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9442B4F9-876B-4DA5-BD13-A9A2864EA720}"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s (2)" sheetId="36"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Rated Heating Capacity" sheetId="31" r:id="rId24"/>
    <sheet name="Furnace Heating Capacity" sheetId="33" r:id="rId25"/>
    <sheet name="Heat Pump CAC Capacity" sheetId="34" r:id="rId26"/>
    <sheet name="Baseboard Heating Capacity" sheetId="35" r:id="rId27"/>
    <sheet name="Supp_Heat_Type" sheetId="30" r:id="rId28"/>
    <sheet name="Water_Heater_Type" sheetId="18" r:id="rId29"/>
    <sheet name="WeatherFiles" sheetId="19" r:id="rId30"/>
  </sheets>
  <functionGroups builtInGroupCount="19"/>
  <externalReferences>
    <externalReference r:id="rId31"/>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 i="2" l="1"/>
  <c r="F3" i="2"/>
  <c r="A2" i="2"/>
  <c r="F2" i="2"/>
  <c r="F26" i="36" l="1"/>
  <c r="A26" i="36"/>
  <c r="F25" i="36"/>
  <c r="A25" i="36"/>
  <c r="F24" i="36"/>
  <c r="A24" i="36"/>
  <c r="F23" i="36"/>
  <c r="A23" i="36"/>
  <c r="F22" i="36"/>
  <c r="A22" i="36"/>
  <c r="F21" i="36"/>
  <c r="A21" i="36"/>
  <c r="F20" i="36"/>
  <c r="A20" i="36"/>
  <c r="F19" i="36"/>
  <c r="A19" i="36"/>
  <c r="F18" i="36"/>
  <c r="A18" i="36"/>
  <c r="F17" i="36"/>
  <c r="A17" i="36"/>
  <c r="F16" i="36"/>
  <c r="A16" i="36"/>
  <c r="F15" i="36"/>
  <c r="A15" i="36"/>
  <c r="F14" i="36"/>
  <c r="F13" i="36"/>
  <c r="A13" i="36"/>
  <c r="F12" i="36"/>
  <c r="A12" i="36"/>
  <c r="F11" i="36"/>
  <c r="A11" i="36"/>
  <c r="F10" i="36"/>
  <c r="A10" i="36"/>
  <c r="F9" i="36"/>
  <c r="A9" i="36"/>
  <c r="F8" i="36"/>
  <c r="A8" i="36"/>
  <c r="F7" i="36"/>
  <c r="A7" i="36"/>
  <c r="F6" i="36"/>
  <c r="A6" i="36"/>
  <c r="F5" i="36"/>
  <c r="A5" i="36"/>
  <c r="F4" i="36"/>
  <c r="A4" i="36"/>
  <c r="F3" i="36"/>
  <c r="A3" i="36"/>
  <c r="F2" i="36"/>
  <c r="A2" i="36"/>
  <c r="C23" i="31"/>
  <c r="E3" i="31"/>
  <c r="E4" i="31"/>
  <c r="E5" i="31"/>
  <c r="E6" i="31"/>
  <c r="E7" i="31"/>
  <c r="E8" i="31"/>
  <c r="E9" i="31"/>
  <c r="E10" i="31"/>
  <c r="E11" i="31"/>
  <c r="E12" i="31"/>
  <c r="E13" i="31"/>
  <c r="E14" i="31"/>
  <c r="E15" i="31"/>
  <c r="E16" i="31"/>
  <c r="E17" i="31"/>
  <c r="E18" i="31"/>
  <c r="E19" i="31"/>
  <c r="E20" i="31"/>
  <c r="E21" i="31"/>
  <c r="E2" i="31"/>
  <c r="D3" i="31"/>
  <c r="D4" i="31"/>
  <c r="D5" i="31"/>
  <c r="D6" i="31"/>
  <c r="D7" i="31"/>
  <c r="D8" i="31"/>
  <c r="D9" i="31"/>
  <c r="D10" i="31"/>
  <c r="D11" i="31"/>
  <c r="D12" i="31"/>
  <c r="D13" i="31"/>
  <c r="D14" i="31"/>
  <c r="D15" i="31"/>
  <c r="D16" i="31"/>
  <c r="D17" i="31"/>
  <c r="D18" i="31"/>
  <c r="D19" i="31"/>
  <c r="D20" i="31"/>
  <c r="D21" i="31"/>
  <c r="D2" i="31"/>
  <c r="C3" i="31"/>
  <c r="C4" i="31"/>
  <c r="C5" i="31"/>
  <c r="C6" i="31"/>
  <c r="C7" i="31"/>
  <c r="C8" i="31"/>
  <c r="C9" i="31"/>
  <c r="C10" i="31"/>
  <c r="C11" i="31"/>
  <c r="C12" i="31"/>
  <c r="C13" i="31"/>
  <c r="C14" i="31"/>
  <c r="C15" i="31"/>
  <c r="C16" i="31"/>
  <c r="C17" i="31"/>
  <c r="C18" i="31"/>
  <c r="C19" i="31"/>
  <c r="C20" i="31"/>
  <c r="C21" i="31"/>
  <c r="C2" i="31"/>
  <c r="B3" i="31" l="1"/>
  <c r="B4" i="31"/>
  <c r="B5" i="31"/>
  <c r="B6" i="31"/>
  <c r="B7" i="31"/>
  <c r="B8" i="31"/>
  <c r="B9" i="31"/>
  <c r="B10" i="31"/>
  <c r="B11" i="31"/>
  <c r="B12" i="31"/>
  <c r="B13" i="31"/>
  <c r="B14" i="31"/>
  <c r="B15" i="31"/>
  <c r="B16" i="31"/>
  <c r="B17" i="31"/>
  <c r="B18" i="31"/>
  <c r="B19" i="31"/>
  <c r="B20" i="31"/>
  <c r="B21" i="31"/>
  <c r="B2" i="31"/>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W1" authorId="0" shapeId="0" xr:uid="{0F846595-9758-4ED5-A61A-C80DBE089DFA}">
      <text>
        <r>
          <rPr>
            <sz val="9"/>
            <color indexed="81"/>
            <rFont val="Tahoma"/>
            <family val="2"/>
          </rPr>
          <t xml:space="preserve">*12 and 17kW electric furnaces should be used for manufactured homes only.
</t>
        </r>
      </text>
    </comment>
    <comment ref="AD1" authorId="0" shapeId="0" xr:uid="{D8767108-4266-4D33-9005-D535A318320C}">
      <text>
        <r>
          <rPr>
            <sz val="9"/>
            <color indexed="81"/>
            <rFont val="Tahoma"/>
            <family val="2"/>
          </rPr>
          <t xml:space="preserve">Used for both primary gas furnaces and supplemental gas furnaces with heat pumps (i.e., dual fuel heat pumps).
</t>
        </r>
      </text>
    </comment>
    <comment ref="AL1" authorId="0" shapeId="0" xr:uid="{37AC4868-D228-4E24-885A-AE0955879D0D}">
      <text>
        <r>
          <rPr>
            <sz val="9"/>
            <color indexed="81"/>
            <rFont val="Tahoma"/>
            <family val="2"/>
          </rPr>
          <t>Interior lighting power density.</t>
        </r>
      </text>
    </comment>
    <comment ref="AM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C2556181-4ACB-4509-91F1-EB76FBE344A8}">
      <text>
        <r>
          <rPr>
            <sz val="11"/>
            <color theme="1"/>
            <rFont val="Calibri"/>
            <family val="2"/>
            <scheme val="minor"/>
          </rPr>
          <t>Run labels must be unique.</t>
        </r>
      </text>
    </comment>
    <comment ref="D1" authorId="0" shapeId="0" xr:uid="{3E634B09-85C0-441A-8B42-86A17D7722EA}">
      <text>
        <r>
          <rPr>
            <sz val="11"/>
            <color theme="1"/>
            <rFont val="Calibri"/>
            <family val="2"/>
            <scheme val="minor"/>
          </rPr>
          <t>By default, back of building faces due North. This input can be used to rotate the building clockwise, in degrees, from that default position.</t>
        </r>
      </text>
    </comment>
    <comment ref="F1" authorId="0" shapeId="0" xr:uid="{AB849822-D232-438E-9852-9F8611EAD9B1}">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91C04E7-DFC3-44C2-B81A-9FE21287ACC8}">
      <text>
        <r>
          <rPr>
            <sz val="9"/>
            <color indexed="81"/>
            <rFont val="Tahoma"/>
            <family val="2"/>
          </rPr>
          <t xml:space="preserve">Window-to-Wall Ratio for front windows. By default, the building front faces South, although this can be modified using the "Bldg Orient" input.
</t>
        </r>
      </text>
    </comment>
    <comment ref="W1" authorId="0" shapeId="0" xr:uid="{5243B77E-7B12-4DCA-BF32-5B30425343CC}">
      <text>
        <r>
          <rPr>
            <sz val="9"/>
            <color indexed="81"/>
            <rFont val="Tahoma"/>
            <family val="2"/>
          </rPr>
          <t xml:space="preserve">*12 and 17kW electric furnaces should be used for manufactured homes only.
</t>
        </r>
      </text>
    </comment>
    <comment ref="AD1" authorId="0" shapeId="0" xr:uid="{EFC6F50B-24D6-4698-B329-817980730F96}">
      <text>
        <r>
          <rPr>
            <sz val="9"/>
            <color indexed="81"/>
            <rFont val="Tahoma"/>
            <family val="2"/>
          </rPr>
          <t xml:space="preserve">Used for both primary gas furnaces and supplemental gas furnaces with heat pumps (i.e., dual fuel heat pumps).
</t>
        </r>
      </text>
    </comment>
    <comment ref="AL1" authorId="0" shapeId="0" xr:uid="{9227C906-DA97-4B02-8347-4FACB1B65617}">
      <text>
        <r>
          <rPr>
            <sz val="9"/>
            <color indexed="81"/>
            <rFont val="Tahoma"/>
            <family val="2"/>
          </rPr>
          <t>Interior lighting power density.</t>
        </r>
      </text>
    </comment>
    <comment ref="AM1" authorId="0" shapeId="0" xr:uid="{0C7F08E6-C14D-412B-B3A5-568F6B7FB92B}">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<sst xmlns="http://schemas.openxmlformats.org/spreadsheetml/2006/main" count="10411" uniqueCount="2412">
  <si>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</si>
  <si>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</si>
  <si>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</si>
  <si>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</si>
  <si>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</si>
  <si>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</si>
  <si>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</si>
  <si>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</si>
  <si>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</si>
  <si>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</si>
  <si>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</si>
  <si>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</si>
  <si>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</si>
  <si>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</si>
  <si>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</si>
  <si>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</si>
  <si>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</si>
  <si>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</si>
  <si>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</si>
  <si>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</si>
  <si>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</si>
  <si>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</si>
  <si>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</si>
  <si>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</si>
  <si>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</si>
  <si>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</si>
  <si>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</si>
  <si>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</si>
  <si>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</si>
  <si>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</si>
  <si>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</si>
  <si>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</si>
  <si>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</si>
  <si>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</si>
  <si>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</si>
  <si>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</si>
  <si>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</si>
  <si>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</si>
  <si>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</si>
  <si>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</si>
  <si>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</si>
  <si>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</si>
  <si>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</si>
  <si>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</si>
  <si>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</si>
  <si>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</si>
  <si>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</si>
  <si>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</si>
  <si>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</si>
  <si>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</si>
  <si>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</si>
  <si>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</si>
  <si>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</si>
  <si>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</si>
  <si>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</si>
  <si>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</si>
  <si>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</si>
  <si>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</si>
  <si>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</si>
  <si>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</si>
  <si>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</si>
  <si>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</si>
  <si>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</si>
  <si>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</si>
  <si>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</si>
  <si>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</si>
  <si>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</si>
  <si>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</si>
  <si>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</si>
  <si>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</si>
  <si>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</si>
  <si>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</si>
  <si>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</si>
  <si>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</si>
  <si>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</si>
  <si>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</si>
  <si>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</si>
  <si>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</si>
  <si>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</si>
  <si>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</si>
  <si>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</si>
  <si>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</si>
  <si>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</si>
  <si>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</si>
  <si>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</si>
  <si>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</si>
  <si>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</si>
  <si>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</si>
  <si>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</si>
  <si>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</si>
  <si>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</si>
  <si>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</si>
  <si>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</si>
  <si>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</si>
  <si>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</si>
  <si>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</si>
  <si>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</si>
  <si>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</si>
  <si>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</si>
  <si>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</si>
  <si>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</si>
  <si>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</si>
  <si>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</si>
  <si>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</si>
  <si>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</si>
  <si>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</si>
  <si>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</si>
  <si>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</si>
  <si>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</si>
  <si>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</si>
  <si>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</si>
  <si>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</si>
  <si>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</si>
  <si>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</si>
  <si>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</si>
  <si>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</si>
  <si>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</si>
  <si>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</si>
  <si>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</si>
  <si>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</si>
  <si>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</si>
  <si>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</si>
  <si>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</si>
  <si>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</si>
  <si>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</si>
  <si>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</si>
  <si>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</si>
  <si>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</si>
  <si>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</si>
  <si>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</si>
  <si>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</si>
  <si>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</si>
  <si>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</si>
  <si>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</si>
  <si>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</si>
  <si>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</si>
  <si>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</si>
  <si>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</si>
  <si>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</si>
  <si>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</si>
  <si>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</si>
  <si>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</si>
  <si>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</si>
  <si>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</si>
  <si>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</si>
  <si>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</si>
  <si>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</si>
  <si>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</si>
  <si>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</si>
  <si>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</si>
  <si>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</si>
  <si>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</si>
  <si>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</si>
  <si>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</si>
  <si>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</si>
  <si>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</si>
  <si>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</si>
  <si>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</si>
  <si>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</si>
  <si>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</si>
  <si>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</si>
  <si>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</si>
  <si>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</si>
  <si>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</si>
  <si>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</si>
  <si>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</si>
  <si>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</si>
  <si>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</si>
  <si>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</si>
  <si>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</si>
  <si>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</si>
  <si>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</si>
  <si>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</si>
  <si>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</si>
  <si>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</si>
  <si>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</si>
  <si>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</si>
  <si>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</si>
  <si>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</si>
  <si>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</si>
  <si>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</si>
  <si>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</si>
  <si>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</si>
  <si>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</si>
  <si>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</si>
  <si>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</si>
  <si>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</si>
  <si>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</si>
  <si>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</si>
  <si>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</si>
  <si>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</si>
  <si>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</si>
  <si>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</si>
  <si>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</si>
  <si>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</si>
  <si>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</si>
  <si>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</si>
  <si>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</si>
  <si>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</si>
  <si>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</si>
  <si>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</si>
  <si>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</si>
  <si>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</si>
  <si>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</si>
  <si>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</si>
  <si>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</si>
  <si>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</si>
  <si>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</si>
  <si>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</si>
  <si>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</si>
  <si>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</si>
  <si>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</si>
  <si>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</si>
  <si>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</si>
  <si>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</si>
  <si>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</si>
  <si>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</si>
  <si>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</si>
  <si>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</si>
  <si>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</si>
  <si>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</si>
  <si>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</si>
  <si>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</si>
  <si>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</si>
  <si>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</si>
  <si>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</si>
  <si>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</si>
  <si>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</si>
  <si>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</si>
  <si>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</si>
  <si>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</si>
  <si>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</si>
  <si>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</si>
  <si>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</si>
  <si>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</si>
  <si>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</si>
  <si>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</si>
  <si>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</si>
  <si>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</si>
  <si>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</si>
  <si>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</si>
  <si>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</si>
  <si>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</si>
  <si>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</si>
  <si>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</si>
  <si>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</si>
  <si>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</si>
  <si>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</si>
  <si>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</si>
  <si>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</si>
  <si>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</si>
  <si>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</si>
  <si>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</si>
  <si>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</si>
  <si>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</si>
  <si>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</si>
  <si>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</si>
  <si>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</si>
  <si>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</si>
  <si>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</si>
  <si>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</si>
  <si>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</si>
  <si>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</si>
  <si>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</si>
  <si>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</si>
  <si>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</si>
  <si>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</si>
  <si>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</si>
  <si>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</si>
  <si>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</si>
  <si>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</si>
  <si>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</si>
  <si>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</si>
  <si>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</si>
  <si>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</si>
  <si>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</si>
  <si>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</si>
  <si>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</si>
  <si>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</si>
  <si>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</si>
  <si>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</si>
  <si>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</si>
  <si>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</si>
  <si>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</si>
  <si>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</si>
  <si>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</si>
  <si>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</si>
  <si>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</si>
  <si>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</si>
  <si>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</si>
  <si>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</si>
  <si>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</si>
  <si>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</si>
  <si>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</si>
  <si>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</si>
  <si>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</si>
  <si>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</si>
  <si>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</si>
  <si>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</si>
  <si>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</si>
  <si>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</si>
  <si>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</si>
  <si>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</si>
  <si>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</si>
  <si>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</si>
  <si>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</si>
  <si>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</si>
  <si>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</si>
  <si>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</si>
  <si>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</si>
  <si>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</si>
  <si>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</si>
  <si>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</si>
  <si>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</si>
  <si>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</si>
  <si>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</si>
  <si>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</si>
  <si>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</si>
  <si>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</si>
  <si>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</si>
  <si>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</si>
  <si>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</si>
  <si>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</si>
  <si>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</si>
  <si>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</si>
  <si>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</si>
  <si>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</si>
  <si>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</si>
  <si>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</si>
  <si>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</si>
  <si>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</si>
  <si>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</si>
  <si>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</si>
  <si>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</si>
  <si>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</si>
  <si>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</si>
  <si>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</si>
  <si>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</si>
  <si>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</si>
  <si>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</si>
  <si>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</si>
  <si>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</si>
  <si>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</si>
  <si>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</si>
  <si>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</si>
  <si>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</si>
  <si>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</si>
  <si>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</si>
  <si>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</si>
  <si>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</si>
  <si>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</si>
  <si>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</si>
  <si>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</si>
  <si>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</si>
  <si>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</si>
  <si>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</si>
  <si>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</si>
  <si>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</si>
  <si>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</si>
  <si>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</si>
  <si>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</si>
  <si>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</si>
  <si>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</si>
  <si>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</si>
  <si>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</si>
  <si>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</si>
  <si>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</si>
  <si>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</si>
  <si>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</si>
  <si>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</si>
  <si>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</si>
  <si>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</si>
  <si>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</si>
  <si>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</si>
  <si>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</si>
  <si>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</si>
  <si>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</si>
  <si>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</si>
  <si>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</si>
  <si>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</si>
  <si>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</si>
  <si>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</si>
  <si>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</si>
  <si>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</si>
  <si>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</si>
  <si>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</si>
  <si>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</si>
  <si>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</si>
  <si>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</si>
  <si>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</si>
  <si>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</si>
  <si>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</si>
  <si>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</si>
  <si>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</si>
  <si>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</si>
  <si>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</si>
  <si>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</si>
  <si>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</si>
  <si>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</si>
  <si>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</si>
  <si>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</si>
  <si>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</si>
  <si>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</si>
  <si>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</si>
  <si>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</si>
  <si>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</si>
  <si>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</si>
  <si>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</si>
  <si>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</si>
  <si>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</si>
  <si>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</si>
  <si>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</si>
  <si>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</si>
  <si>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</si>
  <si>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</si>
  <si>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</si>
  <si>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</si>
  <si>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</si>
  <si>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</si>
  <si>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</si>
  <si>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</si>
  <si>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</si>
  <si>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</si>
  <si>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</si>
  <si>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</si>
  <si>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</si>
  <si>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</si>
  <si>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</si>
  <si>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</si>
  <si>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</si>
  <si>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</si>
  <si>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</si>
  <si>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</si>
  <si>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</si>
  <si>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</si>
  <si>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</si>
  <si>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</si>
  <si>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</si>
  <si>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</si>
  <si>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</si>
  <si>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</si>
  <si>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</si>
  <si>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</si>
  <si>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</si>
  <si>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</si>
  <si>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</si>
  <si>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</si>
  <si>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</si>
  <si>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</si>
  <si>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</si>
  <si>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</si>
  <si>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</si>
  <si>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</si>
  <si>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</si>
  <si>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</si>
  <si>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</si>
  <si>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</si>
  <si>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</si>
  <si>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</si>
  <si>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</si>
  <si>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</si>
  <si>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</si>
  <si>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</si>
  <si>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</si>
  <si>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</si>
  <si>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</si>
  <si>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</si>
  <si>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</si>
  <si>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</si>
  <si>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</si>
  <si>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</si>
  <si>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</si>
  <si>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</si>
  <si>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</si>
  <si>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</si>
  <si>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</si>
  <si>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</si>
  <si>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</si>
  <si>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</si>
  <si>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</si>
  <si>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</si>
  <si>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</si>
  <si>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</si>
  <si>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</si>
  <si>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</si>
  <si>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</si>
  <si>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</si>
  <si>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</si>
  <si>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</si>
  <si>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</si>
  <si>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</si>
  <si>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</si>
  <si>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</si>
  <si>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</si>
  <si>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</si>
  <si>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</si>
  <si>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</si>
  <si>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</si>
  <si>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</si>
  <si>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</si>
  <si>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</si>
  <si>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</si>
  <si>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</si>
  <si>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</si>
  <si>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</si>
  <si>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</si>
  <si>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</si>
  <si>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</si>
  <si>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</si>
  <si>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</si>
  <si>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</si>
  <si>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</si>
  <si>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</si>
  <si>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</si>
  <si>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</si>
  <si>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</si>
  <si>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</si>
  <si>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</si>
  <si>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</si>
  <si>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</si>
  <si>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</si>
  <si>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</si>
  <si>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</si>
  <si>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</si>
  <si>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</si>
  <si>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</si>
  <si>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</si>
  <si>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</si>
  <si>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</si>
  <si>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</si>
  <si>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</si>
  <si>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</si>
  <si>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</si>
  <si>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</si>
  <si>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</si>
  <si>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</si>
  <si>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</si>
  <si>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</si>
  <si>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</si>
  <si>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</si>
  <si>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</si>
  <si>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</si>
  <si>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</si>
  <si>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</si>
  <si>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</si>
  <si>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</si>
  <si>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</si>
  <si>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</si>
  <si>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</si>
  <si>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</si>
  <si>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</si>
  <si>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</si>
  <si>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</si>
  <si>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</si>
  <si>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</si>
  <si>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</si>
  <si>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</si>
  <si>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</si>
  <si>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</si>
  <si>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</si>
  <si>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</si>
  <si>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</si>
  <si>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</si>
  <si>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</si>
  <si>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</si>
  <si>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</si>
  <si>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</si>
  <si>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</si>
  <si>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</si>
  <si>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</si>
  <si>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</si>
  <si>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</si>
  <si>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</si>
  <si>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</si>
  <si>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</si>
  <si>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</si>
  <si>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</si>
  <si>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</si>
  <si>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</si>
  <si>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</si>
  <si>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</si>
  <si>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</si>
  <si>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</si>
  <si>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</si>
  <si>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</si>
  <si>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</si>
  <si>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</si>
  <si>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</si>
  <si>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</si>
  <si>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</si>
  <si>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</si>
  <si>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</si>
  <si>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</si>
  <si>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</si>
  <si>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</si>
  <si>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</si>
  <si>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</si>
  <si>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</si>
  <si>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</si>
  <si>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</si>
  <si>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</si>
  <si>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</si>
  <si>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</si>
  <si>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</si>
  <si>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</si>
  <si>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</si>
  <si>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</si>
  <si>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</si>
  <si>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</si>
  <si>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</si>
  <si>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</si>
  <si>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</si>
  <si>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</si>
  <si>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</si>
  <si>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</si>
  <si>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</si>
  <si>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</si>
  <si>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</si>
  <si>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</si>
  <si>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</si>
  <si>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</si>
  <si>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</si>
  <si>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</si>
  <si>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</si>
  <si>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</si>
  <si>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</si>
  <si>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</si>
  <si>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</si>
  <si>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</si>
  <si>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</si>
  <si>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</si>
  <si>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</si>
  <si>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</si>
  <si>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</si>
  <si>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</si>
  <si>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</si>
  <si>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</si>
  <si>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</si>
  <si>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</si>
  <si>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</si>
  <si>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</si>
  <si>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</si>
  <si>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</si>
  <si>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</si>
  <si>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</si>
  <si>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</si>
  <si>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</si>
  <si>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</si>
  <si>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</si>
  <si>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</si>
  <si>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</si>
  <si>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</si>
  <si>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</si>
  <si>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</si>
  <si>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</si>
  <si>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</si>
  <si>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</si>
  <si>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</si>
  <si>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</si>
  <si>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</si>
  <si>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</si>
  <si>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</si>
  <si>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</si>
  <si>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</si>
  <si>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</si>
  <si>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</si>
  <si>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</si>
  <si>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</si>
  <si>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</si>
  <si>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</si>
  <si>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</si>
  <si>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</si>
  <si>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</si>
  <si>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</si>
  <si>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</si>
  <si>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</si>
  <si>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</si>
  <si>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</si>
  <si>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</si>
  <si>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</si>
  <si>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</si>
  <si>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</si>
  <si>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</si>
  <si>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</si>
  <si>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</si>
  <si>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</si>
  <si>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</si>
  <si>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</si>
  <si>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</si>
  <si>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</si>
  <si>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</si>
  <si>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</si>
  <si>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</si>
  <si>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</si>
  <si>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</si>
  <si>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</si>
  <si>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</si>
  <si>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</si>
  <si>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</si>
  <si>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</si>
  <si>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</si>
  <si>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</si>
  <si>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</si>
  <si>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</si>
  <si>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</si>
  <si>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</si>
  <si>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</si>
  <si>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</si>
  <si>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</si>
  <si>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</si>
  <si>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</si>
  <si>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</si>
  <si>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</si>
  <si>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</si>
  <si>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</si>
  <si>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</si>
  <si>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</si>
  <si>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</si>
  <si>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</si>
  <si>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</si>
  <si>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</si>
  <si>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</si>
  <si>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</si>
  <si>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</si>
  <si>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</si>
  <si>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</si>
  <si>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</si>
  <si>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</si>
  <si>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</si>
  <si>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</si>
  <si>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</si>
  <si>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</si>
  <si>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</si>
  <si>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</si>
  <si>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</si>
  <si>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</si>
  <si>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</si>
  <si>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</si>
  <si>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</si>
  <si>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</si>
  <si>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</si>
  <si>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</si>
  <si>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</si>
  <si>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</si>
  <si>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</si>
  <si>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</si>
  <si>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</si>
  <si>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</si>
  <si>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</si>
  <si>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</si>
  <si>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</si>
  <si>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</si>
  <si>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</si>
  <si>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</si>
  <si>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</si>
  <si>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</si>
  <si>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</si>
  <si>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</si>
  <si>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</si>
  <si>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</si>
  <si>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</si>
  <si>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</si>
  <si>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</si>
  <si>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</si>
  <si>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</si>
  <si>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</si>
  <si>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</si>
  <si>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</si>
  <si>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</si>
  <si>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</si>
  <si>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</si>
  <si>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</si>
  <si>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</si>
  <si>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</si>
  <si>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</si>
  <si>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</si>
  <si>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</si>
  <si>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</si>
  <si>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</si>
  <si>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</si>
  <si>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</si>
  <si>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</si>
  <si>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</si>
  <si>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</si>
  <si>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</si>
  <si>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</si>
  <si>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</si>
  <si>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</si>
  <si>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</si>
  <si>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</si>
  <si>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</si>
  <si>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</si>
  <si>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</si>
  <si>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</si>
  <si>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</si>
  <si>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</si>
  <si>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</si>
  <si>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</si>
  <si>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</si>
  <si>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</si>
  <si>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</si>
  <si>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</si>
  <si>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</si>
  <si>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</si>
  <si>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</si>
  <si>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</si>
  <si>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</si>
  <si>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</si>
  <si>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</si>
  <si>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</si>
  <si>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</si>
  <si>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</si>
  <si>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</si>
  <si>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</si>
  <si>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</si>
  <si>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</si>
  <si>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</si>
  <si>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</si>
  <si>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</si>
  <si>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</si>
  <si>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</si>
  <si>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</si>
  <si>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</si>
  <si>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</si>
  <si>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</si>
  <si>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</si>
  <si>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</si>
  <si>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</si>
  <si>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</si>
  <si>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</si>
  <si>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</si>
  <si>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</si>
  <si>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</si>
  <si>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</si>
  <si>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</si>
  <si>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</si>
  <si>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</si>
  <si>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</si>
  <si>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</si>
  <si>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</si>
  <si>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</si>
  <si>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</si>
  <si>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</si>
  <si>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</si>
  <si>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</si>
  <si>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</si>
  <si>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</si>
  <si>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</si>
  <si>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</si>
  <si>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</si>
  <si>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</si>
  <si>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</si>
  <si>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</si>
  <si>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</si>
  <si>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</si>
  <si>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</si>
  <si>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</si>
  <si>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</si>
  <si>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</si>
  <si>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</si>
  <si>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</si>
  <si>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</si>
  <si>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</si>
  <si>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</si>
  <si>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</si>
  <si>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</si>
  <si>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</si>
  <si>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</si>
  <si>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</si>
  <si>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</si>
  <si>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</si>
  <si>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</si>
  <si>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</si>
  <si>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</si>
  <si>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</si>
  <si>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</si>
  <si>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</si>
  <si>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</si>
  <si>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</si>
  <si>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</si>
  <si>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</si>
  <si>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</si>
  <si>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</si>
  <si>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</si>
  <si>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</si>
  <si>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</si>
  <si>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</si>
  <si>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</si>
  <si>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</si>
  <si>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</si>
  <si>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</si>
  <si>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</si>
  <si>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</si>
  <si>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</si>
  <si>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</si>
  <si>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</si>
  <si>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</si>
  <si>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</si>
  <si>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</si>
  <si>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</si>
  <si>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</si>
  <si>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</si>
  <si>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</si>
  <si>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</si>
  <si>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</si>
  <si>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</si>
  <si>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</si>
  <si>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</si>
  <si>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</si>
  <si>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</si>
  <si>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</si>
  <si>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</si>
  <si>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</si>
  <si>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</si>
  <si>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</si>
  <si>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</si>
  <si>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</si>
  <si>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</si>
  <si>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</si>
  <si>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</si>
  <si>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</si>
  <si>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</si>
  <si>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</si>
  <si>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</si>
  <si>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</si>
  <si>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</si>
  <si>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</si>
  <si>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</si>
  <si>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</si>
  <si>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</si>
  <si>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</si>
  <si>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</si>
  <si>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</si>
  <si>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</si>
  <si>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</si>
  <si>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</si>
  <si>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</si>
  <si>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</si>
  <si>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</si>
  <si>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</si>
  <si>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</si>
  <si>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</si>
  <si>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</si>
  <si>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</si>
  <si>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</si>
  <si>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</si>
  <si>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</si>
  <si>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</si>
  <si>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</si>
  <si>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</si>
  <si>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</si>
  <si>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</si>
  <si>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</si>
  <si>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</si>
  <si>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</si>
  <si>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</si>
  <si>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</si>
  <si>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</si>
  <si>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</si>
  <si>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</si>
  <si>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</si>
  <si>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</si>
  <si>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</si>
  <si>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</si>
  <si>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</si>
  <si>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</si>
  <si>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</si>
  <si>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</si>
  <si>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</si>
  <si>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</si>
  <si>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</si>
  <si>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</si>
  <si>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</si>
  <si>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</si>
  <si>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</si>
  <si>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</si>
  <si>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</si>
  <si>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</si>
  <si>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</si>
  <si>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</si>
  <si>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</si>
  <si>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</si>
  <si>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</si>
  <si>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</si>
  <si>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</si>
  <si>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</si>
  <si>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</si>
  <si>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</si>
  <si>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</si>
  <si>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</si>
  <si>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</si>
  <si>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</si>
  <si>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</si>
  <si>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</si>
  <si>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</si>
  <si>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</si>
  <si>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</si>
  <si>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</si>
  <si>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</si>
  <si>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</si>
  <si>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</si>
  <si>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</si>
  <si>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</si>
  <si>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</si>
  <si>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</si>
  <si>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</si>
  <si>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</si>
  <si>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</si>
  <si>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</si>
  <si>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</si>
  <si>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</si>
  <si>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</si>
  <si>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</si>
  <si>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</si>
  <si>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</si>
  <si>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</si>
  <si>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</si>
  <si>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</si>
  <si>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</si>
  <si>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</si>
  <si>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</si>
  <si>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</si>
  <si>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</si>
  <si>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</si>
  <si>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</si>
  <si>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</si>
  <si>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</si>
  <si>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</si>
  <si>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</si>
  <si>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</si>
  <si>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</si>
  <si>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</si>
  <si>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</si>
  <si>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</si>
  <si>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</si>
  <si>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</si>
  <si>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</si>
  <si>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</si>
  <si>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</si>
  <si>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</si>
  <si>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</si>
  <si>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</si>
  <si>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</si>
  <si>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</si>
  <si>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</si>
  <si>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</si>
  <si>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</si>
  <si>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</si>
  <si>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</si>
  <si>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</si>
  <si>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</si>
  <si>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</si>
  <si>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</si>
  <si>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</si>
  <si>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</si>
  <si>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</si>
  <si>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</si>
  <si>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</si>
  <si>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</si>
  <si>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</si>
  <si>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</si>
  <si>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</si>
  <si>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</si>
  <si>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</si>
  <si>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</si>
  <si>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</si>
  <si>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</si>
  <si>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</si>
  <si>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</si>
  <si>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</si>
  <si>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</si>
  <si>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</si>
  <si>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</si>
  <si>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</si>
  <si>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</si>
  <si>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</si>
  <si>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</si>
  <si>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</si>
  <si>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</si>
  <si>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</si>
  <si>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</si>
  <si>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</si>
  <si>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</si>
  <si>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</si>
  <si>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</si>
  <si>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</si>
  <si>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</si>
  <si>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</si>
  <si>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</si>
  <si>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</si>
  <si>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</si>
  <si>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</si>
  <si>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</si>
  <si>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</si>
  <si>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</si>
  <si>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</si>
  <si>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</si>
  <si>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</si>
  <si>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</si>
  <si>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</si>
  <si>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</si>
  <si>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</si>
  <si>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</si>
  <si>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</si>
  <si>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</si>
  <si>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</si>
  <si>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</si>
  <si>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</si>
  <si>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</si>
  <si>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</si>
  <si>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</si>
  <si>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</si>
  <si>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</si>
  <si>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</si>
  <si>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</si>
  <si>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</si>
  <si>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</si>
  <si>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</si>
  <si>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</si>
  <si>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</si>
  <si>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</si>
  <si>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</si>
  <si>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</si>
  <si>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</si>
  <si>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</si>
  <si>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</si>
  <si>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</si>
  <si>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</si>
  <si>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</si>
  <si>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</si>
  <si>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</si>
  <si>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</si>
  <si>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</si>
  <si>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</si>
  <si>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</si>
  <si>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</si>
  <si>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</si>
  <si>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</si>
  <si>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</si>
  <si>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</si>
  <si>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</si>
  <si>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</si>
  <si>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</si>
  <si>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</si>
  <si>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</si>
  <si>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</si>
  <si>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</si>
  <si>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</si>
  <si>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</si>
  <si>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</si>
  <si>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</si>
  <si>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</si>
  <si>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</si>
  <si>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</si>
  <si>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</si>
  <si>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</si>
  <si>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</si>
  <si>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</si>
  <si>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</si>
  <si>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</si>
  <si>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</si>
  <si>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</si>
  <si>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</si>
  <si>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</si>
  <si>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</si>
  <si>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</si>
  <si>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</si>
  <si>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</si>
  <si>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</si>
  <si>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</si>
  <si>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</si>
  <si>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</si>
  <si>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</si>
  <si>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</si>
  <si>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</si>
  <si>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</si>
  <si>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</si>
  <si>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</si>
  <si>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</si>
  <si>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</si>
  <si>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</si>
  <si>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</si>
  <si>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</si>
  <si>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</si>
  <si>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</si>
  <si>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</si>
  <si>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</si>
  <si>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</si>
  <si>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</si>
  <si>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</si>
  <si>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</si>
  <si>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</si>
  <si>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</si>
  <si>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</si>
  <si>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</si>
  <si>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</si>
  <si>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</si>
  <si>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</si>
  <si>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</si>
  <si>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</si>
  <si>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</si>
  <si>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</si>
  <si>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</si>
  <si>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</si>
  <si>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</si>
  <si>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</si>
  <si>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</si>
  <si>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</si>
  <si>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</si>
  <si>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</si>
  <si>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</si>
  <si>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</si>
  <si>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</si>
  <si>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</si>
  <si>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</si>
  <si>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</si>
  <si>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</si>
  <si>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</si>
  <si>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</si>
  <si>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</si>
  <si>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</si>
  <si>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</si>
  <si>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</si>
  <si>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</si>
  <si>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</si>
  <si>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</si>
  <si>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</si>
  <si>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</si>
  <si>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</si>
  <si>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</si>
  <si>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</si>
  <si>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</si>
  <si>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</si>
  <si>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</si>
  <si>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</si>
  <si>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</si>
  <si>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</si>
  <si>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</si>
  <si>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</si>
  <si>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</si>
  <si>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</si>
  <si>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</si>
  <si>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</si>
  <si>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</si>
  <si>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</si>
  <si>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</si>
  <si>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</si>
  <si>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</si>
  <si>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</si>
  <si>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</si>
  <si>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</si>
  <si>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</si>
  <si>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</si>
  <si>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</si>
  <si>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</si>
  <si>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</si>
  <si>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</si>
  <si>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</si>
  <si>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</si>
  <si>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</si>
  <si>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</si>
  <si>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</si>
  <si>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</si>
  <si>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</si>
  <si>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</si>
  <si>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</si>
  <si>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</si>
  <si>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</si>
  <si>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</si>
  <si>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</si>
  <si>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</si>
  <si>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</si>
  <si>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</si>
  <si>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</si>
  <si>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</si>
  <si>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</si>
  <si>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</si>
  <si>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</si>
  <si>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</si>
  <si>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</si>
  <si>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</si>
  <si>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</si>
  <si>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</si>
  <si>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</si>
  <si>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</si>
  <si>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</si>
  <si>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</si>
  <si>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</si>
  <si>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</si>
  <si>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</si>
  <si>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</si>
  <si>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</si>
  <si>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</si>
  <si>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</si>
  <si>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</si>
  <si>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</si>
  <si>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</si>
  <si>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</si>
  <si>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</si>
  <si>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</si>
  <si>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</si>
  <si>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</si>
  <si>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</si>
  <si>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</si>
  <si>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</si>
  <si>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</si>
  <si>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</si>
  <si>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</si>
  <si>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</si>
  <si>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</si>
  <si>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</si>
  <si>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</si>
  <si>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</si>
  <si>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</si>
  <si>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</si>
  <si>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</si>
  <si>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</si>
  <si>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</si>
  <si>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</si>
  <si>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</si>
  <si>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</si>
  <si>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</si>
  <si>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</si>
  <si>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</si>
  <si>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</si>
  <si>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</si>
  <si>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</si>
  <si>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</si>
  <si>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</si>
  <si>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</si>
  <si>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</si>
  <si>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</si>
  <si>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</si>
  <si>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</si>
  <si>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</si>
  <si>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</si>
  <si>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</si>
  <si>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</si>
  <si>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</si>
  <si>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</si>
  <si>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</si>
  <si>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</si>
  <si>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</si>
  <si>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</si>
  <si>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</si>
  <si>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</si>
  <si>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</si>
  <si>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</si>
  <si>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</si>
  <si>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</si>
  <si>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</si>
  <si>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</si>
  <si>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</si>
  <si>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</si>
  <si>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</si>
  <si>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</si>
  <si>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</si>
  <si>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</si>
  <si>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</si>
  <si>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</si>
  <si>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</si>
  <si>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</si>
  <si>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</si>
  <si>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</si>
  <si>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</si>
  <si>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</si>
  <si>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</si>
  <si>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</si>
  <si>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</si>
  <si>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</si>
  <si>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</si>
  <si>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</si>
  <si>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</si>
  <si>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</si>
  <si>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</si>
  <si>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</si>
  <si>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</si>
  <si>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</si>
  <si>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</si>
  <si>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</si>
  <si>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</si>
  <si>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</si>
  <si>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</si>
  <si>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</si>
  <si>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</si>
  <si>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</si>
  <si>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</si>
  <si>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</si>
  <si>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</si>
  <si>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</si>
  <si>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</si>
  <si>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</si>
  <si>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</si>
  <si>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</si>
  <si>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</si>
  <si>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</si>
  <si>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</si>
  <si>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</si>
  <si>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</si>
  <si>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</si>
  <si>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</si>
  <si>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</si>
  <si>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</si>
  <si>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</si>
  <si>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</si>
  <si>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</si>
  <si>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</si>
  <si>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</si>
  <si>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</si>
  <si>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</si>
  <si>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</si>
  <si>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</si>
  <si>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</si>
  <si>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</si>
  <si>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</si>
  <si>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</si>
  <si>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</si>
  <si>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</si>
  <si>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</si>
  <si>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</si>
  <si>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</si>
  <si>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</si>
  <si>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</si>
  <si>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</si>
  <si>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</si>
  <si>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</si>
  <si>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</si>
  <si>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</si>
  <si>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</si>
  <si>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</si>
  <si>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</si>
  <si>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</si>
  <si>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</si>
  <si>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</si>
  <si>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</si>
  <si>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</si>
  <si>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</si>
  <si>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</si>
  <si>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</si>
  <si>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</si>
  <si>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</si>
  <si>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</si>
  <si>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</si>
  <si>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</si>
  <si>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</si>
  <si>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</si>
  <si>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</si>
  <si>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</si>
  <si>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</si>
  <si>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</si>
  <si>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</si>
  <si>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</si>
  <si>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</si>
  <si>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</si>
  <si>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</si>
  <si>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</si>
  <si>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</si>
  <si>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</si>
  <si>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</si>
  <si>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</si>
  <si>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</si>
  <si>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</si>
  <si>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</si>
  <si>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</si>
  <si>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</si>
  <si>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</si>
  <si>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</si>
  <si>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</si>
  <si>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</si>
  <si>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</si>
  <si>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</si>
  <si>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</si>
  <si>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</si>
  <si>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</si>
  <si>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</si>
  <si>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</si>
  <si>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</si>
  <si>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</si>
  <si>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</si>
  <si>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</si>
  <si>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</si>
  <si>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</si>
  <si>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</si>
  <si>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</si>
  <si>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</si>
  <si>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</si>
  <si>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</si>
  <si>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</si>
  <si>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</si>
  <si>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</si>
  <si>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</si>
  <si>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</si>
  <si>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</si>
  <si>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</si>
  <si>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</si>
  <si>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</si>
  <si>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</si>
  <si>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</si>
  <si>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</si>
  <si>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</si>
  <si>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</si>
  <si>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</si>
  <si>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</si>
  <si>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</si>
  <si>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</si>
  <si>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</si>
  <si>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</si>
  <si>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</si>
  <si>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</si>
  <si>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</si>
  <si>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</si>
  <si>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</si>
  <si>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</si>
  <si>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</si>
  <si>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</si>
  <si>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</si>
  <si>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</si>
  <si>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</si>
  <si>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</si>
  <si>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</si>
  <si>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</si>
  <si>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</si>
  <si>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</si>
  <si>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</si>
  <si>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</si>
  <si>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</si>
  <si>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</si>
  <si>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</si>
  <si>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</si>
  <si>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</si>
  <si>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</si>
  <si>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</si>
  <si>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</si>
  <si>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</si>
  <si>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</si>
  <si>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</si>
  <si>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</si>
  <si>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</si>
  <si>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</si>
  <si>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</si>
  <si>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</si>
  <si>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</si>
  <si>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</si>
  <si>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</si>
  <si>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</si>
  <si>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</si>
  <si>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</si>
  <si>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</si>
  <si>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</si>
  <si>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</si>
  <si>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</si>
  <si>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</si>
  <si>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</si>
  <si>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</si>
  <si>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</si>
  <si>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</si>
  <si>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</si>
  <si>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</si>
  <si>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</si>
  <si>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</si>
  <si>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</si>
  <si>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</si>
  <si>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</si>
  <si>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</si>
  <si>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</si>
  <si>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</si>
  <si>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</si>
  <si>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</si>
  <si>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</si>
  <si>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</si>
  <si>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</si>
  <si>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</si>
  <si>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</si>
  <si>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</si>
  <si>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</si>
  <si>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</si>
  <si>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</si>
  <si>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</si>
  <si>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</si>
  <si>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</si>
  <si>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</si>
  <si>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</si>
  <si>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</si>
  <si>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</si>
  <si>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</si>
  <si>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</si>
  <si>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</si>
  <si>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</si>
  <si>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</si>
  <si>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</si>
  <si>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</si>
  <si>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</si>
  <si>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</si>
  <si>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</si>
  <si>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</si>
  <si>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</si>
  <si>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</si>
  <si>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</si>
  <si>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</si>
  <si>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</si>
  <si>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</si>
  <si>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</si>
  <si>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</si>
  <si>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</si>
  <si>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</si>
  <si>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</si>
  <si>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</si>
  <si>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</si>
  <si>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</si>
  <si>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</si>
  <si>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</si>
  <si>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</si>
  <si>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</si>
  <si>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</si>
  <si>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</si>
  <si>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</si>
  <si>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</si>
  <si>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</si>
  <si>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</si>
  <si>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</si>
  <si>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</si>
  <si>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</si>
  <si>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</si>
  <si>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</si>
  <si>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</si>
  <si>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</si>
  <si>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</si>
  <si>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</si>
  <si>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</si>
  <si>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</si>
  <si>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</si>
  <si>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</si>
  <si>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</si>
  <si>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</si>
  <si>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</si>
  <si>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</si>
  <si>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</si>
  <si>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</si>
  <si>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</si>
  <si>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</si>
  <si>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</si>
  <si>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</si>
  <si>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</si>
  <si>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</si>
  <si>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</si>
  <si>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</si>
  <si>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</si>
  <si>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</si>
  <si>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</si>
  <si>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</si>
  <si>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</si>
  <si>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</si>
  <si>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</si>
  <si>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</si>
  <si>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</si>
  <si>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</si>
  <si>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</si>
  <si>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</si>
  <si>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</si>
  <si>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</si>
  <si>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</si>
  <si>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</si>
  <si>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</si>
  <si>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</si>
  <si>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</si>
  <si>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</si>
  <si>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</si>
  <si>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</si>
  <si>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</si>
  <si>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</si>
  <si>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</si>
  <si>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</si>
  <si>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</si>
  <si>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</si>
  <si>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</si>
  <si>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</si>
  <si>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</si>
  <si>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</si>
  <si>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</si>
  <si>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</si>
  <si>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</si>
  <si>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</si>
  <si>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</si>
  <si>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</si>
  <si>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</si>
  <si>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</si>
  <si>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</si>
  <si>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</si>
  <si>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</si>
  <si>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</si>
  <si>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</si>
  <si>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</si>
  <si>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</si>
  <si>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</si>
  <si>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</si>
  <si>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</si>
  <si>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</si>
  <si>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</si>
  <si>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</si>
  <si>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</si>
  <si>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</si>
  <si>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</si>
  <si>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</si>
  <si>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</si>
  <si>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</si>
  <si>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</si>
  <si>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</si>
  <si>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</si>
  <si>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</si>
  <si>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</si>
  <si>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</si>
  <si>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</si>
  <si>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</si>
  <si>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</si>
  <si>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</si>
  <si>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</si>
  <si>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</si>
  <si>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</si>
  <si>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</si>
  <si>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</si>
  <si>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</si>
  <si>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</si>
  <si>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</si>
  <si>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</si>
  <si>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</si>
  <si>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</si>
  <si>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</si>
  <si>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</si>
  <si>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</si>
  <si>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</si>
  <si>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</si>
  <si>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</si>
  <si>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</si>
  <si>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</si>
  <si>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</si>
  <si>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</si>
  <si>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</si>
  <si>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</si>
  <si>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</si>
  <si>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</si>
  <si>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</si>
  <si>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</si>
  <si>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</si>
  <si>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</si>
  <si>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</si>
  <si>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</si>
  <si>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</si>
  <si>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</si>
  <si>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</si>
  <si>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</si>
  <si>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</si>
  <si>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</si>
  <si>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</si>
  <si>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</si>
  <si>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</si>
  <si>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</si>
  <si>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</si>
  <si>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</si>
  <si>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</si>
  <si>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</si>
  <si>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</si>
  <si>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</si>
  <si>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</si>
  <si>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</si>
  <si>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</si>
  <si>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</si>
  <si>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</si>
  <si>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</si>
  <si>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</si>
  <si>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</si>
  <si>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</si>
  <si>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</si>
  <si>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</si>
  <si>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</si>
  <si>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</si>
  <si>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</si>
  <si>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</si>
  <si>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</si>
  <si>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</si>
  <si>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</si>
  <si>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</si>
  <si>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</si>
  <si>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</si>
  <si>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</si>
  <si>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</si>
  <si>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</si>
  <si>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</si>
  <si>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</si>
  <si>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</si>
  <si>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</si>
  <si>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</si>
  <si>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</si>
  <si>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</si>
  <si>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</si>
  <si>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</si>
  <si>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</si>
  <si>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</si>
  <si>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</si>
  <si>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</si>
  <si>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</si>
  <si>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</si>
  <si>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</si>
  <si>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</si>
  <si>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</si>
  <si>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</si>
  <si>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</si>
  <si>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</si>
  <si>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</si>
  <si>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</si>
  <si>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</si>
  <si>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</si>
  <si>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</si>
  <si>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</si>
  <si>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</si>
  <si>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</si>
  <si>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</si>
  <si>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</si>
  <si>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</si>
  <si>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</si>
  <si>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</si>
  <si>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</si>
  <si>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</si>
  <si>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</si>
  <si>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</si>
  <si>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</si>
  <si>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</si>
  <si>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</si>
  <si>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</si>
  <si>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</si>
  <si>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</si>
  <si>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</si>
  <si>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</si>
  <si>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</si>
  <si>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</si>
  <si>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</si>
  <si>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</si>
  <si>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</si>
  <si>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</si>
  <si>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</si>
  <si>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</si>
  <si>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</si>
  <si>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</si>
  <si>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</si>
  <si>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</si>
  <si>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</si>
  <si>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</si>
  <si>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</si>
  <si>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</si>
  <si>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</si>
  <si>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</si>
  <si>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</si>
  <si>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</si>
  <si>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</si>
  <si>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</si>
  <si>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</si>
  <si>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</si>
  <si>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</si>
  <si>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</si>
  <si>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</si>
  <si>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</si>
  <si>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</si>
  <si>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</si>
  <si>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</si>
  <si>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</si>
  <si>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</si>
  <si>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</si>
  <si>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</si>
  <si>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</si>
  <si>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</si>
  <si>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</si>
  <si>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</si>
  <si>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</si>
  <si>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</si>
  <si>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</si>
  <si>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</si>
  <si>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</si>
  <si>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</si>
  <si>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</si>
  <si>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</si>
  <si>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</si>
  <si>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</si>
  <si>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</si>
  <si>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</si>
  <si>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</si>
  <si>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</si>
  <si>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</si>
  <si>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</si>
  <si>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</si>
  <si>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</si>
  <si>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</si>
  <si>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</si>
  <si>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</si>
  <si>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</si>
  <si>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</si>
  <si>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</si>
  <si>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</si>
  <si>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</si>
  <si>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</si>
  <si>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</si>
  <si>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</si>
  <si>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</si>
  <si>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</si>
  <si>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</si>
  <si>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</si>
  <si>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</si>
  <si>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</si>
  <si>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</si>
  <si>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</si>
  <si>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</si>
  <si>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</si>
  <si>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</si>
  <si>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</si>
  <si>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</si>
  <si>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</si>
  <si>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</si>
  <si>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</si>
  <si>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</si>
  <si>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</si>
  <si>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</si>
  <si>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</si>
  <si>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</si>
  <si>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</si>
  <si>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</si>
  <si>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</si>
  <si>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</si>
  <si>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</si>
  <si>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</si>
  <si>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</si>
  <si>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</si>
  <si>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</si>
  <si>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</si>
  <si>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</si>
  <si>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</si>
  <si>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</si>
  <si>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</si>
  <si>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</si>
  <si>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</si>
  <si>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</si>
  <si>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</si>
  <si>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</si>
  <si>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</si>
  <si>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</si>
  <si>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</si>
  <si>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</si>
  <si>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</si>
  <si>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</si>
  <si>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</si>
  <si>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</si>
  <si>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</si>
  <si>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</si>
  <si>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</si>
  <si>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</si>
  <si>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</si>
  <si>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</si>
  <si>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</si>
  <si>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</si>
  <si>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</si>
  <si>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</si>
  <si>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</si>
  <si>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</si>
  <si>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</si>
  <si>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</si>
  <si>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</si>
  <si>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</si>
  <si>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</si>
  <si>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</si>
  <si>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</si>
  <si>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</si>
  <si>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</si>
  <si>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</si>
  <si>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</si>
  <si>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</si>
  <si>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</si>
  <si>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</si>
  <si>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</si>
  <si>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</si>
  <si>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</si>
  <si>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</si>
  <si>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</si>
  <si>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</si>
  <si>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</si>
  <si>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</si>
  <si>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</si>
  <si>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</si>
  <si>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</si>
  <si>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</si>
  <si>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</si>
  <si>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</si>
  <si>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</si>
  <si>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</si>
  <si>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</si>
  <si>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</si>
  <si>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</si>
  <si>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</si>
  <si>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</si>
  <si>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</si>
  <si>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</si>
  <si>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</si>
  <si>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</si>
  <si>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</si>
  <si>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</si>
  <si>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</si>
  <si>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</si>
  <si>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</si>
  <si>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</si>
  <si>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</si>
  <si>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</si>
  <si>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</si>
  <si>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</si>
  <si>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</si>
  <si>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</si>
  <si>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</si>
  <si>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</si>
  <si>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</si>
  <si>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</si>
  <si>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</si>
  <si>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</si>
  <si>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</si>
  <si>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</si>
  <si>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</si>
  <si>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</si>
  <si>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</si>
  <si>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</si>
  <si>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</si>
  <si>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</si>
  <si>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</si>
  <si>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</si>
  <si>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</si>
  <si>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</si>
  <si>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</si>
  <si>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</si>
  <si>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</si>
  <si>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</si>
  <si>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</si>
  <si>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</si>
  <si>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</si>
  <si>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</si>
  <si>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</si>
  <si>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</si>
  <si>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</si>
  <si>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</si>
  <si>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</si>
  <si>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</si>
  <si>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</si>
  <si>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</si>
  <si>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</si>
  <si>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</si>
  <si>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</si>
  <si>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</si>
  <si>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</si>
  <si>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</si>
  <si>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</si>
  <si>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</si>
  <si>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</si>
  <si>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</si>
  <si>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</si>
  <si>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</si>
  <si>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</si>
  <si>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</si>
  <si>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</si>
  <si>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</si>
  <si>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</si>
  <si>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</si>
  <si>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</si>
  <si>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</si>
  <si>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</si>
  <si>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</si>
  <si>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</si>
  <si>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</si>
  <si>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</si>
  <si>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</si>
  <si>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</si>
  <si>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</si>
  <si>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</si>
  <si>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</si>
  <si>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</si>
  <si>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</si>
  <si>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</si>
  <si>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</si>
  <si>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</si>
  <si>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</si>
  <si>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</si>
  <si>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</si>
  <si>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</si>
  <si>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</si>
  <si>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</si>
  <si>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</si>
  <si>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</si>
  <si>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</si>
  <si>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</si>
  <si>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</si>
  <si>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</si>
  <si>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</si>
  <si>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</si>
  <si>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</si>
  <si>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</si>
  <si>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</si>
  <si>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</si>
  <si>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</si>
  <si>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</si>
  <si>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</si>
  <si>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</si>
  <si>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</si>
  <si>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</si>
  <si>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</si>
  <si>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</si>
  <si>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</si>
  <si>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</si>
  <si>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</si>
  <si>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</si>
  <si>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</si>
  <si>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</si>
  <si>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</si>
  <si>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</si>
  <si>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</si>
  <si>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</si>
  <si>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</si>
  <si>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</si>
  <si>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</si>
  <si>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</si>
  <si>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</si>
  <si>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</si>
  <si>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</si>
  <si>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</si>
  <si>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</si>
  <si>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</si>
  <si>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</si>
  <si>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</si>
  <si>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</si>
  <si>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</si>
  <si>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</si>
  <si>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</si>
  <si>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</si>
  <si>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</si>
  <si>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</si>
  <si>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</si>
  <si>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</si>
  <si>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</si>
  <si>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</si>
  <si>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</si>
  <si>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</si>
  <si>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</si>
  <si>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</si>
  <si>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</si>
  <si>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</si>
  <si>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</si>
  <si>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</si>
  <si>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</si>
  <si>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</si>
  <si>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</si>
  <si>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</si>
  <si>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</si>
  <si>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</si>
  <si>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</si>
  <si>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</si>
  <si>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</si>
  <si>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</si>
  <si>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</si>
  <si>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</si>
  <si>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</si>
  <si>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</si>
  <si>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</si>
  <si>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</si>
  <si>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</si>
  <si>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</si>
  <si>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</si>
  <si>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</si>
  <si>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</si>
  <si>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</si>
  <si>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</si>
  <si>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</si>
  <si>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</si>
  <si>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</si>
  <si>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</si>
  <si>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</si>
  <si>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</si>
  <si>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</si>
  <si>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</si>
  <si>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</si>
  <si>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</si>
  <si>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</si>
  <si>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</si>
  <si>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</si>
  <si>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</si>
  <si>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</si>
  <si>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</si>
  <si>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</si>
  <si>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</si>
  <si>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</si>
  <si>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</si>
  <si>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</si>
  <si>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</si>
  <si>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</si>
  <si>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</si>
  <si>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</si>
  <si>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</si>
  <si>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</si>
  <si>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</si>
  <si>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</si>
  <si>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</si>
  <si>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</si>
  <si>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</si>
  <si>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</si>
  <si>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</si>
  <si>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</si>
  <si>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</si>
  <si>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</si>
  <si>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</si>
  <si>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</si>
  <si>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</si>
  <si>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</si>
  <si>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</si>
  <si>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</si>
  <si>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</si>
  <si>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</si>
  <si>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</si>
  <si>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</si>
  <si>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</si>
  <si>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</si>
  <si>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</si>
  <si>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</si>
  <si>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</si>
  <si>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</si>
  <si>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</si>
  <si>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</si>
  <si>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</si>
  <si>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</si>
  <si>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</si>
  <si>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</si>
  <si>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</si>
  <si>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</si>
  <si>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</si>
  <si>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</si>
  <si>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</si>
  <si>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</si>
  <si>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</si>
  <si>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</si>
  <si>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</si>
  <si>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</si>
  <si>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</si>
  <si>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</si>
  <si>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</si>
  <si>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</si>
  <si>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</si>
  <si>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</si>
  <si>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</si>
  <si>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</si>
  <si>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</si>
  <si>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</si>
  <si>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</si>
  <si>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</si>
  <si>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</si>
  <si>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</si>
  <si>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</si>
  <si>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</si>
  <si>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</si>
  <si>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</si>
  <si>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</si>
  <si>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</si>
  <si>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</si>
  <si>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</si>
  <si>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</si>
  <si>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</si>
  <si>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</si>
  <si>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</si>
  <si>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</si>
  <si>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</si>
  <si>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</si>
  <si>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</si>
  <si>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</si>
  <si>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</si>
  <si>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</si>
  <si>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</si>
  <si>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</si>
  <si>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</si>
  <si>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</si>
  <si>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</si>
  <si>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</si>
  <si>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</si>
  <si>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</si>
  <si>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</si>
  <si>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</si>
  <si>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</si>
  <si>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</si>
  <si>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</si>
  <si>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</si>
  <si>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</si>
  <si>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</si>
  <si>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</si>
  <si>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</si>
  <si>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</si>
  <si>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</si>
  <si>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</si>
  <si>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</si>
  <si>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</si>
  <si>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</si>
  <si>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</si>
  <si>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</si>
  <si>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</si>
  <si>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</si>
  <si>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</si>
  <si>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</si>
  <si>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</si>
  <si>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</si>
  <si>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</si>
  <si>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</si>
  <si>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</si>
  <si>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</si>
  <si>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</si>
  <si>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</si>
  <si>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</si>
  <si>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</si>
  <si>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</si>
  <si>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</si>
  <si>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</si>
  <si>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</si>
  <si>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</si>
  <si>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</si>
  <si>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</si>
  <si>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</si>
  <si>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</si>
  <si>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</si>
  <si>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</si>
  <si>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</si>
  <si>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</si>
  <si>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</si>
  <si>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</si>
  <si>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</si>
  <si>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</si>
  <si>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ASHP Max Supp Heat Temp [deg F]</t>
  </si>
  <si>
    <t>ASHP Min Compressor Temp [deg F]</t>
  </si>
  <si>
    <t>Electric</t>
  </si>
  <si>
    <t>Gas Furnace AFUE [%]</t>
  </si>
  <si>
    <t>Single Speed ASHP (8.2 HSPF 14 SEER)</t>
  </si>
  <si>
    <t>Single Speed ASHP (8.5 HSPF 15 SEER)</t>
  </si>
  <si>
    <t>Gas Furnace with CAC (15 SEER)</t>
  </si>
  <si>
    <t>Electric Furnace with CAC (15 SEER)</t>
  </si>
  <si>
    <t>Resistance Heat with No AC</t>
  </si>
  <si>
    <t>Resistance Heat with Room AC (8.5 EER)</t>
  </si>
  <si>
    <t>Resistance Heat with Room AC (9.8 EER)</t>
  </si>
  <si>
    <t>Resistance Heat with Room AC (10.7 EER)</t>
  </si>
  <si>
    <t>Ductless Heat Pump (10 HSPF 22 SEER)</t>
  </si>
  <si>
    <t>Variable Speed ASHP (10 HSPF 22 SEER)</t>
  </si>
  <si>
    <t>Dual Speed ASHP (9.5 HSPF 19 SEER)</t>
  </si>
  <si>
    <t>Primary HVAC Type</t>
  </si>
  <si>
    <t>Ton</t>
  </si>
  <si>
    <t>Btuh Equivalent</t>
  </si>
  <si>
    <t>Primary HVAC Lookup Name</t>
  </si>
  <si>
    <t>Supp Heat Lookup Name</t>
  </si>
  <si>
    <t>Primary HVAC Type Furnace Maximum Rated Capacity</t>
  </si>
  <si>
    <t>Primary HVAC Type Heat Pump or Central AC Max Rated Capacity</t>
  </si>
  <si>
    <t>5 kW (17 kBtu)</t>
  </si>
  <si>
    <t>----- Electric Furnace -----</t>
  </si>
  <si>
    <t>7 kW (24 kBtu)</t>
  </si>
  <si>
    <t>8 kW (27 kBtu)</t>
  </si>
  <si>
    <t>10 kW (34 kBtu)</t>
  </si>
  <si>
    <t>12 kW (41 kBtu)*</t>
  </si>
  <si>
    <t>15 kW (51 kBtu)</t>
  </si>
  <si>
    <t>17 kW (58 kBtu)*</t>
  </si>
  <si>
    <t>20 kW (68 kBtu)</t>
  </si>
  <si>
    <t>30 kW (102 kBtu)</t>
  </si>
  <si>
    <t>40 kW (136 kBtu)</t>
  </si>
  <si>
    <t>------- Gas Furnace -------</t>
  </si>
  <si>
    <t>30 kBtu (8.8 kW)</t>
  </si>
  <si>
    <t>40 kBtu (11.7 kW)</t>
  </si>
  <si>
    <t>60 kBtu (17.6 kW)</t>
  </si>
  <si>
    <t>80 kBtu (23.4 kW)</t>
  </si>
  <si>
    <t>100 kBtu (29.3 kW)</t>
  </si>
  <si>
    <t>120 kBtu (35.2 kW)</t>
  </si>
  <si>
    <t>6 kBtu (0.5 ton)</t>
  </si>
  <si>
    <t>9 kBtu (0.75 ton)</t>
  </si>
  <si>
    <t>12 kBtu (1 ton)</t>
  </si>
  <si>
    <t>18 kBtu (1.5 ton)</t>
  </si>
  <si>
    <t>24 kBtu (2 ton)</t>
  </si>
  <si>
    <t>36 kBtu (3 ton)</t>
  </si>
  <si>
    <t>48 kBtu (4 ton)</t>
  </si>
  <si>
    <t>60 kBtu (5 ton)</t>
  </si>
  <si>
    <t>72 kBtu (6 ton)</t>
  </si>
  <si>
    <t>84 kBtu (7 ton)</t>
  </si>
  <si>
    <t>96 kBtu (8 ton)</t>
  </si>
  <si>
    <t>5 kW</t>
  </si>
  <si>
    <t>10 kW</t>
  </si>
  <si>
    <t>15 kW</t>
  </si>
  <si>
    <t>20 kW</t>
  </si>
  <si>
    <t>25 kW</t>
  </si>
  <si>
    <t>30 kW</t>
  </si>
  <si>
    <t>35 kW</t>
  </si>
  <si>
    <t>40 kW</t>
  </si>
  <si>
    <t>ASHP Supplemental Heat Type</t>
  </si>
  <si>
    <t>Gas</t>
  </si>
  <si>
    <t>ASHP Supplemental Heat Max Rated Capacity</t>
  </si>
  <si>
    <t>Backup Electric Baseboard Heat Capacity</t>
  </si>
  <si>
    <t>W Equivalent</t>
  </si>
  <si>
    <t>HP with baseboard heat</t>
  </si>
  <si>
    <t>Primary HVAC Heat Pump or AC Max Rated Capacity</t>
  </si>
  <si>
    <t>ASHP Backup Heat Type</t>
  </si>
  <si>
    <t>ASHP Backup Max Rated Capacity</t>
  </si>
  <si>
    <t>ASHP Compressor Lockout Temp [deg F]</t>
  </si>
  <si>
    <t>ASHP Backup Heat Lockout Temp [deg F]</t>
  </si>
  <si>
    <t>---- Electric Wall Heat ----</t>
  </si>
  <si>
    <t>25 kW (85 kBtu</t>
  </si>
  <si>
    <t>35 kW (119 kBtu)</t>
  </si>
  <si>
    <t>---------------- Ductless Heat Pump (DHP) ----------------</t>
  </si>
  <si>
    <t>------ Ductless Electric Resistance (ER) Wall Heat ------</t>
  </si>
  <si>
    <t>--------- Ducted Air Source Heat Pump (ASHP) ---------</t>
  </si>
  <si>
    <t>------ Ducted Electric Forced Air Furnace (EFAF) -------</t>
  </si>
  <si>
    <t>-------- Ducted Gas Forced Air Furnace (GFAF) ---------</t>
  </si>
  <si>
    <t>Resistance Wall Heat with No AC</t>
  </si>
  <si>
    <t>Resistance Wall Heat with Room AC (8.5 EER)</t>
  </si>
  <si>
    <t>Resistance Wall Heat with Room AC (9.8 EER)</t>
  </si>
  <si>
    <t>Resistance Wall Heat with Room AC (10.7 EER)</t>
  </si>
  <si>
    <t>Primary HVAC Furnace or Resistance Wall Heat Max Rated Capacity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</si>
</sst>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72">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0" fontId="4" fillId="3" borderId="2" xfId="0" applyFont="1" applyFill="1" applyBorder="1" applyAlignment="1">
      <alignment horizontal="center" vertical="center" wrapText="1"/>
    </xf>
    <xf numFmtId="0" fontId="4" fillId="3" borderId="2" xfId="0" applyFont="1" applyFill="1" applyBorder="1" applyAlignment="1">
      <alignment vertical="center" wrapText="1"/>
    </xf>
    <xf numFmtId="0" fontId="5" fillId="3" borderId="2" xfId="0" applyFont="1" applyFill="1" applyBorder="1" applyAlignment="1">
      <alignment vertical="center" wrapText="1"/>
    </xf>
    <xf numFmtId="0" fontId="0" fillId="0" borderId="0" xfId="0" applyAlignment="1">
      <alignment horizontal="center"/>
    </xf>
    <xf numFmtId="167" fontId="0" fillId="0" borderId="0" xfId="3" applyNumberFormat="1" applyFont="1"/>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42" t="s">
        <v>0</v>
      </c>
      <c r="M2" s="66"/>
    </row>
    <row r="3" spans="2:13" ht="18.75" customHeight="1" thickBot="1" x14ac:dyDescent="0.3">
      <c r="B3" s="66"/>
      <c r="C3" s="66"/>
      <c r="D3" s="67"/>
      <c r="E3" s="67"/>
      <c r="F3" s="67"/>
      <c r="G3" s="67"/>
      <c r="H3" s="67"/>
      <c r="I3" s="56"/>
      <c r="K3" s="66"/>
      <c r="L3" s="143"/>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412</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693</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422</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422</v>
      </c>
      <c r="E13" s="67"/>
      <c r="F13" s="67"/>
      <c r="G13" s="67"/>
      <c r="H13" s="67"/>
      <c r="I13" s="56"/>
    </row>
    <row r="14" spans="2:13" ht="18" customHeight="1" x14ac:dyDescent="0.25">
      <c r="B14" s="66"/>
      <c r="C14" s="78" t="s">
        <v>13</v>
      </c>
      <c r="D14" s="81" t="s">
        <v>371</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T161"/>
  <sheetViews>
    <sheetView tabSelected="1" zoomScale="90" zoomScaleNormal="90" workbookViewId="0">
      <pane xSplit="1" ySplit="1" topLeftCell="V2" activePane="bottomRight" state="frozen"/>
      <selection pane="topRight" activeCell="B1" sqref="B1"/>
      <selection pane="bottomLeft" activeCell="A2" sqref="A2"/>
      <selection pane="bottomRight" activeCell="AA18" sqref="AA18"/>
    </sheetView>
  </sheetViews>
  <sheetFormatPr defaultColWidth="9.140625" defaultRowHeight="15" x14ac:dyDescent="0.25"/>
  <cols>
    <col min="1" max="1" width="58.7109375"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1.42578125" style="12" customWidth="1"/>
    <col min="23" max="23" width="25.85546875" style="12" customWidth="1"/>
    <col min="24" max="24" width="27" style="12" customWidth="1"/>
    <col min="25" max="25" width="15.28515625" style="12" customWidth="1"/>
    <col min="26" max="26" width="20.7109375" style="12" customWidth="1"/>
    <col min="27" max="27" width="18.7109375" style="12" customWidth="1"/>
    <col min="28" max="28" width="20" style="12" customWidth="1"/>
    <col min="29" max="29" width="21.5703125" style="12" customWidth="1"/>
    <col min="30" max="30" width="13.85546875" style="12" customWidth="1"/>
    <col min="31" max="31" width="16" style="12" customWidth="1"/>
    <col min="32" max="32" width="16.140625" style="12" customWidth="1"/>
    <col min="33" max="33" width="15.5703125" style="12" customWidth="1"/>
    <col min="34" max="34" width="15.140625" style="12" customWidth="1"/>
    <col min="35" max="35" width="27.42578125" style="12" customWidth="1"/>
    <col min="36" max="36" width="17.140625" style="12" customWidth="1"/>
    <col min="37" max="37" width="19" style="12" bestFit="1" customWidth="1"/>
    <col min="38" max="38" width="16.42578125" style="12" customWidth="1"/>
    <col min="39" max="39" width="12.140625" style="12" customWidth="1"/>
    <col min="40" max="40" width="8.7109375" style="12" customWidth="1"/>
    <col min="41" max="41" width="7.85546875" style="12" customWidth="1"/>
    <col min="42" max="42" width="13.7109375" style="12" customWidth="1"/>
    <col min="43" max="43" width="15.7109375" style="12" bestFit="1" customWidth="1"/>
    <col min="44" max="44" width="11.7109375" style="12" bestFit="1" customWidth="1"/>
    <col min="45" max="45" width="15.7109375" style="12" bestFit="1" customWidth="1"/>
    <col min="46" max="46" width="15" style="12" customWidth="1"/>
    <col min="47" max="47" width="16" style="12" bestFit="1" customWidth="1"/>
    <col min="48" max="48" width="9.140625" style="12" customWidth="1"/>
    <col min="49" max="16384" width="9.140625" style="12"/>
  </cols>
  <sheetData>
    <row r="1" spans="1:46" s="139" customFormat="1" ht="45" x14ac:dyDescent="0.25">
      <c r="A1" s="138" t="s">
        <v>2293</v>
      </c>
      <c r="B1" s="137" t="s">
        <v>2294</v>
      </c>
      <c r="C1" s="137" t="s">
        <v>2295</v>
      </c>
      <c r="D1" s="137" t="s">
        <v>2310</v>
      </c>
      <c r="E1" s="137" t="s">
        <v>2314</v>
      </c>
      <c r="F1" s="137" t="s">
        <v>2315</v>
      </c>
      <c r="G1" s="137" t="s">
        <v>2296</v>
      </c>
      <c r="H1" s="137" t="s">
        <v>2297</v>
      </c>
      <c r="I1" s="137" t="s">
        <v>2298</v>
      </c>
      <c r="J1" s="137" t="s">
        <v>2299</v>
      </c>
      <c r="K1" s="137" t="s">
        <v>2311</v>
      </c>
      <c r="L1" s="137" t="s">
        <v>2312</v>
      </c>
      <c r="M1" s="137" t="s">
        <v>2300</v>
      </c>
      <c r="N1" s="137" t="s">
        <v>2313</v>
      </c>
      <c r="O1" s="137" t="s">
        <v>2301</v>
      </c>
      <c r="P1" s="137" t="s">
        <v>2302</v>
      </c>
      <c r="Q1" s="137" t="s">
        <v>2303</v>
      </c>
      <c r="R1" s="137" t="s">
        <v>2316</v>
      </c>
      <c r="S1" s="137" t="s">
        <v>2317</v>
      </c>
      <c r="T1" s="137" t="s">
        <v>2318</v>
      </c>
      <c r="U1" s="137" t="s">
        <v>2319</v>
      </c>
      <c r="V1" s="137" t="s">
        <v>2344</v>
      </c>
      <c r="W1" s="137" t="s">
        <v>2411</v>
      </c>
      <c r="X1" s="137" t="s">
        <v>2394</v>
      </c>
      <c r="Y1" s="137" t="s">
        <v>2395</v>
      </c>
      <c r="Z1" s="137" t="s">
        <v>2396</v>
      </c>
      <c r="AA1" s="137" t="s">
        <v>2391</v>
      </c>
      <c r="AB1" s="137" t="s">
        <v>2398</v>
      </c>
      <c r="AC1" s="137" t="s">
        <v>2397</v>
      </c>
      <c r="AD1" s="137" t="s">
        <v>2332</v>
      </c>
      <c r="AE1" s="137" t="s">
        <v>2320</v>
      </c>
      <c r="AF1" s="137" t="s">
        <v>2321</v>
      </c>
      <c r="AG1" s="137" t="s">
        <v>2305</v>
      </c>
      <c r="AH1" s="137" t="s">
        <v>2306</v>
      </c>
      <c r="AI1" s="137" t="s">
        <v>2307</v>
      </c>
      <c r="AJ1" s="137" t="s">
        <v>2308</v>
      </c>
      <c r="AK1" s="138" t="s">
        <v>2309</v>
      </c>
      <c r="AL1" s="137" t="s">
        <v>2324</v>
      </c>
      <c r="AM1" s="137" t="s">
        <v>2325</v>
      </c>
      <c r="AN1" s="137" t="s">
        <v>414</v>
      </c>
      <c r="AO1" s="137" t="s">
        <v>415</v>
      </c>
      <c r="AP1" s="137" t="s">
        <v>413</v>
      </c>
      <c r="AQ1" s="137" t="s">
        <v>416</v>
      </c>
      <c r="AR1" s="137" t="s">
        <v>417</v>
      </c>
      <c r="AS1" s="137" t="s">
        <v>2326</v>
      </c>
      <c r="AT1" s="137" t="s">
        <v>2327</v>
      </c>
    </row>
    <row r="2" spans="1:46" x14ac:dyDescent="0.25">
      <c r="A2" s="12" t="str">
        <f t="shared" ref="A2:A4" si="0">V2&amp; " with gas backup"</f>
        <v>Single Speed ASHP (8.5 HSPF 15 SEER) with gas backup</v>
      </c>
      <c r="B2" s="18">
        <v>4</v>
      </c>
      <c r="C2" s="18" t="s">
        <v>2286</v>
      </c>
      <c r="D2" s="18">
        <v>0</v>
      </c>
      <c r="E2" s="132">
        <v>2000</v>
      </c>
      <c r="F2" s="132">
        <f t="shared" ref="F2:F4" si="1">E2*9</f>
        <v>18000</v>
      </c>
      <c r="G2" s="18">
        <v>1.1499999999999999</v>
      </c>
      <c r="H2" s="18" t="s">
        <v>364</v>
      </c>
      <c r="I2" s="18" t="s">
        <v>31</v>
      </c>
      <c r="J2" s="18" t="s">
        <v>390</v>
      </c>
      <c r="K2" s="18">
        <v>0.6</v>
      </c>
      <c r="L2" s="18">
        <v>1.6</v>
      </c>
      <c r="M2" s="18" t="s">
        <v>777</v>
      </c>
      <c r="N2" s="18">
        <v>0.52</v>
      </c>
      <c r="O2" s="18">
        <v>0.47</v>
      </c>
      <c r="P2" s="18" t="s">
        <v>277</v>
      </c>
      <c r="Q2" s="18" t="s">
        <v>277</v>
      </c>
      <c r="R2" s="130">
        <v>0.2</v>
      </c>
      <c r="S2" s="130">
        <v>0.2</v>
      </c>
      <c r="T2" s="130">
        <v>0.2</v>
      </c>
      <c r="U2" s="130">
        <v>0.2</v>
      </c>
      <c r="V2" s="18" t="s">
        <v>2334</v>
      </c>
      <c r="W2" s="18"/>
      <c r="X2" s="18" t="s">
        <v>2374</v>
      </c>
      <c r="Y2" s="18" t="s">
        <v>2389</v>
      </c>
      <c r="Z2" s="18" t="s">
        <v>2365</v>
      </c>
      <c r="AA2" s="18"/>
      <c r="AB2" s="18">
        <v>35</v>
      </c>
      <c r="AC2" s="18">
        <v>-10</v>
      </c>
      <c r="AD2" s="130">
        <v>0.85</v>
      </c>
      <c r="AE2" s="136">
        <v>0.13</v>
      </c>
      <c r="AF2" s="136">
        <v>0.09</v>
      </c>
      <c r="AG2" s="18" t="s">
        <v>32</v>
      </c>
      <c r="AH2" s="18" t="s">
        <v>33</v>
      </c>
      <c r="AI2" s="18" t="s">
        <v>67</v>
      </c>
      <c r="AJ2" s="18" t="s">
        <v>35</v>
      </c>
      <c r="AK2" s="18">
        <v>0</v>
      </c>
      <c r="AL2" s="49">
        <v>0</v>
      </c>
      <c r="AM2" s="18">
        <v>0</v>
      </c>
      <c r="AN2" s="18" t="s">
        <v>67</v>
      </c>
      <c r="AO2" s="18" t="s">
        <v>67</v>
      </c>
      <c r="AP2" s="18" t="s">
        <v>67</v>
      </c>
      <c r="AQ2" s="18" t="s">
        <v>67</v>
      </c>
      <c r="AR2" s="18" t="s">
        <v>67</v>
      </c>
      <c r="AS2" s="18">
        <v>0</v>
      </c>
      <c r="AT2" s="18">
        <v>0</v>
      </c>
    </row>
    <row r="3" spans="1:46" x14ac:dyDescent="0.25">
      <c r="A3" s="12" t="str">
        <f>V3&amp; " with gas backup 2"</f>
        <v>Single Speed ASHP (8.5 HSPF 15 SEER) with gas backup 2</v>
      </c>
      <c r="B3" s="18">
        <v>4</v>
      </c>
      <c r="C3" s="18" t="s">
        <v>2286</v>
      </c>
      <c r="D3" s="18">
        <v>0</v>
      </c>
      <c r="E3" s="132">
        <v>2000</v>
      </c>
      <c r="F3" s="132">
        <f t="shared" ref="F3" si="2">E3*9</f>
        <v>18000</v>
      </c>
      <c r="G3" s="18">
        <v>1.1499999999999999</v>
      </c>
      <c r="H3" s="18" t="s">
        <v>364</v>
      </c>
      <c r="I3" s="18" t="s">
        <v>31</v>
      </c>
      <c r="J3" s="18" t="s">
        <v>390</v>
      </c>
      <c r="K3" s="18">
        <v>0.6</v>
      </c>
      <c r="L3" s="18">
        <v>1.6</v>
      </c>
      <c r="M3" s="18" t="s">
        <v>777</v>
      </c>
      <c r="N3" s="18">
        <v>0.52</v>
      </c>
      <c r="O3" s="18">
        <v>0.47</v>
      </c>
      <c r="P3" s="18" t="s">
        <v>277</v>
      </c>
      <c r="Q3" s="18" t="s">
        <v>277</v>
      </c>
      <c r="R3" s="130">
        <v>0.2</v>
      </c>
      <c r="S3" s="130">
        <v>0.2</v>
      </c>
      <c r="T3" s="130">
        <v>0.2</v>
      </c>
      <c r="U3" s="130">
        <v>0.2</v>
      </c>
      <c r="V3" s="18" t="s">
        <v>2334</v>
      </c>
      <c r="W3" s="18"/>
      <c r="X3" s="18" t="s">
        <v>2374</v>
      </c>
      <c r="Y3" s="18" t="s">
        <v>2389</v>
      </c>
      <c r="Z3" s="18" t="s">
        <v>2365</v>
      </c>
      <c r="AA3" s="18"/>
      <c r="AB3" s="18">
        <v>35</v>
      </c>
      <c r="AC3" s="18">
        <v>35</v>
      </c>
      <c r="AD3" s="130">
        <v>0.85</v>
      </c>
      <c r="AE3" s="136">
        <v>0.13</v>
      </c>
      <c r="AF3" s="136">
        <v>0.09</v>
      </c>
      <c r="AG3" s="18" t="s">
        <v>32</v>
      </c>
      <c r="AH3" s="18" t="s">
        <v>33</v>
      </c>
      <c r="AI3" s="18" t="s">
        <v>67</v>
      </c>
      <c r="AJ3" s="18" t="s">
        <v>35</v>
      </c>
      <c r="AK3" s="18">
        <v>0</v>
      </c>
      <c r="AL3" s="49">
        <v>0</v>
      </c>
      <c r="AM3" s="18">
        <v>0</v>
      </c>
      <c r="AN3" s="18" t="s">
        <v>67</v>
      </c>
      <c r="AO3" s="18" t="s">
        <v>67</v>
      </c>
      <c r="AP3" s="18" t="s">
        <v>67</v>
      </c>
      <c r="AQ3" s="18" t="s">
        <v>67</v>
      </c>
      <c r="AR3" s="18" t="s">
        <v>67</v>
      </c>
      <c r="AS3" s="18">
        <v>0</v>
      </c>
      <c r="AT3" s="18">
        <v>0</v>
      </c>
    </row>
    <row r="4" spans="1:46" x14ac:dyDescent="0.25">
      <c r="B4" s="18"/>
      <c r="C4" s="18"/>
      <c r="D4" s="18"/>
      <c r="E4" s="132"/>
      <c r="F4" s="132"/>
      <c r="G4" s="18"/>
      <c r="H4" s="18"/>
      <c r="I4" s="18"/>
      <c r="J4" s="18"/>
      <c r="K4" s="18"/>
      <c r="L4" s="18"/>
      <c r="M4" s="18"/>
      <c r="N4" s="18"/>
      <c r="O4" s="18"/>
      <c r="P4" s="18"/>
      <c r="Q4" s="18"/>
      <c r="R4" s="130"/>
      <c r="S4" s="130"/>
      <c r="T4" s="130"/>
      <c r="U4" s="130"/>
      <c r="V4" s="18"/>
      <c r="W4" s="18"/>
      <c r="X4" s="18"/>
      <c r="Y4" s="18"/>
      <c r="Z4" s="18"/>
      <c r="AA4" s="18"/>
      <c r="AB4" s="18"/>
      <c r="AC4" s="18"/>
      <c r="AD4" s="130"/>
      <c r="AE4" s="136"/>
      <c r="AF4" s="136"/>
      <c r="AG4" s="18"/>
      <c r="AH4" s="18"/>
      <c r="AI4" s="18"/>
      <c r="AJ4" s="18"/>
      <c r="AK4" s="18"/>
      <c r="AL4" s="49"/>
      <c r="AM4" s="18"/>
      <c r="AN4" s="18"/>
      <c r="AO4" s="18"/>
      <c r="AP4" s="18"/>
      <c r="AQ4" s="18"/>
      <c r="AR4" s="18"/>
      <c r="AS4" s="18"/>
      <c r="AT4" s="18"/>
    </row>
    <row r="5" spans="1:46" x14ac:dyDescent="0.25">
      <c r="B5" s="18"/>
      <c r="C5" s="18"/>
      <c r="D5" s="18"/>
      <c r="E5" s="132"/>
      <c r="F5" s="132"/>
      <c r="G5" s="18"/>
      <c r="H5" s="18"/>
      <c r="I5" s="18"/>
      <c r="J5" s="18"/>
      <c r="K5" s="18"/>
      <c r="L5" s="18"/>
      <c r="M5" s="18"/>
      <c r="N5" s="18"/>
      <c r="O5" s="18"/>
      <c r="P5" s="18"/>
      <c r="Q5" s="18"/>
      <c r="R5" s="130"/>
      <c r="S5" s="130"/>
      <c r="T5" s="130"/>
      <c r="U5" s="130"/>
      <c r="V5" s="18"/>
      <c r="W5" s="18"/>
      <c r="X5" s="18"/>
      <c r="Y5" s="18"/>
      <c r="Z5" s="18"/>
      <c r="AA5" s="18"/>
      <c r="AB5" s="18"/>
      <c r="AC5" s="18"/>
      <c r="AD5" s="130"/>
      <c r="AE5" s="136"/>
      <c r="AF5" s="136"/>
      <c r="AG5" s="18"/>
      <c r="AH5" s="18"/>
      <c r="AI5" s="18"/>
      <c r="AJ5" s="18"/>
      <c r="AK5" s="18"/>
      <c r="AL5" s="49"/>
      <c r="AM5" s="18"/>
      <c r="AN5" s="18"/>
      <c r="AO5" s="18"/>
      <c r="AP5" s="18"/>
      <c r="AQ5" s="18"/>
      <c r="AR5" s="18"/>
      <c r="AS5" s="18"/>
      <c r="AT5" s="18"/>
    </row>
    <row r="6" spans="1:46" x14ac:dyDescent="0.25">
      <c r="B6" s="18"/>
      <c r="C6" s="18"/>
      <c r="D6" s="18"/>
      <c r="E6" s="132"/>
      <c r="F6" s="132"/>
      <c r="G6" s="18"/>
      <c r="H6" s="18"/>
      <c r="I6" s="18"/>
      <c r="J6" s="18"/>
      <c r="K6" s="18"/>
      <c r="L6" s="18"/>
      <c r="M6" s="18"/>
      <c r="N6" s="18"/>
      <c r="O6" s="18"/>
      <c r="P6" s="18"/>
      <c r="Q6" s="18"/>
      <c r="R6" s="130"/>
      <c r="S6" s="130"/>
      <c r="T6" s="130"/>
      <c r="U6" s="130"/>
      <c r="V6" s="18"/>
      <c r="W6" s="18"/>
      <c r="X6" s="18"/>
      <c r="Y6" s="18"/>
      <c r="Z6" s="18"/>
      <c r="AA6" s="18"/>
      <c r="AB6" s="18"/>
      <c r="AC6" s="18"/>
      <c r="AD6" s="130"/>
      <c r="AE6" s="136"/>
      <c r="AF6" s="136"/>
      <c r="AG6" s="18"/>
      <c r="AH6" s="18"/>
      <c r="AI6" s="18"/>
      <c r="AJ6" s="18"/>
      <c r="AK6" s="18"/>
      <c r="AL6" s="49"/>
      <c r="AM6" s="18"/>
      <c r="AN6" s="18"/>
      <c r="AO6" s="18"/>
      <c r="AP6" s="18"/>
      <c r="AQ6" s="18"/>
      <c r="AR6" s="18"/>
      <c r="AS6" s="18"/>
      <c r="AT6" s="18"/>
    </row>
    <row r="7" spans="1:46" x14ac:dyDescent="0.25">
      <c r="B7" s="18"/>
      <c r="C7" s="18"/>
      <c r="D7" s="18"/>
      <c r="E7" s="132"/>
      <c r="F7" s="132"/>
      <c r="G7" s="18"/>
      <c r="H7" s="18"/>
      <c r="I7" s="18"/>
      <c r="J7" s="18"/>
      <c r="K7" s="18"/>
      <c r="L7" s="18"/>
      <c r="M7" s="18"/>
      <c r="N7" s="18"/>
      <c r="O7" s="18"/>
      <c r="P7" s="18"/>
      <c r="Q7" s="18"/>
      <c r="R7" s="130"/>
      <c r="S7" s="130"/>
      <c r="T7" s="130"/>
      <c r="U7" s="130"/>
      <c r="V7" s="18"/>
      <c r="W7" s="18"/>
      <c r="X7" s="18"/>
      <c r="Y7" s="18"/>
      <c r="Z7" s="18"/>
      <c r="AA7" s="18"/>
      <c r="AB7" s="18"/>
      <c r="AC7" s="18"/>
      <c r="AD7" s="18"/>
      <c r="AE7" s="18"/>
      <c r="AF7" s="18"/>
      <c r="AG7" s="18"/>
      <c r="AH7" s="18"/>
      <c r="AI7" s="18"/>
      <c r="AJ7" s="18"/>
      <c r="AK7" s="18"/>
      <c r="AL7" s="49"/>
      <c r="AM7" s="18"/>
      <c r="AN7" s="18"/>
      <c r="AO7" s="18"/>
      <c r="AP7" s="18"/>
      <c r="AQ7" s="18"/>
      <c r="AR7" s="18"/>
      <c r="AS7" s="18"/>
      <c r="AT7" s="18"/>
    </row>
    <row r="8" spans="1:46" x14ac:dyDescent="0.25">
      <c r="B8" s="18"/>
      <c r="C8" s="18"/>
      <c r="D8" s="18"/>
      <c r="E8" s="132"/>
      <c r="F8" s="132"/>
      <c r="G8" s="18"/>
      <c r="H8" s="18"/>
      <c r="I8" s="18"/>
      <c r="J8" s="18"/>
      <c r="K8" s="18"/>
      <c r="L8" s="18"/>
      <c r="M8" s="18"/>
      <c r="N8" s="18"/>
      <c r="O8" s="18"/>
      <c r="P8" s="18"/>
      <c r="Q8" s="18"/>
      <c r="R8" s="130"/>
      <c r="S8" s="130"/>
      <c r="T8" s="130"/>
      <c r="U8" s="130"/>
      <c r="V8" s="18"/>
      <c r="W8" s="18"/>
      <c r="X8" s="18"/>
      <c r="Y8" s="18"/>
      <c r="Z8" s="18"/>
      <c r="AA8" s="18"/>
      <c r="AB8" s="18"/>
      <c r="AC8" s="18"/>
      <c r="AD8" s="18"/>
      <c r="AE8" s="18"/>
      <c r="AF8" s="18"/>
      <c r="AG8" s="18"/>
      <c r="AH8" s="18"/>
      <c r="AI8" s="18"/>
      <c r="AJ8" s="18"/>
      <c r="AK8" s="18"/>
      <c r="AL8" s="49"/>
      <c r="AM8" s="18"/>
      <c r="AN8" s="18"/>
      <c r="AO8" s="18"/>
      <c r="AP8" s="18"/>
      <c r="AQ8" s="18"/>
      <c r="AR8" s="18"/>
      <c r="AS8" s="18"/>
      <c r="AT8" s="18"/>
    </row>
    <row r="9" spans="1:46" x14ac:dyDescent="0.25">
      <c r="B9" s="18"/>
      <c r="C9" s="18"/>
      <c r="D9" s="18"/>
      <c r="E9" s="132"/>
      <c r="F9" s="132"/>
      <c r="G9" s="18"/>
      <c r="H9" s="18"/>
      <c r="I9" s="18"/>
      <c r="J9" s="18"/>
      <c r="K9" s="18"/>
      <c r="L9" s="18"/>
      <c r="M9" s="18"/>
      <c r="N9" s="18"/>
      <c r="O9" s="18"/>
      <c r="P9" s="18"/>
      <c r="Q9" s="18"/>
      <c r="R9" s="130"/>
      <c r="S9" s="130"/>
      <c r="T9" s="130"/>
      <c r="U9" s="130"/>
      <c r="V9" s="18"/>
      <c r="W9" s="18"/>
      <c r="X9" s="18"/>
      <c r="Y9" s="18"/>
      <c r="Z9" s="18"/>
      <c r="AA9" s="18"/>
      <c r="AB9" s="18"/>
      <c r="AC9" s="18"/>
      <c r="AD9" s="18"/>
      <c r="AE9" s="18"/>
      <c r="AF9" s="18"/>
      <c r="AG9" s="18"/>
      <c r="AH9" s="18"/>
      <c r="AI9" s="18"/>
      <c r="AJ9" s="18"/>
      <c r="AK9" s="18"/>
      <c r="AL9" s="49"/>
      <c r="AM9" s="18"/>
      <c r="AN9" s="18"/>
      <c r="AO9" s="18"/>
      <c r="AP9" s="18"/>
      <c r="AQ9" s="18"/>
      <c r="AR9" s="18"/>
      <c r="AS9" s="18"/>
      <c r="AT9" s="18"/>
    </row>
    <row r="10" spans="1:46"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8"/>
      <c r="AD10" s="18"/>
      <c r="AE10" s="18"/>
      <c r="AF10" s="18"/>
      <c r="AG10" s="18"/>
      <c r="AH10" s="18"/>
      <c r="AI10" s="18"/>
      <c r="AJ10" s="18"/>
      <c r="AK10" s="18"/>
      <c r="AL10" s="49"/>
      <c r="AM10" s="18"/>
      <c r="AN10" s="18"/>
      <c r="AO10" s="18"/>
      <c r="AP10" s="18"/>
      <c r="AQ10" s="18"/>
      <c r="AR10" s="18"/>
      <c r="AS10" s="18"/>
      <c r="AT10" s="18"/>
    </row>
    <row r="11" spans="1:46"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18"/>
      <c r="AH11" s="18"/>
      <c r="AI11" s="18"/>
      <c r="AJ11" s="18"/>
      <c r="AK11" s="18"/>
      <c r="AL11" s="49"/>
      <c r="AM11" s="18"/>
      <c r="AN11" s="18"/>
      <c r="AO11" s="18"/>
      <c r="AP11" s="18"/>
      <c r="AQ11" s="18"/>
      <c r="AR11" s="18"/>
      <c r="AS11" s="18"/>
      <c r="AT11" s="18"/>
    </row>
    <row r="12" spans="1:46"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18"/>
      <c r="AH12" s="18"/>
      <c r="AI12" s="18"/>
      <c r="AJ12" s="18"/>
      <c r="AK12" s="18"/>
      <c r="AL12" s="49"/>
      <c r="AM12" s="18"/>
      <c r="AN12" s="18"/>
      <c r="AO12" s="18"/>
      <c r="AP12" s="18"/>
      <c r="AQ12" s="18"/>
      <c r="AR12" s="18"/>
      <c r="AS12" s="18"/>
      <c r="AT12" s="18"/>
    </row>
    <row r="13" spans="1:46"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18"/>
      <c r="AH13" s="18"/>
      <c r="AI13" s="18"/>
      <c r="AJ13" s="18"/>
      <c r="AK13" s="18"/>
      <c r="AL13" s="49"/>
      <c r="AM13" s="18"/>
      <c r="AN13" s="18"/>
      <c r="AO13" s="18"/>
      <c r="AP13" s="18"/>
      <c r="AQ13" s="18"/>
      <c r="AR13" s="18"/>
      <c r="AS13" s="18"/>
      <c r="AT13" s="18"/>
    </row>
    <row r="14" spans="1:46"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18"/>
      <c r="AH14" s="18"/>
      <c r="AI14" s="18"/>
      <c r="AJ14" s="18"/>
      <c r="AK14" s="18"/>
      <c r="AL14" s="49"/>
      <c r="AM14" s="18"/>
      <c r="AN14" s="18"/>
      <c r="AO14" s="18"/>
      <c r="AP14" s="18"/>
      <c r="AQ14" s="18"/>
      <c r="AR14" s="18"/>
      <c r="AS14" s="18"/>
      <c r="AT14" s="18"/>
    </row>
    <row r="15" spans="1:46"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18"/>
      <c r="AH15" s="18"/>
      <c r="AI15" s="18"/>
      <c r="AJ15" s="18"/>
      <c r="AK15" s="18"/>
      <c r="AL15" s="49"/>
      <c r="AM15" s="18"/>
      <c r="AN15" s="18"/>
      <c r="AO15" s="18"/>
      <c r="AP15" s="18"/>
      <c r="AQ15" s="18"/>
      <c r="AR15" s="18"/>
      <c r="AS15" s="18"/>
      <c r="AT15" s="18"/>
    </row>
    <row r="16" spans="1:46"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18"/>
      <c r="AH16" s="18"/>
      <c r="AI16" s="18"/>
      <c r="AJ16" s="18"/>
      <c r="AK16" s="18"/>
      <c r="AL16" s="49"/>
      <c r="AM16" s="18"/>
      <c r="AN16" s="18"/>
      <c r="AO16" s="18"/>
      <c r="AP16" s="18"/>
      <c r="AQ16" s="18"/>
      <c r="AR16" s="18"/>
      <c r="AS16" s="18"/>
      <c r="AT16" s="18"/>
    </row>
    <row r="17" spans="2:46"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18"/>
      <c r="AH17" s="18"/>
      <c r="AI17" s="18"/>
      <c r="AJ17" s="18"/>
      <c r="AK17" s="18"/>
      <c r="AL17" s="49"/>
      <c r="AM17" s="18"/>
      <c r="AN17" s="18"/>
      <c r="AO17" s="18"/>
      <c r="AP17" s="18"/>
      <c r="AQ17" s="18"/>
      <c r="AR17" s="18"/>
      <c r="AS17" s="18"/>
      <c r="AT17" s="18"/>
    </row>
    <row r="18" spans="2:46"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18"/>
      <c r="AH18" s="18"/>
      <c r="AI18" s="18"/>
      <c r="AJ18" s="18"/>
      <c r="AK18" s="18"/>
      <c r="AL18" s="49"/>
      <c r="AM18" s="18"/>
      <c r="AN18" s="18"/>
      <c r="AO18" s="18"/>
      <c r="AP18" s="18"/>
      <c r="AQ18" s="18"/>
      <c r="AR18" s="18"/>
      <c r="AS18" s="18"/>
      <c r="AT18" s="18"/>
    </row>
    <row r="19" spans="2:46"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18"/>
      <c r="AH19" s="18"/>
      <c r="AI19" s="18"/>
      <c r="AJ19" s="18"/>
      <c r="AK19" s="18"/>
      <c r="AL19" s="49"/>
      <c r="AM19" s="18"/>
      <c r="AN19" s="18"/>
      <c r="AO19" s="18"/>
      <c r="AP19" s="18"/>
      <c r="AQ19" s="18"/>
      <c r="AR19" s="18"/>
      <c r="AS19" s="18"/>
      <c r="AT19" s="18"/>
    </row>
    <row r="20" spans="2:46"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18"/>
      <c r="AH20" s="18"/>
      <c r="AI20" s="18"/>
      <c r="AJ20" s="18"/>
      <c r="AK20" s="18"/>
      <c r="AL20" s="49"/>
      <c r="AM20" s="18"/>
      <c r="AN20" s="18"/>
      <c r="AO20" s="18"/>
      <c r="AP20" s="18"/>
      <c r="AQ20" s="18"/>
      <c r="AR20" s="18"/>
      <c r="AS20" s="18"/>
      <c r="AT20" s="18"/>
    </row>
    <row r="21" spans="2:46"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18"/>
      <c r="AH21" s="18"/>
      <c r="AI21" s="18"/>
      <c r="AJ21" s="18"/>
      <c r="AK21" s="18"/>
      <c r="AL21" s="49"/>
      <c r="AM21" s="18"/>
      <c r="AN21" s="18"/>
      <c r="AO21" s="18"/>
      <c r="AP21" s="18"/>
      <c r="AQ21" s="18"/>
      <c r="AR21" s="18"/>
      <c r="AS21" s="18"/>
      <c r="AT21" s="18"/>
    </row>
    <row r="22" spans="2:46"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18"/>
      <c r="AH22" s="18"/>
      <c r="AI22" s="18"/>
      <c r="AJ22" s="18"/>
      <c r="AK22" s="18"/>
      <c r="AL22" s="49"/>
      <c r="AM22" s="18"/>
      <c r="AN22" s="18"/>
      <c r="AO22" s="18"/>
      <c r="AP22" s="18"/>
      <c r="AQ22" s="18"/>
      <c r="AR22" s="18"/>
      <c r="AS22" s="18"/>
      <c r="AT22" s="18"/>
    </row>
    <row r="23" spans="2:46"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18"/>
      <c r="AH23" s="18"/>
      <c r="AI23" s="18"/>
      <c r="AJ23" s="18"/>
      <c r="AK23" s="18"/>
      <c r="AL23" s="49"/>
      <c r="AM23" s="18"/>
      <c r="AN23" s="18"/>
      <c r="AO23" s="18"/>
      <c r="AP23" s="18"/>
      <c r="AQ23" s="18"/>
      <c r="AR23" s="18"/>
      <c r="AS23" s="18"/>
      <c r="AT23" s="18"/>
    </row>
    <row r="24" spans="2:46"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18"/>
      <c r="AH24" s="18"/>
      <c r="AI24" s="18"/>
      <c r="AJ24" s="18"/>
      <c r="AK24" s="18"/>
      <c r="AL24" s="49"/>
      <c r="AM24" s="18"/>
      <c r="AN24" s="18"/>
      <c r="AO24" s="18"/>
      <c r="AP24" s="18"/>
      <c r="AQ24" s="18"/>
      <c r="AR24" s="18"/>
      <c r="AS24" s="18"/>
      <c r="AT24" s="18"/>
    </row>
    <row r="25" spans="2:46"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18"/>
      <c r="AH25" s="18"/>
      <c r="AI25" s="18"/>
      <c r="AJ25" s="18"/>
      <c r="AK25" s="18"/>
      <c r="AL25" s="49"/>
      <c r="AM25" s="18"/>
      <c r="AN25" s="18"/>
      <c r="AO25" s="18"/>
      <c r="AP25" s="18"/>
      <c r="AQ25" s="18"/>
      <c r="AR25" s="18"/>
      <c r="AS25" s="18"/>
      <c r="AT25" s="18"/>
    </row>
    <row r="26" spans="2:46"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18"/>
      <c r="AH26" s="18"/>
      <c r="AI26" s="18"/>
      <c r="AJ26" s="18"/>
      <c r="AK26" s="18"/>
      <c r="AL26" s="49"/>
      <c r="AM26" s="18"/>
      <c r="AN26" s="18"/>
      <c r="AO26" s="18"/>
      <c r="AP26" s="18"/>
      <c r="AQ26" s="18"/>
      <c r="AR26" s="18"/>
      <c r="AS26" s="18"/>
      <c r="AT26" s="18"/>
    </row>
    <row r="27" spans="2:46"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18"/>
      <c r="AI27" s="18"/>
      <c r="AJ27" s="18"/>
      <c r="AK27" s="18"/>
      <c r="AL27" s="49"/>
      <c r="AM27" s="18"/>
      <c r="AN27" s="18"/>
      <c r="AO27" s="18"/>
      <c r="AP27" s="18"/>
      <c r="AQ27" s="18"/>
      <c r="AR27" s="18"/>
      <c r="AS27" s="18"/>
      <c r="AT27" s="18"/>
    </row>
    <row r="28" spans="2:46"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18"/>
      <c r="AI28" s="18"/>
      <c r="AJ28" s="18"/>
      <c r="AK28" s="18"/>
      <c r="AL28" s="49"/>
      <c r="AM28" s="18"/>
      <c r="AN28" s="18"/>
      <c r="AO28" s="18"/>
      <c r="AP28" s="18"/>
      <c r="AQ28" s="18"/>
      <c r="AR28" s="18"/>
      <c r="AS28" s="18"/>
      <c r="AT28" s="18"/>
    </row>
    <row r="29" spans="2:46"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18"/>
      <c r="AI29" s="18"/>
      <c r="AJ29" s="18"/>
      <c r="AK29" s="18"/>
      <c r="AL29" s="49"/>
      <c r="AM29" s="18"/>
      <c r="AN29" s="18"/>
      <c r="AO29" s="18"/>
      <c r="AP29" s="18"/>
      <c r="AQ29" s="18"/>
      <c r="AR29" s="18"/>
      <c r="AS29" s="18"/>
      <c r="AT29" s="18"/>
    </row>
    <row r="30" spans="2:46"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18"/>
      <c r="AI30" s="18"/>
      <c r="AJ30" s="18"/>
      <c r="AK30" s="18"/>
      <c r="AL30" s="49"/>
      <c r="AM30" s="18"/>
      <c r="AN30" s="18"/>
      <c r="AO30" s="18"/>
      <c r="AP30" s="18"/>
      <c r="AQ30" s="18"/>
      <c r="AR30" s="18"/>
      <c r="AS30" s="18"/>
      <c r="AT30" s="18"/>
    </row>
    <row r="31" spans="2:46"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18"/>
      <c r="AI31" s="18"/>
      <c r="AJ31" s="18"/>
      <c r="AK31" s="18"/>
      <c r="AL31" s="49"/>
      <c r="AM31" s="18"/>
      <c r="AN31" s="18"/>
      <c r="AO31" s="18"/>
      <c r="AP31" s="18"/>
      <c r="AQ31" s="18"/>
      <c r="AR31" s="18"/>
      <c r="AS31" s="18"/>
      <c r="AT31" s="18"/>
    </row>
    <row r="32" spans="2:46"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18"/>
      <c r="AI32" s="18"/>
      <c r="AJ32" s="18"/>
      <c r="AK32" s="18"/>
      <c r="AL32" s="49"/>
      <c r="AM32" s="18"/>
      <c r="AN32" s="18"/>
      <c r="AO32" s="18"/>
      <c r="AP32" s="18"/>
      <c r="AQ32" s="18"/>
      <c r="AR32" s="18"/>
      <c r="AS32" s="18"/>
      <c r="AT32" s="18"/>
    </row>
    <row r="33" spans="2:46"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18"/>
      <c r="AI33" s="18"/>
      <c r="AJ33" s="18"/>
      <c r="AK33" s="18"/>
      <c r="AL33" s="49"/>
      <c r="AM33" s="18"/>
      <c r="AN33" s="18"/>
      <c r="AO33" s="18"/>
      <c r="AP33" s="18"/>
      <c r="AQ33" s="18"/>
      <c r="AR33" s="18"/>
      <c r="AS33" s="18"/>
      <c r="AT33" s="18"/>
    </row>
    <row r="34" spans="2:46"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18"/>
      <c r="AI34" s="18"/>
      <c r="AJ34" s="18"/>
      <c r="AK34" s="18"/>
      <c r="AL34" s="49"/>
      <c r="AM34" s="18"/>
      <c r="AN34" s="18"/>
      <c r="AO34" s="18"/>
      <c r="AP34" s="18"/>
      <c r="AQ34" s="18"/>
      <c r="AR34" s="18"/>
      <c r="AS34" s="18"/>
      <c r="AT34" s="18"/>
    </row>
    <row r="35" spans="2:46"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18"/>
      <c r="AI35" s="18"/>
      <c r="AJ35" s="18"/>
      <c r="AK35" s="18"/>
      <c r="AL35" s="49"/>
      <c r="AM35" s="18"/>
      <c r="AN35" s="18"/>
      <c r="AO35" s="18"/>
      <c r="AP35" s="18"/>
      <c r="AQ35" s="18"/>
      <c r="AR35" s="18"/>
      <c r="AS35" s="18"/>
      <c r="AT35" s="18"/>
    </row>
    <row r="36" spans="2:46"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18"/>
      <c r="AI36" s="18"/>
      <c r="AJ36" s="18"/>
      <c r="AK36" s="18"/>
      <c r="AL36" s="49"/>
      <c r="AM36" s="18"/>
      <c r="AN36" s="18"/>
      <c r="AO36" s="18"/>
      <c r="AP36" s="18"/>
      <c r="AQ36" s="18"/>
      <c r="AR36" s="18"/>
      <c r="AS36" s="18"/>
      <c r="AT36" s="18"/>
    </row>
    <row r="37" spans="2:46"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18"/>
      <c r="AI37" s="18"/>
      <c r="AJ37" s="18"/>
      <c r="AK37" s="18"/>
      <c r="AL37" s="49"/>
      <c r="AM37" s="18"/>
      <c r="AN37" s="18"/>
      <c r="AO37" s="18"/>
      <c r="AP37" s="18"/>
      <c r="AQ37" s="18"/>
      <c r="AR37" s="18"/>
      <c r="AS37" s="18"/>
      <c r="AT37" s="18"/>
    </row>
    <row r="38" spans="2:46"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18"/>
      <c r="AI38" s="18"/>
      <c r="AJ38" s="18"/>
      <c r="AK38" s="18"/>
      <c r="AL38" s="49"/>
      <c r="AM38" s="18"/>
      <c r="AN38" s="18"/>
      <c r="AO38" s="18"/>
      <c r="AP38" s="18"/>
      <c r="AQ38" s="18"/>
      <c r="AR38" s="18"/>
      <c r="AS38" s="18"/>
      <c r="AT38" s="18"/>
    </row>
    <row r="39" spans="2:46"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18"/>
      <c r="AI39" s="18"/>
      <c r="AJ39" s="18"/>
      <c r="AK39" s="18"/>
      <c r="AL39" s="49"/>
      <c r="AM39" s="18"/>
      <c r="AN39" s="18"/>
      <c r="AO39" s="18"/>
      <c r="AP39" s="18"/>
      <c r="AQ39" s="18"/>
      <c r="AR39" s="18"/>
      <c r="AS39" s="18"/>
      <c r="AT39" s="18"/>
    </row>
    <row r="40" spans="2:46"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18"/>
      <c r="AI40" s="18"/>
      <c r="AJ40" s="18"/>
      <c r="AK40" s="18"/>
      <c r="AL40" s="49"/>
      <c r="AM40" s="18"/>
      <c r="AN40" s="18"/>
      <c r="AO40" s="18"/>
      <c r="AP40" s="18"/>
      <c r="AQ40" s="18"/>
      <c r="AR40" s="18"/>
      <c r="AS40" s="18"/>
      <c r="AT40" s="18"/>
    </row>
    <row r="41" spans="2:46"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18"/>
      <c r="AI41" s="18"/>
      <c r="AJ41" s="18"/>
      <c r="AK41" s="18"/>
      <c r="AL41" s="49"/>
      <c r="AM41" s="18"/>
      <c r="AN41" s="18"/>
      <c r="AO41" s="18"/>
      <c r="AP41" s="18"/>
      <c r="AQ41" s="18"/>
      <c r="AR41" s="18"/>
      <c r="AS41" s="18"/>
      <c r="AT41" s="18"/>
    </row>
    <row r="42" spans="2:46"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18"/>
      <c r="AI42" s="18"/>
      <c r="AJ42" s="18"/>
      <c r="AK42" s="18"/>
      <c r="AL42" s="49"/>
      <c r="AM42" s="18"/>
      <c r="AN42" s="18"/>
      <c r="AO42" s="18"/>
      <c r="AP42" s="18"/>
      <c r="AQ42" s="18"/>
      <c r="AR42" s="18"/>
      <c r="AS42" s="18"/>
      <c r="AT42" s="18"/>
    </row>
    <row r="43" spans="2:46"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18"/>
      <c r="AI43" s="18"/>
      <c r="AJ43" s="18"/>
      <c r="AK43" s="18"/>
      <c r="AL43" s="49"/>
      <c r="AM43" s="18"/>
      <c r="AN43" s="18"/>
      <c r="AO43" s="18"/>
      <c r="AP43" s="18"/>
      <c r="AQ43" s="18"/>
      <c r="AR43" s="18"/>
      <c r="AS43" s="18"/>
      <c r="AT43" s="18"/>
    </row>
    <row r="44" spans="2:46"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18"/>
      <c r="AI44" s="18"/>
      <c r="AJ44" s="18"/>
      <c r="AK44" s="18"/>
      <c r="AL44" s="49"/>
      <c r="AM44" s="18"/>
      <c r="AN44" s="18"/>
      <c r="AO44" s="18"/>
      <c r="AP44" s="18"/>
      <c r="AQ44" s="18"/>
      <c r="AR44" s="18"/>
      <c r="AS44" s="18"/>
      <c r="AT44" s="18"/>
    </row>
    <row r="45" spans="2:46"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18"/>
      <c r="AI45" s="18"/>
      <c r="AJ45" s="18"/>
      <c r="AK45" s="18"/>
      <c r="AL45" s="49"/>
      <c r="AM45" s="18"/>
      <c r="AN45" s="18"/>
      <c r="AO45" s="18"/>
      <c r="AP45" s="18"/>
      <c r="AQ45" s="18"/>
      <c r="AR45" s="18"/>
      <c r="AS45" s="18"/>
      <c r="AT45" s="18"/>
    </row>
    <row r="46" spans="2:46"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18"/>
      <c r="AI46" s="18"/>
      <c r="AJ46" s="18"/>
      <c r="AK46" s="18"/>
      <c r="AL46" s="49"/>
      <c r="AM46" s="18"/>
      <c r="AN46" s="18"/>
      <c r="AO46" s="18"/>
      <c r="AP46" s="18"/>
      <c r="AQ46" s="18"/>
      <c r="AR46" s="18"/>
      <c r="AS46" s="18"/>
      <c r="AT46" s="18"/>
    </row>
    <row r="47" spans="2:46"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18"/>
      <c r="AI47" s="18"/>
      <c r="AJ47" s="18"/>
      <c r="AK47" s="18"/>
      <c r="AL47" s="49"/>
      <c r="AM47" s="18"/>
      <c r="AN47" s="18"/>
      <c r="AO47" s="18"/>
      <c r="AP47" s="18"/>
      <c r="AQ47" s="18"/>
      <c r="AR47" s="18"/>
      <c r="AS47" s="18"/>
      <c r="AT47" s="18"/>
    </row>
    <row r="48" spans="2:46"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18"/>
      <c r="AI48" s="18"/>
      <c r="AJ48" s="18"/>
      <c r="AK48" s="18"/>
      <c r="AL48" s="49"/>
      <c r="AM48" s="18"/>
      <c r="AN48" s="18"/>
      <c r="AO48" s="18"/>
      <c r="AP48" s="18"/>
      <c r="AQ48" s="18"/>
      <c r="AR48" s="18"/>
      <c r="AS48" s="18"/>
      <c r="AT48" s="18"/>
    </row>
    <row r="49" spans="2:46"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18"/>
      <c r="AI49" s="18"/>
      <c r="AJ49" s="18"/>
      <c r="AK49" s="18"/>
      <c r="AL49" s="49"/>
      <c r="AM49" s="18"/>
      <c r="AN49" s="18"/>
      <c r="AO49" s="18"/>
      <c r="AP49" s="18"/>
      <c r="AQ49" s="18"/>
      <c r="AR49" s="18"/>
      <c r="AS49" s="18"/>
      <c r="AT49" s="18"/>
    </row>
    <row r="50" spans="2:46"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18"/>
      <c r="AI50" s="18"/>
      <c r="AJ50" s="18"/>
      <c r="AK50" s="18"/>
      <c r="AL50" s="49"/>
      <c r="AM50" s="18"/>
      <c r="AN50" s="18"/>
      <c r="AO50" s="18"/>
      <c r="AP50" s="18"/>
      <c r="AQ50" s="18"/>
      <c r="AR50" s="18"/>
      <c r="AS50" s="18"/>
      <c r="AT50" s="18"/>
    </row>
    <row r="51" spans="2:46"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18"/>
      <c r="AI51" s="18"/>
      <c r="AJ51" s="18"/>
      <c r="AK51" s="18"/>
      <c r="AL51" s="49"/>
      <c r="AM51" s="18"/>
      <c r="AN51" s="18"/>
      <c r="AO51" s="18"/>
      <c r="AP51" s="18"/>
      <c r="AQ51" s="18"/>
      <c r="AR51" s="18"/>
      <c r="AS51" s="18"/>
      <c r="AT51" s="18"/>
    </row>
    <row r="52" spans="2:46"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18"/>
      <c r="AI52" s="18"/>
      <c r="AJ52" s="18"/>
      <c r="AK52" s="18"/>
      <c r="AL52" s="49"/>
      <c r="AM52" s="18"/>
      <c r="AN52" s="18"/>
      <c r="AO52" s="18"/>
      <c r="AP52" s="18"/>
      <c r="AQ52" s="18"/>
      <c r="AR52" s="18"/>
      <c r="AS52" s="18"/>
      <c r="AT52" s="18"/>
    </row>
    <row r="53" spans="2:46"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18"/>
      <c r="AI53" s="18"/>
      <c r="AJ53" s="18"/>
      <c r="AK53" s="18"/>
      <c r="AL53" s="49"/>
      <c r="AM53" s="18"/>
      <c r="AN53" s="18"/>
      <c r="AO53" s="18"/>
      <c r="AP53" s="18"/>
      <c r="AQ53" s="18"/>
      <c r="AR53" s="18"/>
      <c r="AS53" s="18"/>
      <c r="AT53" s="18"/>
    </row>
    <row r="54" spans="2:46"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18"/>
      <c r="AI54" s="18"/>
      <c r="AJ54" s="18"/>
      <c r="AK54" s="18"/>
      <c r="AL54" s="49"/>
      <c r="AM54" s="18"/>
      <c r="AN54" s="18"/>
      <c r="AO54" s="18"/>
      <c r="AP54" s="18"/>
      <c r="AQ54" s="18"/>
      <c r="AR54" s="18"/>
      <c r="AS54" s="18"/>
      <c r="AT54" s="18"/>
    </row>
    <row r="55" spans="2:46"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18"/>
      <c r="AI55" s="18"/>
      <c r="AJ55" s="18"/>
      <c r="AK55" s="18"/>
      <c r="AL55" s="49"/>
      <c r="AM55" s="18"/>
      <c r="AN55" s="18"/>
      <c r="AO55" s="18"/>
      <c r="AP55" s="18"/>
      <c r="AQ55" s="18"/>
      <c r="AR55" s="18"/>
      <c r="AS55" s="18"/>
      <c r="AT55" s="18"/>
    </row>
    <row r="56" spans="2:46"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18"/>
      <c r="AI56" s="18"/>
      <c r="AJ56" s="18"/>
      <c r="AK56" s="18"/>
      <c r="AL56" s="49"/>
      <c r="AM56" s="18"/>
      <c r="AN56" s="18"/>
      <c r="AO56" s="18"/>
      <c r="AP56" s="18"/>
      <c r="AQ56" s="18"/>
      <c r="AR56" s="18"/>
      <c r="AS56" s="18"/>
      <c r="AT56" s="18"/>
    </row>
    <row r="57" spans="2:46"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18"/>
      <c r="AI57" s="18"/>
      <c r="AJ57" s="18"/>
      <c r="AK57" s="18"/>
      <c r="AL57" s="49"/>
      <c r="AM57" s="18"/>
      <c r="AN57" s="18"/>
      <c r="AO57" s="18"/>
      <c r="AP57" s="18"/>
      <c r="AQ57" s="18"/>
      <c r="AR57" s="18"/>
      <c r="AS57" s="18"/>
      <c r="AT57" s="18"/>
    </row>
    <row r="58" spans="2:46"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18"/>
      <c r="AI58" s="18"/>
      <c r="AJ58" s="18"/>
      <c r="AK58" s="18"/>
      <c r="AL58" s="49"/>
      <c r="AM58" s="18"/>
      <c r="AN58" s="18"/>
      <c r="AO58" s="18"/>
      <c r="AP58" s="18"/>
      <c r="AQ58" s="18"/>
      <c r="AR58" s="18"/>
      <c r="AS58" s="18"/>
      <c r="AT58" s="18"/>
    </row>
    <row r="59" spans="2:46"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18"/>
      <c r="AI59" s="18"/>
      <c r="AJ59" s="18"/>
      <c r="AK59" s="18"/>
      <c r="AL59" s="49"/>
      <c r="AM59" s="18"/>
      <c r="AN59" s="18"/>
      <c r="AO59" s="18"/>
      <c r="AP59" s="18"/>
      <c r="AQ59" s="18"/>
      <c r="AR59" s="18"/>
      <c r="AS59" s="18"/>
      <c r="AT59" s="18"/>
    </row>
    <row r="60" spans="2:46"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18"/>
      <c r="AI60" s="18"/>
      <c r="AJ60" s="18"/>
      <c r="AK60" s="18"/>
      <c r="AL60" s="49"/>
      <c r="AM60" s="18"/>
      <c r="AN60" s="18"/>
      <c r="AO60" s="18"/>
      <c r="AP60" s="18"/>
      <c r="AQ60" s="18"/>
      <c r="AR60" s="18"/>
      <c r="AS60" s="18"/>
      <c r="AT60" s="18"/>
    </row>
    <row r="61" spans="2:46"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18"/>
      <c r="AI61" s="18"/>
      <c r="AJ61" s="18"/>
      <c r="AK61" s="18"/>
      <c r="AL61" s="49"/>
      <c r="AM61" s="18"/>
      <c r="AN61" s="18"/>
      <c r="AO61" s="18"/>
      <c r="AP61" s="18"/>
      <c r="AQ61" s="18"/>
      <c r="AR61" s="18"/>
      <c r="AS61" s="18"/>
      <c r="AT61" s="18"/>
    </row>
    <row r="62" spans="2:46"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18"/>
      <c r="AI62" s="18"/>
      <c r="AJ62" s="18"/>
      <c r="AK62" s="18"/>
      <c r="AL62" s="49"/>
      <c r="AM62" s="18"/>
      <c r="AN62" s="18"/>
      <c r="AO62" s="18"/>
      <c r="AP62" s="18"/>
      <c r="AQ62" s="18"/>
      <c r="AR62" s="18"/>
      <c r="AS62" s="18"/>
      <c r="AT62" s="18"/>
    </row>
    <row r="63" spans="2:46"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18"/>
      <c r="AI63" s="18"/>
      <c r="AJ63" s="18"/>
      <c r="AK63" s="18"/>
      <c r="AL63" s="49"/>
      <c r="AM63" s="18"/>
      <c r="AN63" s="18"/>
      <c r="AO63" s="18"/>
      <c r="AP63" s="18"/>
      <c r="AQ63" s="18"/>
      <c r="AR63" s="18"/>
      <c r="AS63" s="18"/>
      <c r="AT63" s="18"/>
    </row>
    <row r="64" spans="2:46"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18"/>
      <c r="AI64" s="18"/>
      <c r="AJ64" s="18"/>
      <c r="AK64" s="18"/>
      <c r="AL64" s="49"/>
      <c r="AM64" s="18"/>
      <c r="AN64" s="18"/>
      <c r="AO64" s="18"/>
      <c r="AP64" s="18"/>
      <c r="AQ64" s="18"/>
      <c r="AR64" s="18"/>
      <c r="AS64" s="18"/>
      <c r="AT64" s="18"/>
    </row>
    <row r="65" spans="2:46"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18"/>
      <c r="AI65" s="18"/>
      <c r="AJ65" s="18"/>
      <c r="AK65" s="18"/>
      <c r="AL65" s="49"/>
      <c r="AM65" s="18"/>
      <c r="AN65" s="18"/>
      <c r="AO65" s="18"/>
      <c r="AP65" s="18"/>
      <c r="AQ65" s="18"/>
      <c r="AR65" s="18"/>
      <c r="AS65" s="18"/>
      <c r="AT65" s="18"/>
    </row>
    <row r="66" spans="2:46"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18"/>
      <c r="AI66" s="18"/>
      <c r="AJ66" s="18"/>
      <c r="AK66" s="18"/>
      <c r="AL66" s="49"/>
      <c r="AM66" s="18"/>
      <c r="AN66" s="18"/>
      <c r="AO66" s="18"/>
      <c r="AP66" s="18"/>
      <c r="AQ66" s="18"/>
      <c r="AR66" s="18"/>
      <c r="AS66" s="18"/>
      <c r="AT66" s="18"/>
    </row>
    <row r="67" spans="2:46"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18"/>
      <c r="AI67" s="18"/>
      <c r="AJ67" s="18"/>
      <c r="AK67" s="18"/>
      <c r="AL67" s="49"/>
      <c r="AM67" s="18"/>
      <c r="AN67" s="18"/>
      <c r="AO67" s="18"/>
      <c r="AP67" s="18"/>
      <c r="AQ67" s="18"/>
      <c r="AR67" s="18"/>
      <c r="AS67" s="18"/>
      <c r="AT67" s="18"/>
    </row>
    <row r="68" spans="2:46"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18"/>
      <c r="AI68" s="18"/>
      <c r="AJ68" s="18"/>
      <c r="AK68" s="18"/>
      <c r="AL68" s="49"/>
      <c r="AM68" s="18"/>
      <c r="AN68" s="18"/>
      <c r="AO68" s="18"/>
      <c r="AP68" s="18"/>
      <c r="AQ68" s="18"/>
      <c r="AR68" s="18"/>
      <c r="AS68" s="18"/>
      <c r="AT68" s="18"/>
    </row>
    <row r="69" spans="2:46"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18"/>
      <c r="AI69" s="18"/>
      <c r="AJ69" s="18"/>
      <c r="AK69" s="18"/>
      <c r="AL69" s="49"/>
      <c r="AM69" s="18"/>
      <c r="AN69" s="18"/>
      <c r="AO69" s="18"/>
      <c r="AP69" s="18"/>
      <c r="AQ69" s="18"/>
      <c r="AR69" s="18"/>
      <c r="AS69" s="18"/>
      <c r="AT69" s="18"/>
    </row>
    <row r="70" spans="2:46"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18"/>
      <c r="AI70" s="18"/>
      <c r="AJ70" s="18"/>
      <c r="AK70" s="18"/>
      <c r="AL70" s="49"/>
      <c r="AM70" s="18"/>
      <c r="AN70" s="18"/>
      <c r="AO70" s="18"/>
      <c r="AP70" s="18"/>
      <c r="AQ70" s="18"/>
      <c r="AR70" s="18"/>
      <c r="AS70" s="18"/>
      <c r="AT70" s="18"/>
    </row>
    <row r="71" spans="2:46"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18"/>
      <c r="AI71" s="18"/>
      <c r="AJ71" s="18"/>
      <c r="AK71" s="18"/>
      <c r="AL71" s="49"/>
      <c r="AM71" s="18"/>
      <c r="AN71" s="18"/>
      <c r="AO71" s="18"/>
      <c r="AP71" s="18"/>
      <c r="AQ71" s="18"/>
      <c r="AR71" s="18"/>
      <c r="AS71" s="18"/>
      <c r="AT71" s="18"/>
    </row>
    <row r="72" spans="2:46"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18"/>
      <c r="AI72" s="18"/>
      <c r="AJ72" s="18"/>
      <c r="AK72" s="18"/>
      <c r="AL72" s="49"/>
      <c r="AM72" s="18"/>
      <c r="AN72" s="18"/>
      <c r="AO72" s="18"/>
      <c r="AP72" s="18"/>
      <c r="AQ72" s="18"/>
      <c r="AR72" s="18"/>
      <c r="AS72" s="18"/>
      <c r="AT72" s="18"/>
    </row>
    <row r="73" spans="2:46"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18"/>
      <c r="AI73" s="18"/>
      <c r="AJ73" s="18"/>
      <c r="AK73" s="18"/>
      <c r="AL73" s="49"/>
      <c r="AM73" s="18"/>
      <c r="AN73" s="18"/>
      <c r="AO73" s="18"/>
      <c r="AP73" s="18"/>
      <c r="AQ73" s="18"/>
      <c r="AR73" s="18"/>
      <c r="AS73" s="18"/>
      <c r="AT73" s="18"/>
    </row>
    <row r="74" spans="2:46"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18"/>
      <c r="AI74" s="18"/>
      <c r="AJ74" s="18"/>
      <c r="AK74" s="18"/>
      <c r="AL74" s="49"/>
      <c r="AM74" s="18"/>
      <c r="AN74" s="18"/>
      <c r="AO74" s="18"/>
      <c r="AP74" s="18"/>
      <c r="AQ74" s="18"/>
      <c r="AR74" s="18"/>
      <c r="AS74" s="18"/>
      <c r="AT74" s="18"/>
    </row>
    <row r="75" spans="2:46"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18"/>
      <c r="AI75" s="18"/>
      <c r="AJ75" s="18"/>
      <c r="AK75" s="18"/>
      <c r="AL75" s="49"/>
      <c r="AM75" s="18"/>
      <c r="AN75" s="18"/>
      <c r="AO75" s="18"/>
      <c r="AP75" s="18"/>
      <c r="AQ75" s="18"/>
      <c r="AR75" s="18"/>
      <c r="AS75" s="18"/>
      <c r="AT75" s="18"/>
    </row>
    <row r="76" spans="2:46"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18"/>
      <c r="AI76" s="18"/>
      <c r="AJ76" s="18"/>
      <c r="AK76" s="18"/>
      <c r="AL76" s="49"/>
      <c r="AM76" s="18"/>
      <c r="AN76" s="18"/>
      <c r="AO76" s="18"/>
      <c r="AP76" s="18"/>
      <c r="AQ76" s="18"/>
      <c r="AR76" s="18"/>
      <c r="AS76" s="18"/>
      <c r="AT76" s="18"/>
    </row>
    <row r="77" spans="2:46"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18"/>
      <c r="AI77" s="18"/>
      <c r="AJ77" s="18"/>
      <c r="AK77" s="18"/>
      <c r="AL77" s="49"/>
      <c r="AM77" s="18"/>
      <c r="AN77" s="18"/>
      <c r="AO77" s="18"/>
      <c r="AP77" s="18"/>
      <c r="AQ77" s="18"/>
      <c r="AR77" s="18"/>
      <c r="AS77" s="18"/>
      <c r="AT77" s="18"/>
    </row>
    <row r="78" spans="2:46"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18"/>
      <c r="AI78" s="18"/>
      <c r="AJ78" s="18"/>
      <c r="AK78" s="18"/>
      <c r="AL78" s="49"/>
      <c r="AM78" s="18"/>
      <c r="AN78" s="18"/>
      <c r="AO78" s="18"/>
      <c r="AP78" s="18"/>
      <c r="AQ78" s="18"/>
      <c r="AR78" s="18"/>
      <c r="AS78" s="18"/>
      <c r="AT78" s="18"/>
    </row>
    <row r="79" spans="2:46"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18"/>
      <c r="AI79" s="18"/>
      <c r="AJ79" s="18"/>
      <c r="AK79" s="18"/>
      <c r="AL79" s="49"/>
      <c r="AM79" s="18"/>
      <c r="AN79" s="18"/>
      <c r="AO79" s="18"/>
      <c r="AP79" s="18"/>
      <c r="AQ79" s="18"/>
      <c r="AR79" s="18"/>
      <c r="AS79" s="18"/>
      <c r="AT79" s="18"/>
    </row>
    <row r="80" spans="2:46"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18"/>
      <c r="AI80" s="18"/>
      <c r="AJ80" s="18"/>
      <c r="AK80" s="18"/>
      <c r="AL80" s="49"/>
      <c r="AM80" s="18"/>
      <c r="AN80" s="18"/>
      <c r="AO80" s="18"/>
      <c r="AP80" s="18"/>
      <c r="AQ80" s="18"/>
      <c r="AR80" s="18"/>
      <c r="AS80" s="18"/>
      <c r="AT80" s="18"/>
    </row>
    <row r="81" spans="2:46"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18"/>
      <c r="AI81" s="18"/>
      <c r="AJ81" s="18"/>
      <c r="AK81" s="18"/>
      <c r="AL81" s="49"/>
      <c r="AM81" s="18"/>
      <c r="AN81" s="18"/>
      <c r="AO81" s="18"/>
      <c r="AP81" s="18"/>
      <c r="AQ81" s="18"/>
      <c r="AR81" s="18"/>
      <c r="AS81" s="18"/>
      <c r="AT81" s="18"/>
    </row>
    <row r="82" spans="2:46"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18"/>
      <c r="AI82" s="18"/>
      <c r="AJ82" s="18"/>
      <c r="AK82" s="18"/>
      <c r="AL82" s="49"/>
      <c r="AM82" s="18"/>
      <c r="AN82" s="18"/>
      <c r="AO82" s="18"/>
      <c r="AP82" s="18"/>
      <c r="AQ82" s="18"/>
      <c r="AR82" s="18"/>
      <c r="AS82" s="18"/>
      <c r="AT82" s="18"/>
    </row>
    <row r="83" spans="2:46"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18"/>
      <c r="AI83" s="18"/>
      <c r="AJ83" s="18"/>
      <c r="AK83" s="18"/>
      <c r="AL83" s="49"/>
      <c r="AM83" s="18"/>
      <c r="AN83" s="18"/>
      <c r="AO83" s="18"/>
      <c r="AP83" s="18"/>
      <c r="AQ83" s="18"/>
      <c r="AR83" s="18"/>
      <c r="AS83" s="18"/>
      <c r="AT83" s="18"/>
    </row>
    <row r="84" spans="2:46"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18"/>
      <c r="AI84" s="18"/>
      <c r="AJ84" s="18"/>
      <c r="AK84" s="18"/>
      <c r="AL84" s="49"/>
      <c r="AM84" s="18"/>
      <c r="AN84" s="18"/>
      <c r="AO84" s="18"/>
      <c r="AP84" s="18"/>
      <c r="AQ84" s="18"/>
      <c r="AR84" s="18"/>
      <c r="AS84" s="18"/>
      <c r="AT84" s="18"/>
    </row>
    <row r="85" spans="2:46"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18"/>
      <c r="AI85" s="18"/>
      <c r="AJ85" s="18"/>
      <c r="AK85" s="18"/>
      <c r="AL85" s="49"/>
      <c r="AM85" s="18"/>
      <c r="AN85" s="18"/>
      <c r="AO85" s="18"/>
      <c r="AP85" s="18"/>
      <c r="AQ85" s="18"/>
      <c r="AR85" s="18"/>
      <c r="AS85" s="18"/>
      <c r="AT85" s="18"/>
    </row>
    <row r="86" spans="2:46"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18"/>
      <c r="AI86" s="18"/>
      <c r="AJ86" s="18"/>
      <c r="AK86" s="18"/>
      <c r="AL86" s="49"/>
      <c r="AM86" s="18"/>
      <c r="AN86" s="18"/>
      <c r="AO86" s="18"/>
      <c r="AP86" s="18"/>
      <c r="AQ86" s="18"/>
      <c r="AR86" s="18"/>
      <c r="AS86" s="18"/>
      <c r="AT86" s="18"/>
    </row>
    <row r="87" spans="2:46"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18"/>
      <c r="AI87" s="18"/>
      <c r="AJ87" s="18"/>
      <c r="AK87" s="18"/>
      <c r="AL87" s="49"/>
      <c r="AM87" s="18"/>
      <c r="AN87" s="18"/>
      <c r="AO87" s="18"/>
      <c r="AP87" s="18"/>
      <c r="AQ87" s="18"/>
      <c r="AR87" s="18"/>
      <c r="AS87" s="18"/>
      <c r="AT87" s="18"/>
    </row>
    <row r="88" spans="2:46"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18"/>
      <c r="AI88" s="18"/>
      <c r="AJ88" s="18"/>
      <c r="AK88" s="18"/>
      <c r="AL88" s="49"/>
      <c r="AM88" s="18"/>
      <c r="AN88" s="18"/>
      <c r="AO88" s="18"/>
      <c r="AP88" s="18"/>
      <c r="AQ88" s="18"/>
      <c r="AR88" s="18"/>
      <c r="AS88" s="18"/>
      <c r="AT88" s="18"/>
    </row>
    <row r="89" spans="2:46"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18"/>
      <c r="AI89" s="18"/>
      <c r="AJ89" s="18"/>
      <c r="AK89" s="18"/>
      <c r="AL89" s="49"/>
      <c r="AM89" s="18"/>
      <c r="AN89" s="18"/>
      <c r="AO89" s="18"/>
      <c r="AP89" s="18"/>
      <c r="AQ89" s="18"/>
      <c r="AR89" s="18"/>
      <c r="AS89" s="18"/>
      <c r="AT89" s="18"/>
    </row>
    <row r="90" spans="2:46"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18"/>
      <c r="AI90" s="18"/>
      <c r="AJ90" s="18"/>
      <c r="AK90" s="18"/>
      <c r="AL90" s="49"/>
      <c r="AM90" s="18"/>
      <c r="AN90" s="18"/>
      <c r="AO90" s="18"/>
      <c r="AP90" s="18"/>
      <c r="AQ90" s="18"/>
      <c r="AR90" s="18"/>
      <c r="AS90" s="18"/>
      <c r="AT90" s="18"/>
    </row>
    <row r="91" spans="2:46"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18"/>
      <c r="AI91" s="18"/>
      <c r="AJ91" s="18"/>
      <c r="AK91" s="18"/>
      <c r="AL91" s="49"/>
      <c r="AM91" s="18"/>
      <c r="AN91" s="18"/>
      <c r="AO91" s="18"/>
      <c r="AP91" s="18"/>
      <c r="AQ91" s="18"/>
      <c r="AR91" s="18"/>
      <c r="AS91" s="18"/>
      <c r="AT91" s="18"/>
    </row>
    <row r="92" spans="2:46"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18"/>
      <c r="AI92" s="18"/>
      <c r="AJ92" s="18"/>
      <c r="AK92" s="18"/>
      <c r="AL92" s="49"/>
      <c r="AM92" s="18"/>
      <c r="AN92" s="18"/>
      <c r="AO92" s="18"/>
      <c r="AP92" s="18"/>
      <c r="AQ92" s="18"/>
      <c r="AR92" s="18"/>
      <c r="AS92" s="18"/>
      <c r="AT92" s="18"/>
    </row>
    <row r="93" spans="2:46"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18"/>
      <c r="AI93" s="18"/>
      <c r="AJ93" s="18"/>
      <c r="AK93" s="18"/>
      <c r="AL93" s="49"/>
      <c r="AM93" s="18"/>
      <c r="AN93" s="18"/>
      <c r="AO93" s="18"/>
      <c r="AP93" s="18"/>
      <c r="AQ93" s="18"/>
      <c r="AR93" s="18"/>
      <c r="AS93" s="18"/>
      <c r="AT93" s="18"/>
    </row>
    <row r="94" spans="2:46"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18"/>
      <c r="AI94" s="18"/>
      <c r="AJ94" s="18"/>
      <c r="AK94" s="18"/>
      <c r="AL94" s="49"/>
      <c r="AM94" s="18"/>
      <c r="AN94" s="18"/>
      <c r="AO94" s="18"/>
      <c r="AP94" s="18"/>
      <c r="AQ94" s="18"/>
      <c r="AR94" s="18"/>
      <c r="AS94" s="18"/>
      <c r="AT94" s="18"/>
    </row>
    <row r="95" spans="2:46"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18"/>
      <c r="AI95" s="18"/>
      <c r="AJ95" s="18"/>
      <c r="AK95" s="18"/>
      <c r="AL95" s="49"/>
      <c r="AM95" s="18"/>
      <c r="AN95" s="18"/>
      <c r="AO95" s="18"/>
      <c r="AP95" s="18"/>
      <c r="AQ95" s="18"/>
      <c r="AR95" s="18"/>
      <c r="AS95" s="18"/>
      <c r="AT95" s="18"/>
    </row>
    <row r="96" spans="2:46"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18"/>
      <c r="AI96" s="18"/>
      <c r="AJ96" s="18"/>
      <c r="AK96" s="18"/>
      <c r="AL96" s="49"/>
      <c r="AM96" s="18"/>
      <c r="AN96" s="18"/>
      <c r="AO96" s="18"/>
      <c r="AP96" s="18"/>
      <c r="AQ96" s="18"/>
      <c r="AR96" s="18"/>
      <c r="AS96" s="18"/>
      <c r="AT96" s="18"/>
    </row>
    <row r="97" spans="2:46"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18"/>
      <c r="AI97" s="18"/>
      <c r="AJ97" s="18"/>
      <c r="AK97" s="18"/>
      <c r="AL97" s="49"/>
      <c r="AM97" s="18"/>
      <c r="AN97" s="18"/>
      <c r="AO97" s="18"/>
      <c r="AP97" s="18"/>
      <c r="AQ97" s="18"/>
      <c r="AR97" s="18"/>
      <c r="AS97" s="18"/>
      <c r="AT97" s="18"/>
    </row>
    <row r="98" spans="2:46"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18"/>
      <c r="AI98" s="18"/>
      <c r="AJ98" s="18"/>
      <c r="AK98" s="18"/>
      <c r="AL98" s="49"/>
      <c r="AM98" s="18"/>
      <c r="AN98" s="18"/>
      <c r="AO98" s="18"/>
      <c r="AP98" s="18"/>
      <c r="AQ98" s="18"/>
      <c r="AR98" s="18"/>
      <c r="AS98" s="18"/>
      <c r="AT98" s="18"/>
    </row>
    <row r="99" spans="2:46"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18"/>
      <c r="AI99" s="18"/>
      <c r="AJ99" s="18"/>
      <c r="AK99" s="18"/>
      <c r="AL99" s="49"/>
      <c r="AM99" s="18"/>
      <c r="AN99" s="18"/>
      <c r="AO99" s="18"/>
      <c r="AP99" s="18"/>
      <c r="AQ99" s="18"/>
      <c r="AR99" s="18"/>
      <c r="AS99" s="18"/>
      <c r="AT99" s="18"/>
    </row>
    <row r="100" spans="2:46"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18"/>
      <c r="AI100" s="18"/>
      <c r="AJ100" s="18"/>
      <c r="AK100" s="18"/>
      <c r="AL100" s="49"/>
      <c r="AM100" s="18"/>
      <c r="AN100" s="18"/>
      <c r="AO100" s="18"/>
      <c r="AP100" s="18"/>
      <c r="AQ100" s="18"/>
      <c r="AR100" s="18"/>
      <c r="AS100" s="18"/>
      <c r="AT100" s="18"/>
    </row>
    <row r="101" spans="2:46"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18"/>
      <c r="AI101" s="18"/>
      <c r="AJ101" s="18"/>
      <c r="AK101" s="18"/>
      <c r="AL101" s="49"/>
      <c r="AM101" s="18"/>
      <c r="AN101" s="18"/>
      <c r="AO101" s="18"/>
      <c r="AP101" s="18"/>
      <c r="AQ101" s="18"/>
      <c r="AR101" s="18"/>
      <c r="AS101" s="18"/>
      <c r="AT101" s="18"/>
    </row>
    <row r="102" spans="2:46"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18"/>
      <c r="AI102" s="18"/>
      <c r="AJ102" s="18"/>
      <c r="AK102" s="18"/>
      <c r="AL102" s="49"/>
      <c r="AM102" s="18"/>
      <c r="AN102" s="18"/>
      <c r="AO102" s="18"/>
      <c r="AP102" s="18"/>
      <c r="AQ102" s="18"/>
      <c r="AR102" s="18"/>
      <c r="AS102" s="18"/>
      <c r="AT102" s="18"/>
    </row>
    <row r="103" spans="2:46"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18"/>
      <c r="AI103" s="18"/>
      <c r="AJ103" s="18"/>
      <c r="AK103" s="18"/>
      <c r="AL103" s="49"/>
      <c r="AM103" s="18"/>
      <c r="AN103" s="18"/>
      <c r="AO103" s="18"/>
      <c r="AP103" s="18"/>
      <c r="AQ103" s="18"/>
      <c r="AR103" s="18"/>
      <c r="AS103" s="18"/>
      <c r="AT103" s="18"/>
    </row>
    <row r="104" spans="2:46"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18"/>
      <c r="AI104" s="18"/>
      <c r="AJ104" s="18"/>
      <c r="AK104" s="18"/>
      <c r="AL104" s="49"/>
      <c r="AM104" s="18"/>
      <c r="AN104" s="18"/>
      <c r="AO104" s="18"/>
      <c r="AP104" s="18"/>
      <c r="AQ104" s="18"/>
      <c r="AR104" s="18"/>
      <c r="AS104" s="18"/>
      <c r="AT104" s="18"/>
    </row>
    <row r="105" spans="2:46"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18"/>
      <c r="AI105" s="18"/>
      <c r="AJ105" s="18"/>
      <c r="AK105" s="18"/>
      <c r="AL105" s="49"/>
      <c r="AM105" s="18"/>
      <c r="AN105" s="18"/>
      <c r="AO105" s="18"/>
      <c r="AP105" s="18"/>
      <c r="AQ105" s="18"/>
      <c r="AR105" s="18"/>
      <c r="AS105" s="18"/>
      <c r="AT105" s="18"/>
    </row>
    <row r="106" spans="2:46"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18"/>
      <c r="AI106" s="18"/>
      <c r="AJ106" s="18"/>
      <c r="AK106" s="18"/>
      <c r="AL106" s="49"/>
      <c r="AM106" s="18"/>
      <c r="AN106" s="18"/>
      <c r="AO106" s="18"/>
      <c r="AP106" s="18"/>
      <c r="AQ106" s="18"/>
      <c r="AR106" s="18"/>
      <c r="AS106" s="18"/>
      <c r="AT106" s="18"/>
    </row>
    <row r="107" spans="2:46"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18"/>
      <c r="AI107" s="18"/>
      <c r="AJ107" s="18"/>
      <c r="AK107" s="18"/>
      <c r="AL107" s="49"/>
      <c r="AM107" s="18"/>
      <c r="AN107" s="18"/>
      <c r="AO107" s="18"/>
      <c r="AP107" s="18"/>
      <c r="AQ107" s="18"/>
      <c r="AR107" s="18"/>
      <c r="AS107" s="18"/>
      <c r="AT107" s="18"/>
    </row>
    <row r="108" spans="2:46"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18"/>
      <c r="AI108" s="18"/>
      <c r="AJ108" s="18"/>
      <c r="AK108" s="18"/>
      <c r="AL108" s="49"/>
      <c r="AM108" s="18"/>
      <c r="AN108" s="18"/>
      <c r="AO108" s="18"/>
      <c r="AP108" s="18"/>
      <c r="AQ108" s="18"/>
      <c r="AR108" s="18"/>
      <c r="AS108" s="18"/>
      <c r="AT108" s="18"/>
    </row>
    <row r="109" spans="2:46"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18"/>
      <c r="AI109" s="18"/>
      <c r="AJ109" s="18"/>
      <c r="AK109" s="18"/>
      <c r="AL109" s="49"/>
      <c r="AM109" s="18"/>
      <c r="AN109" s="18"/>
      <c r="AO109" s="18"/>
      <c r="AP109" s="18"/>
      <c r="AQ109" s="18"/>
      <c r="AR109" s="18"/>
      <c r="AS109" s="18"/>
      <c r="AT109" s="18"/>
    </row>
    <row r="110" spans="2:46"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18"/>
      <c r="AI110" s="18"/>
      <c r="AJ110" s="18"/>
      <c r="AK110" s="18"/>
      <c r="AL110" s="49"/>
      <c r="AM110" s="18"/>
      <c r="AN110" s="18"/>
      <c r="AO110" s="18"/>
      <c r="AP110" s="18"/>
      <c r="AQ110" s="18"/>
      <c r="AR110" s="18"/>
      <c r="AS110" s="18"/>
      <c r="AT110" s="18"/>
    </row>
    <row r="111" spans="2:46"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18"/>
      <c r="AI111" s="18"/>
      <c r="AJ111" s="18"/>
      <c r="AK111" s="18"/>
      <c r="AL111" s="49"/>
      <c r="AM111" s="18"/>
      <c r="AN111" s="18"/>
      <c r="AO111" s="18"/>
      <c r="AP111" s="18"/>
      <c r="AQ111" s="18"/>
      <c r="AR111" s="18"/>
      <c r="AS111" s="18"/>
      <c r="AT111" s="18"/>
    </row>
    <row r="112" spans="2:46"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18"/>
      <c r="AI112" s="18"/>
      <c r="AJ112" s="18"/>
      <c r="AK112" s="18"/>
      <c r="AL112" s="49"/>
      <c r="AM112" s="18"/>
      <c r="AN112" s="18"/>
      <c r="AO112" s="18"/>
      <c r="AP112" s="18"/>
      <c r="AQ112" s="18"/>
      <c r="AR112" s="18"/>
      <c r="AS112" s="18"/>
      <c r="AT112" s="18"/>
    </row>
    <row r="113" spans="2:46"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18"/>
      <c r="AI113" s="18"/>
      <c r="AJ113" s="18"/>
      <c r="AK113" s="18"/>
      <c r="AL113" s="49"/>
      <c r="AM113" s="18"/>
      <c r="AN113" s="18"/>
      <c r="AO113" s="18"/>
      <c r="AP113" s="18"/>
      <c r="AQ113" s="18"/>
      <c r="AR113" s="18"/>
      <c r="AS113" s="18"/>
      <c r="AT113" s="18"/>
    </row>
    <row r="114" spans="2:46"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18"/>
      <c r="AI114" s="18"/>
      <c r="AJ114" s="18"/>
      <c r="AK114" s="18"/>
      <c r="AL114" s="49"/>
      <c r="AM114" s="18"/>
      <c r="AN114" s="18"/>
      <c r="AO114" s="18"/>
      <c r="AP114" s="18"/>
      <c r="AQ114" s="18"/>
      <c r="AR114" s="18"/>
      <c r="AS114" s="18"/>
      <c r="AT114" s="18"/>
    </row>
    <row r="115" spans="2:46"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18"/>
      <c r="AI115" s="18"/>
      <c r="AJ115" s="18"/>
      <c r="AK115" s="18"/>
      <c r="AL115" s="49"/>
      <c r="AM115" s="18"/>
      <c r="AN115" s="18"/>
      <c r="AO115" s="18"/>
      <c r="AP115" s="18"/>
      <c r="AQ115" s="18"/>
      <c r="AR115" s="18"/>
      <c r="AS115" s="18"/>
      <c r="AT115" s="18"/>
    </row>
    <row r="116" spans="2:46"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18"/>
      <c r="AI116" s="18"/>
      <c r="AJ116" s="18"/>
      <c r="AK116" s="18"/>
      <c r="AL116" s="49"/>
      <c r="AM116" s="18"/>
      <c r="AN116" s="18"/>
      <c r="AO116" s="18"/>
      <c r="AP116" s="18"/>
      <c r="AQ116" s="18"/>
      <c r="AR116" s="18"/>
      <c r="AS116" s="18"/>
      <c r="AT116" s="18"/>
    </row>
    <row r="117" spans="2:46"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18"/>
      <c r="AI117" s="18"/>
      <c r="AJ117" s="18"/>
      <c r="AK117" s="18"/>
      <c r="AL117" s="49"/>
      <c r="AM117" s="18"/>
      <c r="AN117" s="18"/>
      <c r="AO117" s="18"/>
      <c r="AP117" s="18"/>
      <c r="AQ117" s="18"/>
      <c r="AR117" s="18"/>
      <c r="AS117" s="18"/>
      <c r="AT117" s="18"/>
    </row>
    <row r="118" spans="2:46"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18"/>
      <c r="AI118" s="18"/>
      <c r="AJ118" s="18"/>
      <c r="AK118" s="18"/>
      <c r="AL118" s="49"/>
      <c r="AM118" s="18"/>
      <c r="AN118" s="18"/>
      <c r="AO118" s="18"/>
      <c r="AP118" s="18"/>
      <c r="AQ118" s="18"/>
      <c r="AR118" s="18"/>
      <c r="AS118" s="18"/>
      <c r="AT118" s="18"/>
    </row>
    <row r="119" spans="2:46"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18"/>
      <c r="AI119" s="18"/>
      <c r="AJ119" s="18"/>
      <c r="AK119" s="18"/>
      <c r="AL119" s="49"/>
      <c r="AM119" s="18"/>
      <c r="AN119" s="18"/>
      <c r="AO119" s="18"/>
      <c r="AP119" s="18"/>
      <c r="AQ119" s="18"/>
      <c r="AR119" s="18"/>
      <c r="AS119" s="18"/>
      <c r="AT119" s="18"/>
    </row>
    <row r="120" spans="2:46"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18"/>
      <c r="AI120" s="18"/>
      <c r="AJ120" s="18"/>
      <c r="AK120" s="18"/>
      <c r="AL120" s="49"/>
      <c r="AM120" s="18"/>
      <c r="AN120" s="18"/>
      <c r="AO120" s="18"/>
      <c r="AP120" s="18"/>
      <c r="AQ120" s="18"/>
      <c r="AR120" s="18"/>
      <c r="AS120" s="18"/>
      <c r="AT120" s="18"/>
    </row>
    <row r="121" spans="2:46"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18"/>
      <c r="AI121" s="18"/>
      <c r="AJ121" s="18"/>
      <c r="AK121" s="18"/>
      <c r="AL121" s="49"/>
      <c r="AM121" s="18"/>
      <c r="AN121" s="18"/>
      <c r="AO121" s="18"/>
      <c r="AP121" s="18"/>
      <c r="AQ121" s="18"/>
      <c r="AR121" s="18"/>
      <c r="AS121" s="18"/>
      <c r="AT121" s="18"/>
    </row>
    <row r="122" spans="2:46"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18"/>
      <c r="AI122" s="18"/>
      <c r="AJ122" s="18"/>
      <c r="AK122" s="18"/>
      <c r="AL122" s="49"/>
      <c r="AM122" s="18"/>
      <c r="AN122" s="18"/>
      <c r="AO122" s="18"/>
      <c r="AP122" s="18"/>
      <c r="AQ122" s="18"/>
      <c r="AR122" s="18"/>
      <c r="AS122" s="18"/>
      <c r="AT122" s="18"/>
    </row>
    <row r="123" spans="2:46"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18"/>
      <c r="AI123" s="18"/>
      <c r="AJ123" s="18"/>
      <c r="AK123" s="18"/>
      <c r="AL123" s="49"/>
      <c r="AM123" s="18"/>
      <c r="AN123" s="18"/>
      <c r="AO123" s="18"/>
      <c r="AP123" s="18"/>
      <c r="AQ123" s="18"/>
      <c r="AR123" s="18"/>
      <c r="AS123" s="18"/>
      <c r="AT123" s="18"/>
    </row>
    <row r="124" spans="2:46"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18"/>
      <c r="AI124" s="18"/>
      <c r="AJ124" s="18"/>
      <c r="AK124" s="18"/>
      <c r="AL124" s="49"/>
      <c r="AM124" s="18"/>
      <c r="AN124" s="18"/>
      <c r="AO124" s="18"/>
      <c r="AP124" s="18"/>
      <c r="AQ124" s="18"/>
      <c r="AR124" s="18"/>
      <c r="AS124" s="18"/>
      <c r="AT124" s="18"/>
    </row>
    <row r="125" spans="2:46"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18"/>
      <c r="AI125" s="18"/>
      <c r="AJ125" s="18"/>
      <c r="AK125" s="18"/>
      <c r="AL125" s="49"/>
      <c r="AM125" s="18"/>
      <c r="AN125" s="18"/>
      <c r="AO125" s="18"/>
      <c r="AP125" s="18"/>
      <c r="AQ125" s="18"/>
      <c r="AR125" s="18"/>
      <c r="AS125" s="18"/>
      <c r="AT125" s="18"/>
    </row>
    <row r="126" spans="2:46"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18"/>
      <c r="AI126" s="18"/>
      <c r="AJ126" s="18"/>
      <c r="AK126" s="18"/>
      <c r="AL126" s="49"/>
      <c r="AM126" s="18"/>
      <c r="AN126" s="18"/>
      <c r="AO126" s="18"/>
      <c r="AP126" s="18"/>
      <c r="AQ126" s="18"/>
      <c r="AR126" s="18"/>
      <c r="AS126" s="18"/>
      <c r="AT126" s="18"/>
    </row>
    <row r="127" spans="2:46"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18"/>
      <c r="AI127" s="18"/>
      <c r="AJ127" s="18"/>
      <c r="AK127" s="18"/>
      <c r="AL127" s="49"/>
      <c r="AM127" s="18"/>
      <c r="AN127" s="18"/>
      <c r="AO127" s="18"/>
      <c r="AP127" s="18"/>
      <c r="AQ127" s="18"/>
      <c r="AR127" s="18"/>
      <c r="AS127" s="18"/>
      <c r="AT127" s="18"/>
    </row>
    <row r="128" spans="2:46"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18"/>
      <c r="AI128" s="18"/>
      <c r="AJ128" s="18"/>
      <c r="AK128" s="18"/>
      <c r="AL128" s="49"/>
      <c r="AM128" s="18"/>
      <c r="AN128" s="18"/>
      <c r="AO128" s="18"/>
      <c r="AP128" s="18"/>
      <c r="AQ128" s="18"/>
      <c r="AR128" s="18"/>
      <c r="AS128" s="18"/>
      <c r="AT128" s="18"/>
    </row>
    <row r="129" spans="2:46"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18"/>
      <c r="AI129" s="18"/>
      <c r="AJ129" s="18"/>
      <c r="AK129" s="18"/>
      <c r="AL129" s="49"/>
      <c r="AM129" s="18"/>
      <c r="AN129" s="18"/>
      <c r="AO129" s="18"/>
      <c r="AP129" s="18"/>
      <c r="AQ129" s="18"/>
      <c r="AR129" s="18"/>
      <c r="AS129" s="18"/>
      <c r="AT129" s="18"/>
    </row>
    <row r="130" spans="2:46"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18"/>
      <c r="AI130" s="18"/>
      <c r="AJ130" s="18"/>
      <c r="AK130" s="18"/>
      <c r="AL130" s="49"/>
      <c r="AM130" s="18"/>
      <c r="AN130" s="18"/>
      <c r="AO130" s="18"/>
      <c r="AP130" s="18"/>
      <c r="AQ130" s="18"/>
      <c r="AR130" s="18"/>
      <c r="AS130" s="18"/>
      <c r="AT130" s="18"/>
    </row>
    <row r="131" spans="2:46"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18"/>
      <c r="AI131" s="18"/>
      <c r="AJ131" s="18"/>
      <c r="AK131" s="18"/>
      <c r="AL131" s="49"/>
      <c r="AM131" s="18"/>
      <c r="AN131" s="18"/>
      <c r="AO131" s="18"/>
      <c r="AP131" s="18"/>
      <c r="AQ131" s="18"/>
      <c r="AR131" s="18"/>
      <c r="AS131" s="18"/>
      <c r="AT131" s="18"/>
    </row>
    <row r="132" spans="2:46"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18"/>
      <c r="AI132" s="18"/>
      <c r="AJ132" s="18"/>
      <c r="AK132" s="18"/>
      <c r="AL132" s="49"/>
      <c r="AM132" s="18"/>
      <c r="AN132" s="18"/>
      <c r="AO132" s="18"/>
      <c r="AP132" s="18"/>
      <c r="AQ132" s="18"/>
      <c r="AR132" s="18"/>
      <c r="AS132" s="18"/>
      <c r="AT132" s="18"/>
    </row>
    <row r="133" spans="2:46"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18"/>
      <c r="AI133" s="18"/>
      <c r="AJ133" s="18"/>
      <c r="AK133" s="18"/>
      <c r="AL133" s="49"/>
      <c r="AM133" s="18"/>
      <c r="AN133" s="18"/>
      <c r="AO133" s="18"/>
      <c r="AP133" s="18"/>
      <c r="AQ133" s="18"/>
      <c r="AR133" s="18"/>
      <c r="AS133" s="18"/>
      <c r="AT133" s="18"/>
    </row>
    <row r="134" spans="2:46"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18"/>
      <c r="AI134" s="18"/>
      <c r="AJ134" s="18"/>
      <c r="AK134" s="18"/>
      <c r="AL134" s="49"/>
      <c r="AM134" s="18"/>
      <c r="AN134" s="18"/>
      <c r="AO134" s="18"/>
      <c r="AP134" s="18"/>
      <c r="AQ134" s="18"/>
      <c r="AR134" s="18"/>
      <c r="AS134" s="18"/>
      <c r="AT134" s="18"/>
    </row>
    <row r="135" spans="2:46"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18"/>
      <c r="AI135" s="18"/>
      <c r="AJ135" s="18"/>
      <c r="AK135" s="18"/>
      <c r="AL135" s="49"/>
      <c r="AM135" s="18"/>
      <c r="AN135" s="18"/>
      <c r="AO135" s="18"/>
      <c r="AP135" s="18"/>
      <c r="AQ135" s="18"/>
      <c r="AR135" s="18"/>
      <c r="AS135" s="18"/>
      <c r="AT135" s="18"/>
    </row>
    <row r="136" spans="2:46"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18"/>
      <c r="AI136" s="18"/>
      <c r="AJ136" s="18"/>
      <c r="AK136" s="18"/>
      <c r="AL136" s="49"/>
      <c r="AM136" s="18"/>
      <c r="AN136" s="18"/>
      <c r="AO136" s="18"/>
      <c r="AP136" s="18"/>
      <c r="AQ136" s="18"/>
      <c r="AR136" s="18"/>
      <c r="AS136" s="18"/>
      <c r="AT136" s="18"/>
    </row>
    <row r="137" spans="2:46"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18"/>
      <c r="AI137" s="18"/>
      <c r="AJ137" s="18"/>
      <c r="AK137" s="18"/>
      <c r="AL137" s="49"/>
      <c r="AM137" s="18"/>
      <c r="AN137" s="18"/>
      <c r="AO137" s="18"/>
      <c r="AP137" s="18"/>
      <c r="AQ137" s="18"/>
      <c r="AR137" s="18"/>
      <c r="AS137" s="18"/>
      <c r="AT137" s="18"/>
    </row>
    <row r="138" spans="2:46"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18"/>
      <c r="AI138" s="18"/>
      <c r="AJ138" s="18"/>
      <c r="AK138" s="18"/>
      <c r="AL138" s="49"/>
      <c r="AM138" s="18"/>
      <c r="AN138" s="18"/>
      <c r="AO138" s="18"/>
      <c r="AP138" s="18"/>
      <c r="AQ138" s="18"/>
      <c r="AR138" s="18"/>
      <c r="AS138" s="18"/>
      <c r="AT138" s="18"/>
    </row>
    <row r="139" spans="2:46"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18"/>
      <c r="AI139" s="18"/>
      <c r="AJ139" s="18"/>
      <c r="AK139" s="18"/>
      <c r="AL139" s="49"/>
      <c r="AM139" s="18"/>
      <c r="AN139" s="18"/>
      <c r="AO139" s="18"/>
      <c r="AP139" s="18"/>
      <c r="AQ139" s="18"/>
      <c r="AR139" s="18"/>
      <c r="AS139" s="18"/>
      <c r="AT139" s="18"/>
    </row>
    <row r="140" spans="2:46"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18"/>
      <c r="AI140" s="18"/>
      <c r="AJ140" s="18"/>
      <c r="AK140" s="18"/>
      <c r="AL140" s="49"/>
      <c r="AM140" s="18"/>
      <c r="AN140" s="18"/>
      <c r="AO140" s="18"/>
      <c r="AP140" s="18"/>
      <c r="AQ140" s="18"/>
      <c r="AR140" s="18"/>
      <c r="AS140" s="18"/>
      <c r="AT140" s="18"/>
    </row>
    <row r="141" spans="2:46"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18"/>
      <c r="AI141" s="18"/>
      <c r="AJ141" s="18"/>
      <c r="AK141" s="18"/>
      <c r="AL141" s="49"/>
      <c r="AM141" s="18"/>
      <c r="AN141" s="18"/>
      <c r="AO141" s="18"/>
      <c r="AP141" s="18"/>
      <c r="AQ141" s="18"/>
      <c r="AR141" s="18"/>
      <c r="AS141" s="18"/>
      <c r="AT141" s="18"/>
    </row>
    <row r="142" spans="2:46"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18"/>
      <c r="AI142" s="18"/>
      <c r="AJ142" s="18"/>
      <c r="AK142" s="18"/>
      <c r="AL142" s="49"/>
      <c r="AM142" s="18"/>
      <c r="AN142" s="18"/>
      <c r="AO142" s="18"/>
      <c r="AP142" s="18"/>
      <c r="AQ142" s="18"/>
      <c r="AR142" s="18"/>
      <c r="AS142" s="18"/>
      <c r="AT142" s="18"/>
    </row>
    <row r="143" spans="2:46"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18"/>
      <c r="AI143" s="18"/>
      <c r="AJ143" s="18"/>
      <c r="AK143" s="18"/>
      <c r="AL143" s="49"/>
      <c r="AM143" s="18"/>
      <c r="AN143" s="18"/>
      <c r="AO143" s="18"/>
      <c r="AP143" s="18"/>
      <c r="AQ143" s="18"/>
      <c r="AR143" s="18"/>
      <c r="AS143" s="18"/>
      <c r="AT143" s="18"/>
    </row>
    <row r="144" spans="2:46"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18"/>
      <c r="AI144" s="18"/>
      <c r="AJ144" s="18"/>
      <c r="AK144" s="18"/>
      <c r="AL144" s="49"/>
      <c r="AM144" s="18"/>
      <c r="AN144" s="18"/>
      <c r="AO144" s="18"/>
      <c r="AP144" s="18"/>
      <c r="AQ144" s="18"/>
      <c r="AR144" s="18"/>
      <c r="AS144" s="18"/>
      <c r="AT144" s="18"/>
    </row>
    <row r="145" spans="2:46"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18"/>
      <c r="AI145" s="18"/>
      <c r="AJ145" s="18"/>
      <c r="AK145" s="18"/>
      <c r="AL145" s="49"/>
      <c r="AM145" s="18"/>
      <c r="AN145" s="18"/>
      <c r="AO145" s="18"/>
      <c r="AP145" s="18"/>
      <c r="AQ145" s="18"/>
      <c r="AR145" s="18"/>
      <c r="AS145" s="18"/>
      <c r="AT145" s="18"/>
    </row>
    <row r="146" spans="2:46"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18"/>
      <c r="AI146" s="18"/>
      <c r="AJ146" s="18"/>
      <c r="AK146" s="18"/>
      <c r="AL146" s="49"/>
      <c r="AM146" s="18"/>
      <c r="AN146" s="18"/>
      <c r="AO146" s="18"/>
      <c r="AP146" s="18"/>
      <c r="AQ146" s="18"/>
      <c r="AR146" s="18"/>
      <c r="AS146" s="18"/>
      <c r="AT146" s="18"/>
    </row>
    <row r="147" spans="2:46"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18"/>
      <c r="AI147" s="18"/>
      <c r="AJ147" s="18"/>
      <c r="AK147" s="18"/>
      <c r="AL147" s="49"/>
      <c r="AM147" s="18"/>
      <c r="AN147" s="18"/>
      <c r="AO147" s="18"/>
      <c r="AP147" s="18"/>
      <c r="AQ147" s="18"/>
      <c r="AR147" s="18"/>
      <c r="AS147" s="18"/>
      <c r="AT147" s="18"/>
    </row>
    <row r="148" spans="2:46"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18"/>
      <c r="AI148" s="18"/>
      <c r="AJ148" s="18"/>
      <c r="AK148" s="18"/>
      <c r="AL148" s="49"/>
      <c r="AM148" s="18"/>
      <c r="AN148" s="18"/>
      <c r="AO148" s="18"/>
      <c r="AP148" s="18"/>
      <c r="AQ148" s="18"/>
      <c r="AR148" s="18"/>
      <c r="AS148" s="18"/>
      <c r="AT148" s="18"/>
    </row>
    <row r="149" spans="2:46"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18"/>
      <c r="AI149" s="18"/>
      <c r="AJ149" s="18"/>
      <c r="AK149" s="18"/>
      <c r="AL149" s="49"/>
      <c r="AM149" s="18"/>
      <c r="AN149" s="18"/>
      <c r="AO149" s="18"/>
      <c r="AP149" s="18"/>
      <c r="AQ149" s="18"/>
      <c r="AR149" s="18"/>
      <c r="AS149" s="18"/>
      <c r="AT149" s="18"/>
    </row>
    <row r="150" spans="2:46"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18"/>
      <c r="AI150" s="18"/>
      <c r="AJ150" s="18"/>
      <c r="AK150" s="18"/>
      <c r="AL150" s="49"/>
      <c r="AM150" s="18"/>
      <c r="AN150" s="18"/>
      <c r="AO150" s="18"/>
      <c r="AP150" s="18"/>
      <c r="AQ150" s="18"/>
      <c r="AR150" s="18"/>
      <c r="AS150" s="18"/>
      <c r="AT150" s="18"/>
    </row>
    <row r="151" spans="2:46"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18"/>
      <c r="AI151" s="18"/>
      <c r="AJ151" s="18"/>
      <c r="AK151" s="18"/>
      <c r="AL151" s="49"/>
      <c r="AM151" s="18"/>
      <c r="AN151" s="18"/>
      <c r="AO151" s="18"/>
      <c r="AP151" s="18"/>
      <c r="AQ151" s="18"/>
      <c r="AR151" s="18"/>
      <c r="AS151" s="18"/>
      <c r="AT151" s="18"/>
    </row>
    <row r="152" spans="2:46"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18"/>
      <c r="AI152" s="18"/>
      <c r="AJ152" s="18"/>
      <c r="AK152" s="18"/>
      <c r="AL152" s="49"/>
      <c r="AM152" s="18"/>
      <c r="AN152" s="18"/>
      <c r="AO152" s="18"/>
      <c r="AP152" s="18"/>
      <c r="AQ152" s="18"/>
      <c r="AR152" s="18"/>
      <c r="AS152" s="18"/>
      <c r="AT152" s="18"/>
    </row>
    <row r="153" spans="2:46"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18"/>
      <c r="AI153" s="18"/>
      <c r="AJ153" s="18"/>
      <c r="AK153" s="18"/>
      <c r="AL153" s="49"/>
      <c r="AM153" s="18"/>
      <c r="AN153" s="18"/>
      <c r="AO153" s="18"/>
      <c r="AP153" s="18"/>
      <c r="AQ153" s="18"/>
      <c r="AR153" s="18"/>
      <c r="AS153" s="18"/>
      <c r="AT153" s="18"/>
    </row>
    <row r="154" spans="2:46"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18"/>
      <c r="AI154" s="18"/>
      <c r="AJ154" s="18"/>
      <c r="AK154" s="18"/>
      <c r="AL154" s="49"/>
      <c r="AM154" s="18"/>
      <c r="AN154" s="18"/>
      <c r="AO154" s="18"/>
      <c r="AP154" s="18"/>
      <c r="AQ154" s="18"/>
      <c r="AR154" s="18"/>
      <c r="AS154" s="18"/>
      <c r="AT154" s="18"/>
    </row>
    <row r="155" spans="2:46"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18"/>
      <c r="AI155" s="18"/>
      <c r="AJ155" s="18"/>
      <c r="AK155" s="18"/>
      <c r="AL155" s="49"/>
      <c r="AM155" s="18"/>
      <c r="AN155" s="18"/>
      <c r="AO155" s="18"/>
      <c r="AP155" s="18"/>
      <c r="AQ155" s="18"/>
      <c r="AR155" s="18"/>
      <c r="AS155" s="18"/>
      <c r="AT155" s="18"/>
    </row>
    <row r="156" spans="2:46"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18"/>
      <c r="AI156" s="18"/>
      <c r="AJ156" s="18"/>
      <c r="AK156" s="18"/>
      <c r="AL156" s="49"/>
      <c r="AM156" s="18"/>
      <c r="AN156" s="18"/>
      <c r="AO156" s="18"/>
      <c r="AP156" s="18"/>
      <c r="AQ156" s="18"/>
      <c r="AR156" s="18"/>
      <c r="AS156" s="18"/>
      <c r="AT156" s="18"/>
    </row>
    <row r="157" spans="2:46"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18"/>
      <c r="AI157" s="18"/>
      <c r="AJ157" s="18"/>
      <c r="AK157" s="18"/>
      <c r="AL157" s="49"/>
      <c r="AM157" s="18"/>
      <c r="AN157" s="18"/>
      <c r="AO157" s="18"/>
      <c r="AP157" s="18"/>
      <c r="AQ157" s="18"/>
      <c r="AR157" s="18"/>
      <c r="AS157" s="18"/>
      <c r="AT157" s="18"/>
    </row>
    <row r="158" spans="2:46"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18"/>
      <c r="AI158" s="18"/>
      <c r="AJ158" s="18"/>
      <c r="AK158" s="18"/>
      <c r="AL158" s="49"/>
      <c r="AM158" s="18"/>
      <c r="AN158" s="18"/>
      <c r="AO158" s="18"/>
      <c r="AP158" s="18"/>
      <c r="AQ158" s="18"/>
      <c r="AR158" s="18"/>
      <c r="AS158" s="18"/>
      <c r="AT158" s="18"/>
    </row>
    <row r="159" spans="2:46"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18"/>
      <c r="AI159" s="18"/>
      <c r="AJ159" s="18"/>
      <c r="AK159" s="18"/>
      <c r="AL159" s="49"/>
      <c r="AM159" s="18"/>
      <c r="AN159" s="18"/>
      <c r="AO159" s="18"/>
      <c r="AP159" s="18"/>
      <c r="AQ159" s="18"/>
      <c r="AR159" s="18"/>
      <c r="AS159" s="18"/>
      <c r="AT159" s="18"/>
    </row>
    <row r="160" spans="2:46"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18"/>
      <c r="AI160" s="18"/>
      <c r="AJ160" s="18"/>
      <c r="AK160" s="18"/>
      <c r="AL160" s="49"/>
      <c r="AM160" s="18"/>
      <c r="AN160" s="18"/>
      <c r="AO160" s="18"/>
      <c r="AP160" s="18"/>
      <c r="AQ160" s="18"/>
      <c r="AR160" s="18"/>
      <c r="AS160" s="18"/>
      <c r="AT160" s="18"/>
    </row>
    <row r="161" spans="2:46"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18"/>
      <c r="AI161" s="18"/>
      <c r="AJ161" s="18"/>
      <c r="AK161" s="18"/>
      <c r="AL161" s="49"/>
      <c r="AM161" s="18"/>
      <c r="AN161" s="18"/>
      <c r="AO161" s="18"/>
      <c r="AP161" s="18"/>
      <c r="AQ161" s="18"/>
      <c r="AR161" s="18"/>
      <c r="AS161" s="18"/>
      <c r="AT161" s="18"/>
    </row>
  </sheetData>
  <phoneticPr fontId="24" type="noConversion"/>
  <dataValidations disablePrompts="1" count="3">
    <dataValidation type="list" allowBlank="1" showInputMessage="1" showErrorMessage="1" sqref="AN2:AO161" xr:uid="{6924AB11-4612-4CE3-B3D5-E9ED02EA769E}">
      <formula1>"Electric, Gas, None"</formula1>
    </dataValidation>
    <dataValidation type="list" allowBlank="1" showInputMessage="1" showErrorMessage="1" sqref="AP2:AR161" xr:uid="{38B4A3CB-FC65-4F13-B497-920263D9769B}">
      <formula1>"Yes, None"</formula1>
    </dataValidation>
    <dataValidation type="list" allowBlank="1" showInputMessage="1" showErrorMessage="1" sqref="P2:Q16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14">
        <x14:dataValidation type="list" allowBlank="1" showInputMessage="1" showErrorMessage="1" xr:uid="{30F9DCDC-E5DC-4BA5-B0D6-FD916D33C6A9}">
          <x14:formula1>
            <xm:f>Schedules_8760!$H$1:$P$1</xm:f>
          </x14:formula1>
          <xm:sqref>AJ2:AJ161 AG2:AH6</xm:sqref>
        </x14:dataValidation>
        <x14:dataValidation type="list" allowBlank="1" showInputMessage="1" showErrorMessage="1" xr:uid="{9314ED6E-9DDE-44FB-A776-114A54731BF3}">
          <x14:formula1>
            <xm:f>HVAC_Type!$A$3:$A$20</xm:f>
          </x14:formula1>
          <xm:sqref>V2:V6</xm:sqref>
        </x14:dataValidation>
        <x14:dataValidation type="list" allowBlank="1" showInputMessage="1" showErrorMessage="1" xr:uid="{57BD964B-C16F-4D23-A4C0-8DADEDF01A18}">
          <x14:formula1>
            <xm:f>'Baseboard Heating Capacity'!$A$1:$A$8</xm:f>
          </x14:formula1>
          <xm:sqref>AA2:AA6</xm:sqref>
        </x14:dataValidation>
        <x14:dataValidation type="list" allowBlank="1" showInputMessage="1" showErrorMessage="1" xr:uid="{0283BB36-B75B-4A98-A67B-7B142EB46F4D}">
          <x14:formula1>
            <xm:f>Supp_Heat_Type!$A$1:$A$2</xm:f>
          </x14:formula1>
          <xm:sqref>Y2:Y6</xm:sqref>
        </x14:dataValidation>
        <x14:dataValidation type="list" allowBlank="1" showInputMessage="1" showErrorMessage="1" xr:uid="{325F4A75-97A6-4576-B821-ACFC2B40F0E4}">
          <x14:formula1>
            <xm:f>'Heat Pump CAC Capacity'!$A$1:$A$11</xm:f>
          </x14:formula1>
          <xm:sqref>X2:X6</xm:sqref>
        </x14:dataValidation>
        <x14:dataValidation type="list" allowBlank="1" showInputMessage="1" showErrorMessage="1" xr:uid="{08C91590-DBE1-49D4-B8E5-6ADDBC4182AF}">
          <x14:formula1>
            <xm:f>'Furnace Heating Capacity'!$A$10:$A$27</xm:f>
          </x14:formula1>
          <xm:sqref>Z2:AA6</xm:sqref>
        </x14:dataValidation>
        <x14:dataValidation type="list" allowBlank="1" showInputMessage="1" showErrorMessage="1" xr:uid="{9F2748A2-774B-4256-B854-ED935A9C23A5}">
          <x14:formula1>
            <xm:f>'Furnace Heating Capacity'!$A$1:$A$27</xm:f>
          </x14:formula1>
          <xm:sqref>W2:W6</xm:sqref>
        </x14:dataValidation>
        <x14:dataValidation type="list" allowBlank="1" showInputMessage="1" showErrorMessage="1" xr:uid="{4A2F2D09-AF14-4AE9-BFD7-67E466800225}">
          <x14:formula1>
            <xm:f>Timesteps_Per_Hr!$A$1:$A$12</xm:f>
          </x14:formula1>
          <xm:sqref>B2:B161</xm:sqref>
        </x14:dataValidation>
        <x14:dataValidation type="list" allowBlank="1" showInputMessage="1" showErrorMessage="1" xr:uid="{589E65A2-A9E4-4D3B-A397-8D6C2207486B}">
          <x14:formula1>
            <xm:f>Ceiling_And_Roof_Con!$A$3:$A$7</xm:f>
          </x14:formula1>
          <xm:sqref>I2:I161</xm:sqref>
        </x14:dataValidation>
        <x14:dataValidation type="list" allowBlank="1" showInputMessage="1" showErrorMessage="1" xr:uid="{2F3CE4CF-DB61-42EF-AB1A-042E89E940F2}">
          <x14:formula1>
            <xm:f>Water_Heater_Type!$A$3:$A$5</xm:f>
          </x14:formula1>
          <xm:sqref>AI2:AI161</xm:sqref>
        </x14:dataValidation>
        <x14:dataValidation type="list" allowBlank="1" showInputMessage="1" showErrorMessage="1" xr:uid="{4AEC093B-4C2C-485A-9ECB-9714328B0EB0}">
          <x14:formula1>
            <xm:f>Above_Ground_Wall_Con!$A$3:$A$19</xm:f>
          </x14:formula1>
          <xm:sqref>H2:H161</xm:sqref>
        </x14:dataValidation>
        <x14:dataValidation type="list" allowBlank="1" showInputMessage="1" showErrorMessage="1" xr:uid="{03456BA9-DD40-4237-B165-15305215BE46}">
          <x14:formula1>
            <xm:f>Foundation_And_Floor_Con!$A$3:$A$27</xm:f>
          </x14:formula1>
          <xm:sqref>J2:J161</xm:sqref>
        </x14:dataValidation>
        <x14:dataValidation type="list" allowBlank="1" showInputMessage="1" showErrorMessage="1" xr:uid="{1F688F62-251F-4B88-AE53-1E7F3DE4DD69}">
          <x14:formula1>
            <xm:f>WeatherFiles!$A$3:$A$17</xm:f>
          </x14:formula1>
          <xm:sqref>C2:C161</xm:sqref>
        </x14:dataValidation>
        <x14:dataValidation type="list" allowBlank="1" showInputMessage="1" showErrorMessage="1" xr:uid="{4BF15728-9728-4627-8D09-F6B252DF6F35}">
          <x14:formula1>
            <xm:f>Windows!$A$3:$A$26</xm:f>
          </x14:formula1>
          <xm:sqref>M2:M161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A1545-F378-46A8-AE19-26B2CCE37557}">
  <sheetPr codeName="Sheet14">
    <tabColor rgb="FF336E7E"/>
  </sheetPr>
  <dimension ref="A1:AT201"/>
  <sheetViews>
    <sheetView workbookViewId="0">
      <pane xSplit="1" ySplit="1" topLeftCell="Y2" activePane="bottomRight" state="frozen"/>
      <selection pane="topRight" activeCell="B1" sqref="B1"/>
      <selection pane="bottomLeft" activeCell="A2" sqref="A2"/>
      <selection pane="bottomRight" activeCell="A20" sqref="A20:XFD21"/>
    </sheetView>
  </sheetViews>
  <sheetFormatPr defaultColWidth="9.140625" defaultRowHeight="15" x14ac:dyDescent="0.25"/>
  <cols>
    <col min="1" max="1" width="58.7109375"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27" style="12" customWidth="1"/>
    <col min="24" max="24" width="31.85546875" style="12" customWidth="1"/>
    <col min="25" max="25" width="20.28515625" style="12" customWidth="1"/>
    <col min="26" max="26" width="24.5703125" style="12" customWidth="1"/>
    <col min="27" max="27" width="21" style="12" customWidth="1"/>
    <col min="28" max="28" width="21.5703125" style="12" customWidth="1"/>
    <col min="29" max="29" width="22" style="12" customWidth="1"/>
    <col min="30" max="30" width="15.28515625" style="12" customWidth="1"/>
    <col min="31" max="31" width="21.28515625" style="12" customWidth="1"/>
    <col min="32" max="32" width="20.7109375" style="12" customWidth="1"/>
    <col min="33" max="33" width="15.5703125" style="12" customWidth="1"/>
    <col min="34" max="34" width="15.140625" style="12" customWidth="1"/>
    <col min="35" max="35" width="27.42578125" style="12" customWidth="1"/>
    <col min="36" max="36" width="17.140625" style="12" customWidth="1"/>
    <col min="37" max="37" width="19" style="12" bestFit="1" customWidth="1"/>
    <col min="38" max="38" width="16.42578125" style="12" customWidth="1"/>
    <col min="39" max="39" width="12.140625" style="12" customWidth="1"/>
    <col min="40" max="40" width="8.7109375" style="12" customWidth="1"/>
    <col min="41" max="41" width="7.85546875" style="12" customWidth="1"/>
    <col min="42" max="42" width="13.7109375" style="12" customWidth="1"/>
    <col min="43" max="43" width="15.7109375" style="12" bestFit="1" customWidth="1"/>
    <col min="44" max="44" width="11.7109375" style="12" bestFit="1" customWidth="1"/>
    <col min="45" max="45" width="15.7109375" style="12" bestFit="1" customWidth="1"/>
    <col min="46" max="46" width="15" style="12" customWidth="1"/>
    <col min="47" max="47" width="16" style="12" bestFit="1" customWidth="1"/>
    <col min="48" max="48" width="9.140625" style="12" customWidth="1"/>
    <col min="49" max="16384" width="9.140625" style="12"/>
  </cols>
  <sheetData>
    <row r="1" spans="1:46" s="139" customFormat="1" ht="45" x14ac:dyDescent="0.25">
      <c r="A1" s="138" t="s">
        <v>2293</v>
      </c>
      <c r="B1" s="137" t="s">
        <v>2294</v>
      </c>
      <c r="C1" s="137" t="s">
        <v>2295</v>
      </c>
      <c r="D1" s="137" t="s">
        <v>2310</v>
      </c>
      <c r="E1" s="137" t="s">
        <v>2314</v>
      </c>
      <c r="F1" s="137" t="s">
        <v>2315</v>
      </c>
      <c r="G1" s="137" t="s">
        <v>2296</v>
      </c>
      <c r="H1" s="137" t="s">
        <v>2297</v>
      </c>
      <c r="I1" s="137" t="s">
        <v>2298</v>
      </c>
      <c r="J1" s="137" t="s">
        <v>2299</v>
      </c>
      <c r="K1" s="137" t="s">
        <v>2311</v>
      </c>
      <c r="L1" s="137" t="s">
        <v>2312</v>
      </c>
      <c r="M1" s="137" t="s">
        <v>2300</v>
      </c>
      <c r="N1" s="137" t="s">
        <v>2313</v>
      </c>
      <c r="O1" s="137" t="s">
        <v>2301</v>
      </c>
      <c r="P1" s="137" t="s">
        <v>2302</v>
      </c>
      <c r="Q1" s="137" t="s">
        <v>2303</v>
      </c>
      <c r="R1" s="137" t="s">
        <v>2316</v>
      </c>
      <c r="S1" s="137" t="s">
        <v>2317</v>
      </c>
      <c r="T1" s="137" t="s">
        <v>2318</v>
      </c>
      <c r="U1" s="137" t="s">
        <v>2319</v>
      </c>
      <c r="V1" s="137" t="s">
        <v>2344</v>
      </c>
      <c r="W1" s="137" t="s">
        <v>2349</v>
      </c>
      <c r="X1" s="137" t="s">
        <v>2350</v>
      </c>
      <c r="Y1" s="137" t="s">
        <v>2388</v>
      </c>
      <c r="Z1" s="137" t="s">
        <v>2390</v>
      </c>
      <c r="AA1" s="137" t="s">
        <v>2329</v>
      </c>
      <c r="AB1" s="137" t="s">
        <v>2330</v>
      </c>
      <c r="AC1" s="137" t="s">
        <v>2391</v>
      </c>
      <c r="AD1" s="137" t="s">
        <v>2332</v>
      </c>
      <c r="AE1" s="137" t="s">
        <v>2320</v>
      </c>
      <c r="AF1" s="137" t="s">
        <v>2321</v>
      </c>
      <c r="AG1" s="137" t="s">
        <v>2305</v>
      </c>
      <c r="AH1" s="137" t="s">
        <v>2306</v>
      </c>
      <c r="AI1" s="137" t="s">
        <v>2307</v>
      </c>
      <c r="AJ1" s="137" t="s">
        <v>2308</v>
      </c>
      <c r="AK1" s="138" t="s">
        <v>2309</v>
      </c>
      <c r="AL1" s="137" t="s">
        <v>2324</v>
      </c>
      <c r="AM1" s="137" t="s">
        <v>2325</v>
      </c>
      <c r="AN1" s="137" t="s">
        <v>414</v>
      </c>
      <c r="AO1" s="137" t="s">
        <v>415</v>
      </c>
      <c r="AP1" s="137" t="s">
        <v>413</v>
      </c>
      <c r="AQ1" s="137" t="s">
        <v>416</v>
      </c>
      <c r="AR1" s="137" t="s">
        <v>417</v>
      </c>
      <c r="AS1" s="137" t="s">
        <v>2326</v>
      </c>
      <c r="AT1" s="137" t="s">
        <v>2327</v>
      </c>
    </row>
    <row r="2" spans="1:46" x14ac:dyDescent="0.25">
      <c r="A2" s="12" t="str">
        <f>V2&amp;" w Electric Backup"</f>
        <v>Single Speed ASHP (8.2 HSPF 14 SEER) w Electric Backup</v>
      </c>
      <c r="B2" s="18">
        <v>4</v>
      </c>
      <c r="C2" s="18" t="s">
        <v>2286</v>
      </c>
      <c r="D2" s="18">
        <v>0</v>
      </c>
      <c r="E2" s="132">
        <v>2000</v>
      </c>
      <c r="F2" s="132">
        <f t="shared" ref="F2:F26" si="0">E2*9</f>
        <v>18000</v>
      </c>
      <c r="G2" s="18">
        <v>1.1499999999999999</v>
      </c>
      <c r="H2" s="18" t="s">
        <v>364</v>
      </c>
      <c r="I2" s="18" t="s">
        <v>31</v>
      </c>
      <c r="J2" s="18" t="s">
        <v>390</v>
      </c>
      <c r="K2" s="18">
        <v>0.6</v>
      </c>
      <c r="L2" s="18">
        <v>1.6</v>
      </c>
      <c r="M2" s="18" t="s">
        <v>777</v>
      </c>
      <c r="N2" s="18">
        <v>0.52</v>
      </c>
      <c r="O2" s="18">
        <v>0.47</v>
      </c>
      <c r="P2" s="18" t="s">
        <v>277</v>
      </c>
      <c r="Q2" s="18" t="s">
        <v>277</v>
      </c>
      <c r="R2" s="130">
        <v>0.2</v>
      </c>
      <c r="S2" s="130">
        <v>0.2</v>
      </c>
      <c r="T2" s="130">
        <v>0.2</v>
      </c>
      <c r="U2" s="130">
        <v>0.2</v>
      </c>
      <c r="V2" s="18" t="s">
        <v>2333</v>
      </c>
      <c r="W2" s="18" t="s">
        <v>2351</v>
      </c>
      <c r="X2" s="18" t="s">
        <v>2374</v>
      </c>
      <c r="Y2" s="18" t="s">
        <v>2331</v>
      </c>
      <c r="Z2" s="18" t="s">
        <v>2357</v>
      </c>
      <c r="AA2" s="18">
        <v>30</v>
      </c>
      <c r="AB2" s="18">
        <v>-20</v>
      </c>
      <c r="AC2" s="18"/>
      <c r="AD2" s="130"/>
      <c r="AE2" s="136">
        <v>0.13</v>
      </c>
      <c r="AF2" s="136">
        <v>0.09</v>
      </c>
      <c r="AG2" s="18" t="s">
        <v>32</v>
      </c>
      <c r="AH2" s="18" t="s">
        <v>33</v>
      </c>
      <c r="AI2" s="18" t="s">
        <v>67</v>
      </c>
      <c r="AJ2" s="18" t="s">
        <v>35</v>
      </c>
      <c r="AK2" s="18">
        <v>0</v>
      </c>
      <c r="AL2" s="49">
        <v>0</v>
      </c>
      <c r="AM2" s="18">
        <v>0</v>
      </c>
      <c r="AN2" s="18" t="s">
        <v>67</v>
      </c>
      <c r="AO2" s="18" t="s">
        <v>67</v>
      </c>
      <c r="AP2" s="18" t="s">
        <v>67</v>
      </c>
      <c r="AQ2" s="18" t="s">
        <v>67</v>
      </c>
      <c r="AR2" s="18" t="s">
        <v>67</v>
      </c>
      <c r="AS2" s="18">
        <v>0</v>
      </c>
      <c r="AT2" s="18">
        <v>0</v>
      </c>
    </row>
    <row r="3" spans="1:46" x14ac:dyDescent="0.25">
      <c r="A3" s="12" t="str">
        <f t="shared" ref="A3:A5" si="1">V3&amp;" w Electric Backup"</f>
        <v>Single Speed ASHP (8.5 HSPF 15 SEER) w Electric Backup</v>
      </c>
      <c r="B3" s="18">
        <v>4</v>
      </c>
      <c r="C3" s="18" t="s">
        <v>2286</v>
      </c>
      <c r="D3" s="18">
        <v>0</v>
      </c>
      <c r="E3" s="132">
        <v>2000</v>
      </c>
      <c r="F3" s="132">
        <f t="shared" si="0"/>
        <v>18000</v>
      </c>
      <c r="G3" s="18">
        <v>1.1499999999999999</v>
      </c>
      <c r="H3" s="18" t="s">
        <v>364</v>
      </c>
      <c r="I3" s="18" t="s">
        <v>31</v>
      </c>
      <c r="J3" s="18" t="s">
        <v>390</v>
      </c>
      <c r="K3" s="18">
        <v>0.6</v>
      </c>
      <c r="L3" s="18">
        <v>1.6</v>
      </c>
      <c r="M3" s="18" t="s">
        <v>777</v>
      </c>
      <c r="N3" s="18">
        <v>0.52</v>
      </c>
      <c r="O3" s="18">
        <v>0.47</v>
      </c>
      <c r="P3" s="18" t="s">
        <v>277</v>
      </c>
      <c r="Q3" s="18" t="s">
        <v>277</v>
      </c>
      <c r="R3" s="130">
        <v>0.2</v>
      </c>
      <c r="S3" s="130">
        <v>0.2</v>
      </c>
      <c r="T3" s="130">
        <v>0.2</v>
      </c>
      <c r="U3" s="130">
        <v>0.2</v>
      </c>
      <c r="V3" s="18" t="s">
        <v>2334</v>
      </c>
      <c r="W3" s="18"/>
      <c r="X3" s="18" t="s">
        <v>2374</v>
      </c>
      <c r="Y3" s="18" t="s">
        <v>2331</v>
      </c>
      <c r="Z3" s="18" t="s">
        <v>2357</v>
      </c>
      <c r="AA3" s="18">
        <v>30</v>
      </c>
      <c r="AB3" s="18">
        <v>-20</v>
      </c>
      <c r="AC3" s="18"/>
      <c r="AD3" s="130"/>
      <c r="AE3" s="136">
        <v>0.13</v>
      </c>
      <c r="AF3" s="136">
        <v>0.09</v>
      </c>
      <c r="AG3" s="18" t="s">
        <v>32</v>
      </c>
      <c r="AH3" s="18" t="s">
        <v>33</v>
      </c>
      <c r="AI3" s="18" t="s">
        <v>67</v>
      </c>
      <c r="AJ3" s="18" t="s">
        <v>35</v>
      </c>
      <c r="AK3" s="18">
        <v>0</v>
      </c>
      <c r="AL3" s="49">
        <v>0</v>
      </c>
      <c r="AM3" s="18">
        <v>0</v>
      </c>
      <c r="AN3" s="18" t="s">
        <v>67</v>
      </c>
      <c r="AO3" s="18" t="s">
        <v>67</v>
      </c>
      <c r="AP3" s="18" t="s">
        <v>67</v>
      </c>
      <c r="AQ3" s="18" t="s">
        <v>67</v>
      </c>
      <c r="AR3" s="18" t="s">
        <v>67</v>
      </c>
      <c r="AS3" s="18">
        <v>0</v>
      </c>
      <c r="AT3" s="18">
        <v>0</v>
      </c>
    </row>
    <row r="4" spans="1:46" x14ac:dyDescent="0.25">
      <c r="A4" s="12" t="str">
        <f t="shared" si="1"/>
        <v>Dual Speed ASHP (9.5 HSPF 19 SEER) w Electric Backup</v>
      </c>
      <c r="B4" s="18">
        <v>4</v>
      </c>
      <c r="C4" s="18" t="s">
        <v>2286</v>
      </c>
      <c r="D4" s="18">
        <v>0</v>
      </c>
      <c r="E4" s="132">
        <v>2000</v>
      </c>
      <c r="F4" s="132">
        <f t="shared" si="0"/>
        <v>18000</v>
      </c>
      <c r="G4" s="18">
        <v>1.1499999999999999</v>
      </c>
      <c r="H4" s="18" t="s">
        <v>364</v>
      </c>
      <c r="I4" s="18" t="s">
        <v>31</v>
      </c>
      <c r="J4" s="18" t="s">
        <v>390</v>
      </c>
      <c r="K4" s="18">
        <v>0.6</v>
      </c>
      <c r="L4" s="18">
        <v>1.6</v>
      </c>
      <c r="M4" s="18" t="s">
        <v>777</v>
      </c>
      <c r="N4" s="18">
        <v>0.52</v>
      </c>
      <c r="O4" s="18">
        <v>0.47</v>
      </c>
      <c r="P4" s="18" t="s">
        <v>277</v>
      </c>
      <c r="Q4" s="18" t="s">
        <v>277</v>
      </c>
      <c r="R4" s="130">
        <v>0.2</v>
      </c>
      <c r="S4" s="130">
        <v>0.2</v>
      </c>
      <c r="T4" s="130">
        <v>0.2</v>
      </c>
      <c r="U4" s="130">
        <v>0.2</v>
      </c>
      <c r="V4" s="18" t="s">
        <v>2343</v>
      </c>
      <c r="W4" s="18"/>
      <c r="X4" s="18" t="s">
        <v>2374</v>
      </c>
      <c r="Y4" s="18" t="s">
        <v>2331</v>
      </c>
      <c r="Z4" s="18" t="s">
        <v>2357</v>
      </c>
      <c r="AA4" s="18">
        <v>30</v>
      </c>
      <c r="AB4" s="18">
        <v>-20</v>
      </c>
      <c r="AC4" s="18"/>
      <c r="AD4" s="130"/>
      <c r="AE4" s="136">
        <v>0.13</v>
      </c>
      <c r="AF4" s="136">
        <v>0.09</v>
      </c>
      <c r="AG4" s="18" t="s">
        <v>32</v>
      </c>
      <c r="AH4" s="18" t="s">
        <v>33</v>
      </c>
      <c r="AI4" s="18" t="s">
        <v>67</v>
      </c>
      <c r="AJ4" s="18" t="s">
        <v>35</v>
      </c>
      <c r="AK4" s="18">
        <v>0</v>
      </c>
      <c r="AL4" s="49">
        <v>0</v>
      </c>
      <c r="AM4" s="18">
        <v>0</v>
      </c>
      <c r="AN4" s="18" t="s">
        <v>67</v>
      </c>
      <c r="AO4" s="18" t="s">
        <v>67</v>
      </c>
      <c r="AP4" s="18" t="s">
        <v>67</v>
      </c>
      <c r="AQ4" s="18" t="s">
        <v>67</v>
      </c>
      <c r="AR4" s="18" t="s">
        <v>67</v>
      </c>
      <c r="AS4" s="18">
        <v>0</v>
      </c>
      <c r="AT4" s="18">
        <v>0</v>
      </c>
    </row>
    <row r="5" spans="1:46" x14ac:dyDescent="0.25">
      <c r="A5" s="12" t="str">
        <f t="shared" si="1"/>
        <v>Variable Speed ASHP (10 HSPF 22 SEER) w Electric Backup</v>
      </c>
      <c r="B5" s="18">
        <v>4</v>
      </c>
      <c r="C5" s="18" t="s">
        <v>2286</v>
      </c>
      <c r="D5" s="18">
        <v>0</v>
      </c>
      <c r="E5" s="132">
        <v>2000</v>
      </c>
      <c r="F5" s="132">
        <f t="shared" si="0"/>
        <v>18000</v>
      </c>
      <c r="G5" s="18">
        <v>1.1499999999999999</v>
      </c>
      <c r="H5" s="18" t="s">
        <v>364</v>
      </c>
      <c r="I5" s="18" t="s">
        <v>31</v>
      </c>
      <c r="J5" s="18" t="s">
        <v>390</v>
      </c>
      <c r="K5" s="18">
        <v>0.6</v>
      </c>
      <c r="L5" s="18">
        <v>1.6</v>
      </c>
      <c r="M5" s="18" t="s">
        <v>777</v>
      </c>
      <c r="N5" s="18">
        <v>0.52</v>
      </c>
      <c r="O5" s="18">
        <v>0.47</v>
      </c>
      <c r="P5" s="18" t="s">
        <v>277</v>
      </c>
      <c r="Q5" s="18" t="s">
        <v>277</v>
      </c>
      <c r="R5" s="130">
        <v>0.2</v>
      </c>
      <c r="S5" s="130">
        <v>0.2</v>
      </c>
      <c r="T5" s="130">
        <v>0.2</v>
      </c>
      <c r="U5" s="130">
        <v>0.2</v>
      </c>
      <c r="V5" s="18" t="s">
        <v>2342</v>
      </c>
      <c r="W5" s="18"/>
      <c r="X5" s="18" t="s">
        <v>2374</v>
      </c>
      <c r="Y5" s="18" t="s">
        <v>2331</v>
      </c>
      <c r="Z5" s="18" t="s">
        <v>2357</v>
      </c>
      <c r="AA5" s="18">
        <v>30</v>
      </c>
      <c r="AB5" s="18">
        <v>-20</v>
      </c>
      <c r="AC5" s="18"/>
      <c r="AD5" s="130"/>
      <c r="AE5" s="136">
        <v>0.13</v>
      </c>
      <c r="AF5" s="136">
        <v>0.09</v>
      </c>
      <c r="AG5" s="18" t="s">
        <v>32</v>
      </c>
      <c r="AH5" s="18" t="s">
        <v>33</v>
      </c>
      <c r="AI5" s="18" t="s">
        <v>67</v>
      </c>
      <c r="AJ5" s="18" t="s">
        <v>35</v>
      </c>
      <c r="AK5" s="18">
        <v>0</v>
      </c>
      <c r="AL5" s="49">
        <v>0</v>
      </c>
      <c r="AM5" s="18">
        <v>0</v>
      </c>
      <c r="AN5" s="18" t="s">
        <v>67</v>
      </c>
      <c r="AO5" s="18" t="s">
        <v>67</v>
      </c>
      <c r="AP5" s="18" t="s">
        <v>67</v>
      </c>
      <c r="AQ5" s="18" t="s">
        <v>67</v>
      </c>
      <c r="AR5" s="18" t="s">
        <v>67</v>
      </c>
      <c r="AS5" s="18">
        <v>0</v>
      </c>
      <c r="AT5" s="18">
        <v>0</v>
      </c>
    </row>
    <row r="6" spans="1:46" x14ac:dyDescent="0.25">
      <c r="A6" s="12" t="str">
        <f>V6&amp;" w Gas Backup"</f>
        <v>Single Speed ASHP (8.2 HSPF 14 SEER) w Gas Backup</v>
      </c>
      <c r="B6" s="18">
        <v>4</v>
      </c>
      <c r="C6" s="18" t="s">
        <v>2286</v>
      </c>
      <c r="D6" s="18">
        <v>0</v>
      </c>
      <c r="E6" s="132">
        <v>2000</v>
      </c>
      <c r="F6" s="132">
        <f t="shared" si="0"/>
        <v>18000</v>
      </c>
      <c r="G6" s="18">
        <v>1.1499999999999999</v>
      </c>
      <c r="H6" s="18" t="s">
        <v>364</v>
      </c>
      <c r="I6" s="18" t="s">
        <v>31</v>
      </c>
      <c r="J6" s="18" t="s">
        <v>390</v>
      </c>
      <c r="K6" s="18">
        <v>0.6</v>
      </c>
      <c r="L6" s="18">
        <v>1.6</v>
      </c>
      <c r="M6" s="18" t="s">
        <v>777</v>
      </c>
      <c r="N6" s="18">
        <v>0.52</v>
      </c>
      <c r="O6" s="18">
        <v>0.47</v>
      </c>
      <c r="P6" s="18" t="s">
        <v>277</v>
      </c>
      <c r="Q6" s="18" t="s">
        <v>277</v>
      </c>
      <c r="R6" s="130">
        <v>0.2</v>
      </c>
      <c r="S6" s="130">
        <v>0.2</v>
      </c>
      <c r="T6" s="130">
        <v>0.2</v>
      </c>
      <c r="U6" s="130">
        <v>0.2</v>
      </c>
      <c r="V6" s="18" t="s">
        <v>2333</v>
      </c>
      <c r="W6" s="18"/>
      <c r="X6" s="18" t="s">
        <v>2374</v>
      </c>
      <c r="Y6" s="18" t="s">
        <v>2389</v>
      </c>
      <c r="Z6" s="18" t="s">
        <v>2365</v>
      </c>
      <c r="AA6" s="18">
        <v>30</v>
      </c>
      <c r="AB6" s="18">
        <v>-20</v>
      </c>
      <c r="AC6" s="18"/>
      <c r="AD6" s="130">
        <v>0.8</v>
      </c>
      <c r="AE6" s="136">
        <v>0.13</v>
      </c>
      <c r="AF6" s="136">
        <v>0.09</v>
      </c>
      <c r="AG6" s="18" t="s">
        <v>32</v>
      </c>
      <c r="AH6" s="18" t="s">
        <v>33</v>
      </c>
      <c r="AI6" s="18" t="s">
        <v>67</v>
      </c>
      <c r="AJ6" s="18" t="s">
        <v>35</v>
      </c>
      <c r="AK6" s="18">
        <v>0</v>
      </c>
      <c r="AL6" s="49">
        <v>0</v>
      </c>
      <c r="AM6" s="18">
        <v>0</v>
      </c>
      <c r="AN6" s="18" t="s">
        <v>67</v>
      </c>
      <c r="AO6" s="18" t="s">
        <v>67</v>
      </c>
      <c r="AP6" s="18" t="s">
        <v>67</v>
      </c>
      <c r="AQ6" s="18" t="s">
        <v>67</v>
      </c>
      <c r="AR6" s="18" t="s">
        <v>67</v>
      </c>
      <c r="AS6" s="18">
        <v>0</v>
      </c>
      <c r="AT6" s="18">
        <v>0</v>
      </c>
    </row>
    <row r="7" spans="1:46" x14ac:dyDescent="0.25">
      <c r="A7" s="12" t="str">
        <f t="shared" ref="A7:A9" si="2">V7&amp;" w Gas Backup"</f>
        <v>Single Speed ASHP (8.5 HSPF 15 SEER) w Gas Backup</v>
      </c>
      <c r="B7" s="18">
        <v>4</v>
      </c>
      <c r="C7" s="18" t="s">
        <v>2286</v>
      </c>
      <c r="D7" s="18">
        <v>0</v>
      </c>
      <c r="E7" s="132">
        <v>2000</v>
      </c>
      <c r="F7" s="132">
        <f t="shared" si="0"/>
        <v>18000</v>
      </c>
      <c r="G7" s="18">
        <v>1.1499999999999999</v>
      </c>
      <c r="H7" s="18" t="s">
        <v>364</v>
      </c>
      <c r="I7" s="18" t="s">
        <v>31</v>
      </c>
      <c r="J7" s="18" t="s">
        <v>390</v>
      </c>
      <c r="K7" s="18">
        <v>0.6</v>
      </c>
      <c r="L7" s="18">
        <v>1.6</v>
      </c>
      <c r="M7" s="18" t="s">
        <v>777</v>
      </c>
      <c r="N7" s="18">
        <v>0.52</v>
      </c>
      <c r="O7" s="18">
        <v>0.47</v>
      </c>
      <c r="P7" s="18" t="s">
        <v>277</v>
      </c>
      <c r="Q7" s="18" t="s">
        <v>277</v>
      </c>
      <c r="R7" s="130">
        <v>0.2</v>
      </c>
      <c r="S7" s="130">
        <v>0.2</v>
      </c>
      <c r="T7" s="130">
        <v>0.2</v>
      </c>
      <c r="U7" s="130">
        <v>0.2</v>
      </c>
      <c r="V7" s="18" t="s">
        <v>2334</v>
      </c>
      <c r="W7" s="18"/>
      <c r="X7" s="18" t="s">
        <v>2374</v>
      </c>
      <c r="Y7" s="18" t="s">
        <v>2389</v>
      </c>
      <c r="Z7" s="18" t="s">
        <v>2365</v>
      </c>
      <c r="AA7" s="18">
        <v>30</v>
      </c>
      <c r="AB7" s="18">
        <v>-20</v>
      </c>
      <c r="AC7" s="18"/>
      <c r="AD7" s="130">
        <v>0.8</v>
      </c>
      <c r="AE7" s="136">
        <v>0.13</v>
      </c>
      <c r="AF7" s="136">
        <v>0.09</v>
      </c>
      <c r="AG7" s="18" t="s">
        <v>32</v>
      </c>
      <c r="AH7" s="18" t="s">
        <v>33</v>
      </c>
      <c r="AI7" s="18" t="s">
        <v>67</v>
      </c>
      <c r="AJ7" s="18" t="s">
        <v>35</v>
      </c>
      <c r="AK7" s="18">
        <v>0</v>
      </c>
      <c r="AL7" s="49">
        <v>0</v>
      </c>
      <c r="AM7" s="18">
        <v>0</v>
      </c>
      <c r="AN7" s="18" t="s">
        <v>67</v>
      </c>
      <c r="AO7" s="18" t="s">
        <v>67</v>
      </c>
      <c r="AP7" s="18" t="s">
        <v>67</v>
      </c>
      <c r="AQ7" s="18" t="s">
        <v>67</v>
      </c>
      <c r="AR7" s="18" t="s">
        <v>67</v>
      </c>
      <c r="AS7" s="18">
        <v>0</v>
      </c>
      <c r="AT7" s="18">
        <v>0</v>
      </c>
    </row>
    <row r="8" spans="1:46" x14ac:dyDescent="0.25">
      <c r="A8" s="12" t="str">
        <f t="shared" si="2"/>
        <v>Dual Speed ASHP (9.5 HSPF 19 SEER) w Gas Backup</v>
      </c>
      <c r="B8" s="18">
        <v>4</v>
      </c>
      <c r="C8" s="18" t="s">
        <v>2286</v>
      </c>
      <c r="D8" s="18">
        <v>0</v>
      </c>
      <c r="E8" s="132">
        <v>2000</v>
      </c>
      <c r="F8" s="132">
        <f t="shared" si="0"/>
        <v>18000</v>
      </c>
      <c r="G8" s="18">
        <v>1.1499999999999999</v>
      </c>
      <c r="H8" s="18" t="s">
        <v>364</v>
      </c>
      <c r="I8" s="18" t="s">
        <v>31</v>
      </c>
      <c r="J8" s="18" t="s">
        <v>390</v>
      </c>
      <c r="K8" s="18">
        <v>0.6</v>
      </c>
      <c r="L8" s="18">
        <v>1.6</v>
      </c>
      <c r="M8" s="18" t="s">
        <v>777</v>
      </c>
      <c r="N8" s="18">
        <v>0.52</v>
      </c>
      <c r="O8" s="18">
        <v>0.47</v>
      </c>
      <c r="P8" s="18" t="s">
        <v>277</v>
      </c>
      <c r="Q8" s="18" t="s">
        <v>277</v>
      </c>
      <c r="R8" s="130">
        <v>0.2</v>
      </c>
      <c r="S8" s="130">
        <v>0.2</v>
      </c>
      <c r="T8" s="130">
        <v>0.2</v>
      </c>
      <c r="U8" s="130">
        <v>0.2</v>
      </c>
      <c r="V8" s="18" t="s">
        <v>2343</v>
      </c>
      <c r="W8" s="18"/>
      <c r="X8" s="18" t="s">
        <v>2374</v>
      </c>
      <c r="Y8" s="18" t="s">
        <v>2389</v>
      </c>
      <c r="Z8" s="18" t="s">
        <v>2365</v>
      </c>
      <c r="AA8" s="18">
        <v>30</v>
      </c>
      <c r="AB8" s="18">
        <v>-20</v>
      </c>
      <c r="AC8" s="18"/>
      <c r="AD8" s="130">
        <v>0.8</v>
      </c>
      <c r="AE8" s="136">
        <v>0.13</v>
      </c>
      <c r="AF8" s="136">
        <v>0.09</v>
      </c>
      <c r="AG8" s="18" t="s">
        <v>32</v>
      </c>
      <c r="AH8" s="18" t="s">
        <v>33</v>
      </c>
      <c r="AI8" s="18" t="s">
        <v>67</v>
      </c>
      <c r="AJ8" s="18" t="s">
        <v>35</v>
      </c>
      <c r="AK8" s="18">
        <v>0</v>
      </c>
      <c r="AL8" s="49">
        <v>0</v>
      </c>
      <c r="AM8" s="18">
        <v>0</v>
      </c>
      <c r="AN8" s="18" t="s">
        <v>67</v>
      </c>
      <c r="AO8" s="18" t="s">
        <v>67</v>
      </c>
      <c r="AP8" s="18" t="s">
        <v>67</v>
      </c>
      <c r="AQ8" s="18" t="s">
        <v>67</v>
      </c>
      <c r="AR8" s="18" t="s">
        <v>67</v>
      </c>
      <c r="AS8" s="18">
        <v>0</v>
      </c>
      <c r="AT8" s="18">
        <v>0</v>
      </c>
    </row>
    <row r="9" spans="1:46" x14ac:dyDescent="0.25">
      <c r="A9" s="12" t="str">
        <f t="shared" si="2"/>
        <v>Variable Speed ASHP (10 HSPF 22 SEER) w Gas Backup</v>
      </c>
      <c r="B9" s="18">
        <v>4</v>
      </c>
      <c r="C9" s="18" t="s">
        <v>2286</v>
      </c>
      <c r="D9" s="18">
        <v>0</v>
      </c>
      <c r="E9" s="132">
        <v>2000</v>
      </c>
      <c r="F9" s="132">
        <f t="shared" si="0"/>
        <v>18000</v>
      </c>
      <c r="G9" s="18">
        <v>1.1499999999999999</v>
      </c>
      <c r="H9" s="18" t="s">
        <v>364</v>
      </c>
      <c r="I9" s="18" t="s">
        <v>31</v>
      </c>
      <c r="J9" s="18" t="s">
        <v>390</v>
      </c>
      <c r="K9" s="18">
        <v>0.6</v>
      </c>
      <c r="L9" s="18">
        <v>1.6</v>
      </c>
      <c r="M9" s="18" t="s">
        <v>777</v>
      </c>
      <c r="N9" s="18">
        <v>0.52</v>
      </c>
      <c r="O9" s="18">
        <v>0.47</v>
      </c>
      <c r="P9" s="18" t="s">
        <v>277</v>
      </c>
      <c r="Q9" s="18" t="s">
        <v>277</v>
      </c>
      <c r="R9" s="130">
        <v>0.2</v>
      </c>
      <c r="S9" s="130">
        <v>0.2</v>
      </c>
      <c r="T9" s="130">
        <v>0.2</v>
      </c>
      <c r="U9" s="130">
        <v>0.2</v>
      </c>
      <c r="V9" s="18" t="s">
        <v>2342</v>
      </c>
      <c r="W9" s="18"/>
      <c r="X9" s="18" t="s">
        <v>2374</v>
      </c>
      <c r="Y9" s="18" t="s">
        <v>2389</v>
      </c>
      <c r="Z9" s="18" t="s">
        <v>2365</v>
      </c>
      <c r="AA9" s="18">
        <v>30</v>
      </c>
      <c r="AB9" s="18">
        <v>-20</v>
      </c>
      <c r="AC9" s="18"/>
      <c r="AD9" s="130">
        <v>0.8</v>
      </c>
      <c r="AE9" s="136">
        <v>0.13</v>
      </c>
      <c r="AF9" s="136">
        <v>0.09</v>
      </c>
      <c r="AG9" s="18" t="s">
        <v>32</v>
      </c>
      <c r="AH9" s="18" t="s">
        <v>33</v>
      </c>
      <c r="AI9" s="18" t="s">
        <v>67</v>
      </c>
      <c r="AJ9" s="18" t="s">
        <v>35</v>
      </c>
      <c r="AK9" s="18">
        <v>0</v>
      </c>
      <c r="AL9" s="49">
        <v>0</v>
      </c>
      <c r="AM9" s="18">
        <v>0</v>
      </c>
      <c r="AN9" s="18" t="s">
        <v>67</v>
      </c>
      <c r="AO9" s="18" t="s">
        <v>67</v>
      </c>
      <c r="AP9" s="18" t="s">
        <v>67</v>
      </c>
      <c r="AQ9" s="18" t="s">
        <v>67</v>
      </c>
      <c r="AR9" s="18" t="s">
        <v>67</v>
      </c>
      <c r="AS9" s="18">
        <v>0</v>
      </c>
      <c r="AT9" s="18">
        <v>0</v>
      </c>
    </row>
    <row r="10" spans="1:46" x14ac:dyDescent="0.25">
      <c r="A10" s="12" t="str">
        <f>V10&amp;" w Gas Condensing Backup"</f>
        <v>Single Speed ASHP (8.2 HSPF 14 SEER) w Gas Condensing Backup</v>
      </c>
      <c r="B10" s="18">
        <v>4</v>
      </c>
      <c r="C10" s="18" t="s">
        <v>2286</v>
      </c>
      <c r="D10" s="18">
        <v>0</v>
      </c>
      <c r="E10" s="132">
        <v>2000</v>
      </c>
      <c r="F10" s="132">
        <f t="shared" si="0"/>
        <v>18000</v>
      </c>
      <c r="G10" s="18">
        <v>1.1499999999999999</v>
      </c>
      <c r="H10" s="18" t="s">
        <v>364</v>
      </c>
      <c r="I10" s="18" t="s">
        <v>31</v>
      </c>
      <c r="J10" s="18" t="s">
        <v>390</v>
      </c>
      <c r="K10" s="18">
        <v>0.6</v>
      </c>
      <c r="L10" s="18">
        <v>1.6</v>
      </c>
      <c r="M10" s="18" t="s">
        <v>777</v>
      </c>
      <c r="N10" s="18">
        <v>0.52</v>
      </c>
      <c r="O10" s="18">
        <v>0.47</v>
      </c>
      <c r="P10" s="18" t="s">
        <v>277</v>
      </c>
      <c r="Q10" s="18" t="s">
        <v>277</v>
      </c>
      <c r="R10" s="130">
        <v>0.2</v>
      </c>
      <c r="S10" s="130">
        <v>0.2</v>
      </c>
      <c r="T10" s="130">
        <v>0.2</v>
      </c>
      <c r="U10" s="130">
        <v>0.2</v>
      </c>
      <c r="V10" s="18" t="s">
        <v>2333</v>
      </c>
      <c r="W10" s="18"/>
      <c r="X10" s="18" t="s">
        <v>2374</v>
      </c>
      <c r="Y10" s="18" t="s">
        <v>2389</v>
      </c>
      <c r="Z10" s="18" t="s">
        <v>2365</v>
      </c>
      <c r="AA10" s="18">
        <v>30</v>
      </c>
      <c r="AB10" s="18">
        <v>-20</v>
      </c>
      <c r="AC10" s="18"/>
      <c r="AD10" s="130">
        <v>0.95</v>
      </c>
      <c r="AE10" s="136">
        <v>0.13</v>
      </c>
      <c r="AF10" s="136">
        <v>0.09</v>
      </c>
      <c r="AG10" s="18" t="s">
        <v>32</v>
      </c>
      <c r="AH10" s="18" t="s">
        <v>33</v>
      </c>
      <c r="AI10" s="18" t="s">
        <v>67</v>
      </c>
      <c r="AJ10" s="18" t="s">
        <v>35</v>
      </c>
      <c r="AK10" s="18">
        <v>0</v>
      </c>
      <c r="AL10" s="49">
        <v>0</v>
      </c>
      <c r="AM10" s="18">
        <v>0</v>
      </c>
      <c r="AN10" s="18" t="s">
        <v>67</v>
      </c>
      <c r="AO10" s="18" t="s">
        <v>67</v>
      </c>
      <c r="AP10" s="18" t="s">
        <v>67</v>
      </c>
      <c r="AQ10" s="18" t="s">
        <v>67</v>
      </c>
      <c r="AR10" s="18" t="s">
        <v>67</v>
      </c>
      <c r="AS10" s="18">
        <v>0</v>
      </c>
      <c r="AT10" s="18">
        <v>0</v>
      </c>
    </row>
    <row r="11" spans="1:46" x14ac:dyDescent="0.25">
      <c r="A11" s="12" t="str">
        <f t="shared" ref="A11:A13" si="3">V11&amp;" w Gas Condensing Backup"</f>
        <v>Single Speed ASHP (8.5 HSPF 15 SEER) w Gas Condensing Backup</v>
      </c>
      <c r="B11" s="18">
        <v>4</v>
      </c>
      <c r="C11" s="18" t="s">
        <v>2286</v>
      </c>
      <c r="D11" s="18">
        <v>0</v>
      </c>
      <c r="E11" s="132">
        <v>2000</v>
      </c>
      <c r="F11" s="132">
        <f t="shared" si="0"/>
        <v>18000</v>
      </c>
      <c r="G11" s="18">
        <v>1.1499999999999999</v>
      </c>
      <c r="H11" s="18" t="s">
        <v>364</v>
      </c>
      <c r="I11" s="18" t="s">
        <v>31</v>
      </c>
      <c r="J11" s="18" t="s">
        <v>390</v>
      </c>
      <c r="K11" s="18">
        <v>0.6</v>
      </c>
      <c r="L11" s="18">
        <v>1.6</v>
      </c>
      <c r="M11" s="18" t="s">
        <v>777</v>
      </c>
      <c r="N11" s="18">
        <v>0.52</v>
      </c>
      <c r="O11" s="18">
        <v>0.47</v>
      </c>
      <c r="P11" s="18" t="s">
        <v>277</v>
      </c>
      <c r="Q11" s="18" t="s">
        <v>277</v>
      </c>
      <c r="R11" s="130">
        <v>0.2</v>
      </c>
      <c r="S11" s="130">
        <v>0.2</v>
      </c>
      <c r="T11" s="130">
        <v>0.2</v>
      </c>
      <c r="U11" s="130">
        <v>0.2</v>
      </c>
      <c r="V11" s="18" t="s">
        <v>2334</v>
      </c>
      <c r="W11" s="18"/>
      <c r="X11" s="18" t="s">
        <v>2374</v>
      </c>
      <c r="Y11" s="18" t="s">
        <v>2389</v>
      </c>
      <c r="Z11" s="18" t="s">
        <v>2365</v>
      </c>
      <c r="AA11" s="18">
        <v>30</v>
      </c>
      <c r="AB11" s="18">
        <v>-20</v>
      </c>
      <c r="AC11" s="18"/>
      <c r="AD11" s="130">
        <v>0.95</v>
      </c>
      <c r="AE11" s="136">
        <v>0.13</v>
      </c>
      <c r="AF11" s="136">
        <v>0.09</v>
      </c>
      <c r="AG11" s="18" t="s">
        <v>32</v>
      </c>
      <c r="AH11" s="18" t="s">
        <v>33</v>
      </c>
      <c r="AI11" s="18" t="s">
        <v>67</v>
      </c>
      <c r="AJ11" s="18" t="s">
        <v>35</v>
      </c>
      <c r="AK11" s="18">
        <v>0</v>
      </c>
      <c r="AL11" s="49">
        <v>0</v>
      </c>
      <c r="AM11" s="18">
        <v>0</v>
      </c>
      <c r="AN11" s="18" t="s">
        <v>67</v>
      </c>
      <c r="AO11" s="18" t="s">
        <v>67</v>
      </c>
      <c r="AP11" s="18" t="s">
        <v>67</v>
      </c>
      <c r="AQ11" s="18" t="s">
        <v>67</v>
      </c>
      <c r="AR11" s="18" t="s">
        <v>67</v>
      </c>
      <c r="AS11" s="18">
        <v>0</v>
      </c>
      <c r="AT11" s="18">
        <v>0</v>
      </c>
    </row>
    <row r="12" spans="1:46" x14ac:dyDescent="0.25">
      <c r="A12" s="12" t="str">
        <f t="shared" si="3"/>
        <v>Dual Speed ASHP (9.5 HSPF 19 SEER) w Gas Condensing Backup</v>
      </c>
      <c r="B12" s="18">
        <v>4</v>
      </c>
      <c r="C12" s="18" t="s">
        <v>2286</v>
      </c>
      <c r="D12" s="18">
        <v>0</v>
      </c>
      <c r="E12" s="132">
        <v>2000</v>
      </c>
      <c r="F12" s="132">
        <f t="shared" si="0"/>
        <v>18000</v>
      </c>
      <c r="G12" s="18">
        <v>1.1499999999999999</v>
      </c>
      <c r="H12" s="18" t="s">
        <v>364</v>
      </c>
      <c r="I12" s="18" t="s">
        <v>31</v>
      </c>
      <c r="J12" s="18" t="s">
        <v>390</v>
      </c>
      <c r="K12" s="18">
        <v>0.6</v>
      </c>
      <c r="L12" s="18">
        <v>1.6</v>
      </c>
      <c r="M12" s="18" t="s">
        <v>777</v>
      </c>
      <c r="N12" s="18">
        <v>0.52</v>
      </c>
      <c r="O12" s="18">
        <v>0.47</v>
      </c>
      <c r="P12" s="18" t="s">
        <v>277</v>
      </c>
      <c r="Q12" s="18" t="s">
        <v>277</v>
      </c>
      <c r="R12" s="130">
        <v>0.2</v>
      </c>
      <c r="S12" s="130">
        <v>0.2</v>
      </c>
      <c r="T12" s="130">
        <v>0.2</v>
      </c>
      <c r="U12" s="130">
        <v>0.2</v>
      </c>
      <c r="V12" s="18" t="s">
        <v>2343</v>
      </c>
      <c r="W12" s="18"/>
      <c r="X12" s="18" t="s">
        <v>2374</v>
      </c>
      <c r="Y12" s="18" t="s">
        <v>2389</v>
      </c>
      <c r="Z12" s="18" t="s">
        <v>2365</v>
      </c>
      <c r="AA12" s="18">
        <v>30</v>
      </c>
      <c r="AB12" s="18">
        <v>-20</v>
      </c>
      <c r="AC12" s="18"/>
      <c r="AD12" s="130">
        <v>0.95</v>
      </c>
      <c r="AE12" s="136">
        <v>0.13</v>
      </c>
      <c r="AF12" s="136">
        <v>0.09</v>
      </c>
      <c r="AG12" s="18" t="s">
        <v>32</v>
      </c>
      <c r="AH12" s="18" t="s">
        <v>33</v>
      </c>
      <c r="AI12" s="18" t="s">
        <v>67</v>
      </c>
      <c r="AJ12" s="18" t="s">
        <v>35</v>
      </c>
      <c r="AK12" s="18">
        <v>0</v>
      </c>
      <c r="AL12" s="49">
        <v>0</v>
      </c>
      <c r="AM12" s="18">
        <v>0</v>
      </c>
      <c r="AN12" s="18" t="s">
        <v>67</v>
      </c>
      <c r="AO12" s="18" t="s">
        <v>67</v>
      </c>
      <c r="AP12" s="18" t="s">
        <v>67</v>
      </c>
      <c r="AQ12" s="18" t="s">
        <v>67</v>
      </c>
      <c r="AR12" s="18" t="s">
        <v>67</v>
      </c>
      <c r="AS12" s="18">
        <v>0</v>
      </c>
      <c r="AT12" s="18">
        <v>0</v>
      </c>
    </row>
    <row r="13" spans="1:46" x14ac:dyDescent="0.25">
      <c r="A13" s="12" t="str">
        <f t="shared" si="3"/>
        <v>Variable Speed ASHP (10 HSPF 22 SEER) w Gas Condensing Backup</v>
      </c>
      <c r="B13" s="18">
        <v>4</v>
      </c>
      <c r="C13" s="18" t="s">
        <v>2286</v>
      </c>
      <c r="D13" s="18">
        <v>0</v>
      </c>
      <c r="E13" s="132">
        <v>2000</v>
      </c>
      <c r="F13" s="132">
        <f t="shared" si="0"/>
        <v>18000</v>
      </c>
      <c r="G13" s="18">
        <v>1.1499999999999999</v>
      </c>
      <c r="H13" s="18" t="s">
        <v>364</v>
      </c>
      <c r="I13" s="18" t="s">
        <v>31</v>
      </c>
      <c r="J13" s="18" t="s">
        <v>390</v>
      </c>
      <c r="K13" s="18">
        <v>0.6</v>
      </c>
      <c r="L13" s="18">
        <v>1.6</v>
      </c>
      <c r="M13" s="18" t="s">
        <v>777</v>
      </c>
      <c r="N13" s="18">
        <v>0.52</v>
      </c>
      <c r="O13" s="18">
        <v>0.47</v>
      </c>
      <c r="P13" s="18" t="s">
        <v>277</v>
      </c>
      <c r="Q13" s="18" t="s">
        <v>277</v>
      </c>
      <c r="R13" s="130">
        <v>0.2</v>
      </c>
      <c r="S13" s="130">
        <v>0.2</v>
      </c>
      <c r="T13" s="130">
        <v>0.2</v>
      </c>
      <c r="U13" s="130">
        <v>0.2</v>
      </c>
      <c r="V13" s="18" t="s">
        <v>2342</v>
      </c>
      <c r="W13" s="18"/>
      <c r="X13" s="18" t="s">
        <v>2374</v>
      </c>
      <c r="Y13" s="18" t="s">
        <v>2389</v>
      </c>
      <c r="Z13" s="18" t="s">
        <v>2365</v>
      </c>
      <c r="AA13" s="18">
        <v>30</v>
      </c>
      <c r="AB13" s="18">
        <v>-20</v>
      </c>
      <c r="AC13" s="18"/>
      <c r="AD13" s="130">
        <v>0.95</v>
      </c>
      <c r="AE13" s="136">
        <v>0.13</v>
      </c>
      <c r="AF13" s="136">
        <v>0.09</v>
      </c>
      <c r="AG13" s="18" t="s">
        <v>32</v>
      </c>
      <c r="AH13" s="18" t="s">
        <v>33</v>
      </c>
      <c r="AI13" s="18" t="s">
        <v>67</v>
      </c>
      <c r="AJ13" s="18" t="s">
        <v>35</v>
      </c>
      <c r="AK13" s="18">
        <v>0</v>
      </c>
      <c r="AL13" s="49">
        <v>0</v>
      </c>
      <c r="AM13" s="18">
        <v>0</v>
      </c>
      <c r="AN13" s="18" t="s">
        <v>67</v>
      </c>
      <c r="AO13" s="18" t="s">
        <v>67</v>
      </c>
      <c r="AP13" s="18" t="s">
        <v>67</v>
      </c>
      <c r="AQ13" s="18" t="s">
        <v>67</v>
      </c>
      <c r="AR13" s="18" t="s">
        <v>67</v>
      </c>
      <c r="AS13" s="18">
        <v>0</v>
      </c>
      <c r="AT13" s="18">
        <v>0</v>
      </c>
    </row>
    <row r="14" spans="1:46" x14ac:dyDescent="0.25">
      <c r="A14" s="12" t="s">
        <v>2393</v>
      </c>
      <c r="B14" s="18">
        <v>4</v>
      </c>
      <c r="C14" s="18" t="s">
        <v>2286</v>
      </c>
      <c r="D14" s="18">
        <v>0</v>
      </c>
      <c r="E14" s="132">
        <v>2000</v>
      </c>
      <c r="F14" s="132">
        <f t="shared" si="0"/>
        <v>18000</v>
      </c>
      <c r="G14" s="18">
        <v>1.1499999999999999</v>
      </c>
      <c r="H14" s="18" t="s">
        <v>364</v>
      </c>
      <c r="I14" s="18" t="s">
        <v>31</v>
      </c>
      <c r="J14" s="18" t="s">
        <v>390</v>
      </c>
      <c r="K14" s="18">
        <v>0.6</v>
      </c>
      <c r="L14" s="18">
        <v>1.6</v>
      </c>
      <c r="M14" s="18" t="s">
        <v>777</v>
      </c>
      <c r="N14" s="18">
        <v>0.52</v>
      </c>
      <c r="O14" s="18">
        <v>0.47</v>
      </c>
      <c r="P14" s="18" t="s">
        <v>277</v>
      </c>
      <c r="Q14" s="18" t="s">
        <v>277</v>
      </c>
      <c r="R14" s="130">
        <v>0.2</v>
      </c>
      <c r="S14" s="130">
        <v>0.2</v>
      </c>
      <c r="T14" s="130">
        <v>0.2</v>
      </c>
      <c r="U14" s="130">
        <v>0.2</v>
      </c>
      <c r="V14" s="18" t="s">
        <v>2333</v>
      </c>
      <c r="W14" s="18"/>
      <c r="X14" s="18" t="s">
        <v>2374</v>
      </c>
      <c r="Y14" s="18" t="s">
        <v>2389</v>
      </c>
      <c r="Z14" s="18" t="s">
        <v>2365</v>
      </c>
      <c r="AA14" s="18">
        <v>30</v>
      </c>
      <c r="AB14" s="18">
        <v>-20</v>
      </c>
      <c r="AC14" s="18" t="s">
        <v>2381</v>
      </c>
      <c r="AD14" s="130">
        <v>0.95</v>
      </c>
      <c r="AE14" s="136">
        <v>0.13</v>
      </c>
      <c r="AF14" s="136">
        <v>0.09</v>
      </c>
      <c r="AG14" s="18" t="s">
        <v>32</v>
      </c>
      <c r="AH14" s="18" t="s">
        <v>33</v>
      </c>
      <c r="AI14" s="18" t="s">
        <v>67</v>
      </c>
      <c r="AJ14" s="18" t="s">
        <v>35</v>
      </c>
      <c r="AK14" s="18">
        <v>0</v>
      </c>
      <c r="AL14" s="49">
        <v>0</v>
      </c>
      <c r="AM14" s="18">
        <v>0</v>
      </c>
      <c r="AN14" s="18" t="s">
        <v>67</v>
      </c>
      <c r="AO14" s="18" t="s">
        <v>67</v>
      </c>
      <c r="AP14" s="18" t="s">
        <v>67</v>
      </c>
      <c r="AQ14" s="18" t="s">
        <v>67</v>
      </c>
      <c r="AR14" s="18" t="s">
        <v>67</v>
      </c>
      <c r="AS14" s="18">
        <v>0</v>
      </c>
      <c r="AT14" s="18">
        <v>0</v>
      </c>
    </row>
    <row r="15" spans="1:46" x14ac:dyDescent="0.25">
      <c r="A15" s="12" t="str">
        <f>V15</f>
        <v>Electric Furnace with No CAC</v>
      </c>
      <c r="B15" s="18">
        <v>4</v>
      </c>
      <c r="C15" s="18" t="s">
        <v>2286</v>
      </c>
      <c r="D15" s="18">
        <v>0</v>
      </c>
      <c r="E15" s="132">
        <v>2000</v>
      </c>
      <c r="F15" s="132">
        <f t="shared" si="0"/>
        <v>18000</v>
      </c>
      <c r="G15" s="18">
        <v>1.1499999999999999</v>
      </c>
      <c r="H15" s="18" t="s">
        <v>364</v>
      </c>
      <c r="I15" s="18" t="s">
        <v>31</v>
      </c>
      <c r="J15" s="18" t="s">
        <v>390</v>
      </c>
      <c r="K15" s="18">
        <v>0.6</v>
      </c>
      <c r="L15" s="18">
        <v>1.6</v>
      </c>
      <c r="M15" s="18" t="s">
        <v>777</v>
      </c>
      <c r="N15" s="18">
        <v>0.52</v>
      </c>
      <c r="O15" s="18">
        <v>0.47</v>
      </c>
      <c r="P15" s="18" t="s">
        <v>277</v>
      </c>
      <c r="Q15" s="18" t="s">
        <v>277</v>
      </c>
      <c r="R15" s="130">
        <v>0.2</v>
      </c>
      <c r="S15" s="130">
        <v>0.2</v>
      </c>
      <c r="T15" s="130">
        <v>0.2</v>
      </c>
      <c r="U15" s="130">
        <v>0.2</v>
      </c>
      <c r="V15" s="18" t="s">
        <v>346</v>
      </c>
      <c r="W15" s="18" t="s">
        <v>2359</v>
      </c>
      <c r="X15" s="18"/>
      <c r="Y15" s="18"/>
      <c r="Z15" s="18"/>
      <c r="AA15" s="18"/>
      <c r="AB15" s="18"/>
      <c r="AC15" s="18"/>
      <c r="AD15" s="130"/>
      <c r="AE15" s="136">
        <v>0.13</v>
      </c>
      <c r="AF15" s="136">
        <v>0.09</v>
      </c>
      <c r="AG15" s="18" t="s">
        <v>32</v>
      </c>
      <c r="AH15" s="18" t="s">
        <v>33</v>
      </c>
      <c r="AI15" s="18" t="s">
        <v>67</v>
      </c>
      <c r="AJ15" s="18" t="s">
        <v>35</v>
      </c>
      <c r="AK15" s="18">
        <v>0</v>
      </c>
      <c r="AL15" s="49">
        <v>0</v>
      </c>
      <c r="AM15" s="18">
        <v>0</v>
      </c>
      <c r="AN15" s="18" t="s">
        <v>67</v>
      </c>
      <c r="AO15" s="18" t="s">
        <v>67</v>
      </c>
      <c r="AP15" s="18" t="s">
        <v>67</v>
      </c>
      <c r="AQ15" s="18" t="s">
        <v>67</v>
      </c>
      <c r="AR15" s="18" t="s">
        <v>67</v>
      </c>
      <c r="AS15" s="18">
        <v>0</v>
      </c>
      <c r="AT15" s="18">
        <v>0</v>
      </c>
    </row>
    <row r="16" spans="1:46" x14ac:dyDescent="0.25">
      <c r="A16" s="12" t="str">
        <f>V16</f>
        <v>Electric Furnace with CAC (15 SEER)</v>
      </c>
      <c r="B16" s="18">
        <v>4</v>
      </c>
      <c r="C16" s="18" t="s">
        <v>2286</v>
      </c>
      <c r="D16" s="18">
        <v>0</v>
      </c>
      <c r="E16" s="132">
        <v>2000</v>
      </c>
      <c r="F16" s="132">
        <f t="shared" si="0"/>
        <v>18000</v>
      </c>
      <c r="G16" s="18">
        <v>1.1499999999999999</v>
      </c>
      <c r="H16" s="18" t="s">
        <v>364</v>
      </c>
      <c r="I16" s="18" t="s">
        <v>31</v>
      </c>
      <c r="J16" s="18" t="s">
        <v>390</v>
      </c>
      <c r="K16" s="18">
        <v>0.6</v>
      </c>
      <c r="L16" s="18">
        <v>1.6</v>
      </c>
      <c r="M16" s="18" t="s">
        <v>777</v>
      </c>
      <c r="N16" s="18">
        <v>0.52</v>
      </c>
      <c r="O16" s="18">
        <v>0.47</v>
      </c>
      <c r="P16" s="18" t="s">
        <v>277</v>
      </c>
      <c r="Q16" s="18" t="s">
        <v>277</v>
      </c>
      <c r="R16" s="130">
        <v>0.2</v>
      </c>
      <c r="S16" s="130">
        <v>0.2</v>
      </c>
      <c r="T16" s="130">
        <v>0.2</v>
      </c>
      <c r="U16" s="130">
        <v>0.2</v>
      </c>
      <c r="V16" s="18" t="s">
        <v>2336</v>
      </c>
      <c r="W16" s="18" t="s">
        <v>2359</v>
      </c>
      <c r="X16" s="18" t="s">
        <v>2374</v>
      </c>
      <c r="Y16" s="18"/>
      <c r="Z16" s="18"/>
      <c r="AA16" s="18"/>
      <c r="AB16" s="18"/>
      <c r="AC16" s="18"/>
      <c r="AD16" s="130"/>
      <c r="AE16" s="136">
        <v>0.13</v>
      </c>
      <c r="AF16" s="136">
        <v>0.09</v>
      </c>
      <c r="AG16" s="18" t="s">
        <v>32</v>
      </c>
      <c r="AH16" s="18" t="s">
        <v>33</v>
      </c>
      <c r="AI16" s="18" t="s">
        <v>67</v>
      </c>
      <c r="AJ16" s="18" t="s">
        <v>35</v>
      </c>
      <c r="AK16" s="18">
        <v>0</v>
      </c>
      <c r="AL16" s="49">
        <v>0</v>
      </c>
      <c r="AM16" s="18">
        <v>0</v>
      </c>
      <c r="AN16" s="18" t="s">
        <v>67</v>
      </c>
      <c r="AO16" s="18" t="s">
        <v>67</v>
      </c>
      <c r="AP16" s="18" t="s">
        <v>67</v>
      </c>
      <c r="AQ16" s="18" t="s">
        <v>67</v>
      </c>
      <c r="AR16" s="18" t="s">
        <v>67</v>
      </c>
      <c r="AS16" s="18">
        <v>0</v>
      </c>
      <c r="AT16" s="18">
        <v>0</v>
      </c>
    </row>
    <row r="17" spans="1:46" x14ac:dyDescent="0.25">
      <c r="A17" s="12" t="str">
        <f>V17&amp;" and baseboard heat"</f>
        <v>Gas Furnace with No CAC and baseboard heat</v>
      </c>
      <c r="B17" s="18">
        <v>4</v>
      </c>
      <c r="C17" s="18" t="s">
        <v>2286</v>
      </c>
      <c r="D17" s="18">
        <v>0</v>
      </c>
      <c r="E17" s="132">
        <v>2000</v>
      </c>
      <c r="F17" s="132">
        <f t="shared" si="0"/>
        <v>18000</v>
      </c>
      <c r="G17" s="18">
        <v>1.1499999999999999</v>
      </c>
      <c r="H17" s="18" t="s">
        <v>364</v>
      </c>
      <c r="I17" s="18" t="s">
        <v>31</v>
      </c>
      <c r="J17" s="18" t="s">
        <v>390</v>
      </c>
      <c r="K17" s="18">
        <v>0.6</v>
      </c>
      <c r="L17" s="18">
        <v>1.6</v>
      </c>
      <c r="M17" s="18" t="s">
        <v>777</v>
      </c>
      <c r="N17" s="18">
        <v>0.52</v>
      </c>
      <c r="O17" s="18">
        <v>0.47</v>
      </c>
      <c r="P17" s="18" t="s">
        <v>277</v>
      </c>
      <c r="Q17" s="18" t="s">
        <v>277</v>
      </c>
      <c r="R17" s="130">
        <v>0.2</v>
      </c>
      <c r="S17" s="130">
        <v>0.2</v>
      </c>
      <c r="T17" s="130">
        <v>0.2</v>
      </c>
      <c r="U17" s="130">
        <v>0.2</v>
      </c>
      <c r="V17" s="18" t="s">
        <v>348</v>
      </c>
      <c r="W17" s="18" t="s">
        <v>2366</v>
      </c>
      <c r="X17" s="18"/>
      <c r="Y17" s="18"/>
      <c r="Z17" s="18"/>
      <c r="AA17" s="18"/>
      <c r="AB17" s="18"/>
      <c r="AC17" s="18" t="s">
        <v>2381</v>
      </c>
      <c r="AD17" s="130">
        <v>0.95</v>
      </c>
      <c r="AE17" s="136">
        <v>0.13</v>
      </c>
      <c r="AF17" s="136">
        <v>0.09</v>
      </c>
      <c r="AG17" s="18" t="s">
        <v>32</v>
      </c>
      <c r="AH17" s="18" t="s">
        <v>33</v>
      </c>
      <c r="AI17" s="18" t="s">
        <v>67</v>
      </c>
      <c r="AJ17" s="18" t="s">
        <v>35</v>
      </c>
      <c r="AK17" s="18">
        <v>0</v>
      </c>
      <c r="AL17" s="49">
        <v>0</v>
      </c>
      <c r="AM17" s="18">
        <v>0</v>
      </c>
      <c r="AN17" s="18" t="s">
        <v>67</v>
      </c>
      <c r="AO17" s="18" t="s">
        <v>67</v>
      </c>
      <c r="AP17" s="18" t="s">
        <v>67</v>
      </c>
      <c r="AQ17" s="18" t="s">
        <v>67</v>
      </c>
      <c r="AR17" s="18" t="s">
        <v>67</v>
      </c>
      <c r="AS17" s="18">
        <v>0</v>
      </c>
      <c r="AT17" s="18">
        <v>0</v>
      </c>
    </row>
    <row r="18" spans="1:46" x14ac:dyDescent="0.25">
      <c r="A18" s="12" t="str">
        <f>V18</f>
        <v>Gas Furnace with CAC (15 SEER)</v>
      </c>
      <c r="B18" s="18">
        <v>4</v>
      </c>
      <c r="C18" s="18" t="s">
        <v>2286</v>
      </c>
      <c r="D18" s="18">
        <v>0</v>
      </c>
      <c r="E18" s="132">
        <v>2000</v>
      </c>
      <c r="F18" s="132">
        <f t="shared" si="0"/>
        <v>18000</v>
      </c>
      <c r="G18" s="18">
        <v>1.1499999999999999</v>
      </c>
      <c r="H18" s="18" t="s">
        <v>364</v>
      </c>
      <c r="I18" s="18" t="s">
        <v>31</v>
      </c>
      <c r="J18" s="18" t="s">
        <v>390</v>
      </c>
      <c r="K18" s="18">
        <v>0.6</v>
      </c>
      <c r="L18" s="18">
        <v>1.6</v>
      </c>
      <c r="M18" s="18" t="s">
        <v>777</v>
      </c>
      <c r="N18" s="18">
        <v>0.52</v>
      </c>
      <c r="O18" s="18">
        <v>0.47</v>
      </c>
      <c r="P18" s="18" t="s">
        <v>277</v>
      </c>
      <c r="Q18" s="18" t="s">
        <v>277</v>
      </c>
      <c r="R18" s="130">
        <v>0.2</v>
      </c>
      <c r="S18" s="130">
        <v>0.2</v>
      </c>
      <c r="T18" s="130">
        <v>0.2</v>
      </c>
      <c r="U18" s="130">
        <v>0.2</v>
      </c>
      <c r="V18" s="18" t="s">
        <v>2335</v>
      </c>
      <c r="W18" s="18" t="s">
        <v>2366</v>
      </c>
      <c r="X18" s="18" t="s">
        <v>2374</v>
      </c>
      <c r="Y18" s="18"/>
      <c r="Z18" s="18"/>
      <c r="AA18" s="18"/>
      <c r="AB18" s="18"/>
      <c r="AC18" s="18"/>
      <c r="AD18" s="130">
        <v>0.95</v>
      </c>
      <c r="AE18" s="136">
        <v>0.13</v>
      </c>
      <c r="AF18" s="136">
        <v>0.09</v>
      </c>
      <c r="AG18" s="18" t="s">
        <v>32</v>
      </c>
      <c r="AH18" s="18" t="s">
        <v>33</v>
      </c>
      <c r="AI18" s="18" t="s">
        <v>67</v>
      </c>
      <c r="AJ18" s="18" t="s">
        <v>35</v>
      </c>
      <c r="AK18" s="18">
        <v>0</v>
      </c>
      <c r="AL18" s="49">
        <v>0</v>
      </c>
      <c r="AM18" s="18">
        <v>0</v>
      </c>
      <c r="AN18" s="18" t="s">
        <v>67</v>
      </c>
      <c r="AO18" s="18" t="s">
        <v>67</v>
      </c>
      <c r="AP18" s="18" t="s">
        <v>67</v>
      </c>
      <c r="AQ18" s="18" t="s">
        <v>67</v>
      </c>
      <c r="AR18" s="18" t="s">
        <v>67</v>
      </c>
      <c r="AS18" s="18">
        <v>0</v>
      </c>
      <c r="AT18" s="18">
        <v>0</v>
      </c>
    </row>
    <row r="19" spans="1:46" x14ac:dyDescent="0.25">
      <c r="A19" s="12" t="str">
        <f>V19&amp;" and baseboard heat"</f>
        <v>Gas Furnace with CAC (15 SEER) and baseboard heat</v>
      </c>
      <c r="B19" s="18">
        <v>4</v>
      </c>
      <c r="C19" s="18" t="s">
        <v>2286</v>
      </c>
      <c r="D19" s="18">
        <v>0</v>
      </c>
      <c r="E19" s="132">
        <v>2000</v>
      </c>
      <c r="F19" s="132">
        <f t="shared" si="0"/>
        <v>18000</v>
      </c>
      <c r="G19" s="18">
        <v>1.1499999999999999</v>
      </c>
      <c r="H19" s="18" t="s">
        <v>364</v>
      </c>
      <c r="I19" s="18" t="s">
        <v>31</v>
      </c>
      <c r="J19" s="18" t="s">
        <v>390</v>
      </c>
      <c r="K19" s="18">
        <v>0.6</v>
      </c>
      <c r="L19" s="18">
        <v>1.6</v>
      </c>
      <c r="M19" s="18" t="s">
        <v>777</v>
      </c>
      <c r="N19" s="18">
        <v>0.52</v>
      </c>
      <c r="O19" s="18">
        <v>0.47</v>
      </c>
      <c r="P19" s="18" t="s">
        <v>277</v>
      </c>
      <c r="Q19" s="18" t="s">
        <v>277</v>
      </c>
      <c r="R19" s="130">
        <v>0.2</v>
      </c>
      <c r="S19" s="130">
        <v>0.2</v>
      </c>
      <c r="T19" s="130">
        <v>0.2</v>
      </c>
      <c r="U19" s="130">
        <v>0.2</v>
      </c>
      <c r="V19" s="18" t="s">
        <v>2335</v>
      </c>
      <c r="W19" s="18" t="s">
        <v>2366</v>
      </c>
      <c r="X19" s="18" t="s">
        <v>2374</v>
      </c>
      <c r="Y19" s="18"/>
      <c r="Z19" s="18"/>
      <c r="AA19" s="18"/>
      <c r="AB19" s="18"/>
      <c r="AC19" s="18" t="s">
        <v>2381</v>
      </c>
      <c r="AD19" s="130">
        <v>0.95</v>
      </c>
      <c r="AE19" s="136">
        <v>0.13</v>
      </c>
      <c r="AF19" s="136">
        <v>0.09</v>
      </c>
      <c r="AG19" s="18" t="s">
        <v>32</v>
      </c>
      <c r="AH19" s="18" t="s">
        <v>33</v>
      </c>
      <c r="AI19" s="18" t="s">
        <v>67</v>
      </c>
      <c r="AJ19" s="18" t="s">
        <v>35</v>
      </c>
      <c r="AK19" s="18">
        <v>0</v>
      </c>
      <c r="AL19" s="49">
        <v>0</v>
      </c>
      <c r="AM19" s="18">
        <v>0</v>
      </c>
      <c r="AN19" s="18" t="s">
        <v>67</v>
      </c>
      <c r="AO19" s="18" t="s">
        <v>67</v>
      </c>
      <c r="AP19" s="18" t="s">
        <v>67</v>
      </c>
      <c r="AQ19" s="18" t="s">
        <v>67</v>
      </c>
      <c r="AR19" s="18" t="s">
        <v>67</v>
      </c>
      <c r="AS19" s="18">
        <v>0</v>
      </c>
      <c r="AT19" s="18">
        <v>0</v>
      </c>
    </row>
    <row r="20" spans="1:46" s="12" customFormat="1" x14ac:dyDescent="0.25">
      <c r="A20" s="12" t="str">
        <f>V20</f>
        <v>Ductless Heat Pump (10 HSPF 22 SEER)</v>
      </c>
      <c r="B20" s="18">
        <v>4</v>
      </c>
      <c r="C20" s="18" t="s">
        <v>2286</v>
      </c>
      <c r="D20" s="18">
        <v>0</v>
      </c>
      <c r="E20" s="132">
        <v>2000</v>
      </c>
      <c r="F20" s="132">
        <f t="shared" si="0"/>
        <v>18000</v>
      </c>
      <c r="G20" s="18">
        <v>1.1499999999999999</v>
      </c>
      <c r="H20" s="18" t="s">
        <v>364</v>
      </c>
      <c r="I20" s="18" t="s">
        <v>31</v>
      </c>
      <c r="J20" s="18" t="s">
        <v>390</v>
      </c>
      <c r="K20" s="18">
        <v>0.6</v>
      </c>
      <c r="L20" s="18">
        <v>1.6</v>
      </c>
      <c r="M20" s="18" t="s">
        <v>777</v>
      </c>
      <c r="N20" s="18">
        <v>0.52</v>
      </c>
      <c r="O20" s="18">
        <v>0.47</v>
      </c>
      <c r="P20" s="18" t="s">
        <v>277</v>
      </c>
      <c r="Q20" s="18" t="s">
        <v>277</v>
      </c>
      <c r="R20" s="130">
        <v>0.2</v>
      </c>
      <c r="S20" s="130">
        <v>0.2</v>
      </c>
      <c r="T20" s="130">
        <v>0.2</v>
      </c>
      <c r="U20" s="130">
        <v>0.2</v>
      </c>
      <c r="V20" s="18" t="s">
        <v>2341</v>
      </c>
      <c r="W20" s="18"/>
      <c r="X20" s="18" t="s">
        <v>2374</v>
      </c>
      <c r="Y20" s="18"/>
      <c r="Z20" s="18"/>
      <c r="AA20" s="18">
        <v>30</v>
      </c>
      <c r="AB20" s="18">
        <v>-20</v>
      </c>
      <c r="AC20" s="18"/>
      <c r="AD20" s="130"/>
      <c r="AE20" s="136"/>
      <c r="AF20" s="136"/>
      <c r="AG20" s="18" t="s">
        <v>32</v>
      </c>
      <c r="AH20" s="18" t="s">
        <v>33</v>
      </c>
      <c r="AI20" s="18" t="s">
        <v>67</v>
      </c>
      <c r="AJ20" s="18" t="s">
        <v>35</v>
      </c>
      <c r="AK20" s="18">
        <v>0</v>
      </c>
      <c r="AL20" s="49">
        <v>0</v>
      </c>
      <c r="AM20" s="18">
        <v>0</v>
      </c>
      <c r="AN20" s="18" t="s">
        <v>67</v>
      </c>
      <c r="AO20" s="18" t="s">
        <v>67</v>
      </c>
      <c r="AP20" s="18" t="s">
        <v>67</v>
      </c>
      <c r="AQ20" s="18" t="s">
        <v>67</v>
      </c>
      <c r="AR20" s="18" t="s">
        <v>67</v>
      </c>
      <c r="AS20" s="18">
        <v>0</v>
      </c>
      <c r="AT20" s="18">
        <v>0</v>
      </c>
    </row>
    <row r="21" spans="1:46" s="12" customFormat="1" x14ac:dyDescent="0.25">
      <c r="A21" s="12" t="str">
        <f>V21&amp;" and baseboard heat"</f>
        <v>Ductless Heat Pump (10 HSPF 22 SEER) and baseboard heat</v>
      </c>
      <c r="B21" s="18">
        <v>4</v>
      </c>
      <c r="C21" s="18" t="s">
        <v>2286</v>
      </c>
      <c r="D21" s="18">
        <v>0</v>
      </c>
      <c r="E21" s="132">
        <v>2000</v>
      </c>
      <c r="F21" s="132">
        <f t="shared" si="0"/>
        <v>18000</v>
      </c>
      <c r="G21" s="18">
        <v>1.1499999999999999</v>
      </c>
      <c r="H21" s="18" t="s">
        <v>364</v>
      </c>
      <c r="I21" s="18" t="s">
        <v>31</v>
      </c>
      <c r="J21" s="18" t="s">
        <v>390</v>
      </c>
      <c r="K21" s="18">
        <v>0.6</v>
      </c>
      <c r="L21" s="18">
        <v>1.6</v>
      </c>
      <c r="M21" s="18" t="s">
        <v>777</v>
      </c>
      <c r="N21" s="18">
        <v>0.52</v>
      </c>
      <c r="O21" s="18">
        <v>0.47</v>
      </c>
      <c r="P21" s="18" t="s">
        <v>277</v>
      </c>
      <c r="Q21" s="18" t="s">
        <v>277</v>
      </c>
      <c r="R21" s="130">
        <v>0.2</v>
      </c>
      <c r="S21" s="130">
        <v>0.2</v>
      </c>
      <c r="T21" s="130">
        <v>0.2</v>
      </c>
      <c r="U21" s="130">
        <v>0.2</v>
      </c>
      <c r="V21" s="18" t="s">
        <v>2341</v>
      </c>
      <c r="W21" s="18"/>
      <c r="X21" s="18" t="s">
        <v>2374</v>
      </c>
      <c r="Y21" s="18"/>
      <c r="Z21" s="18"/>
      <c r="AA21" s="18">
        <v>30</v>
      </c>
      <c r="AB21" s="18">
        <v>-20</v>
      </c>
      <c r="AC21" s="18" t="s">
        <v>2382</v>
      </c>
      <c r="AD21" s="130"/>
      <c r="AE21" s="136"/>
      <c r="AF21" s="136"/>
      <c r="AG21" s="18" t="s">
        <v>32</v>
      </c>
      <c r="AH21" s="18" t="s">
        <v>33</v>
      </c>
      <c r="AI21" s="18" t="s">
        <v>67</v>
      </c>
      <c r="AJ21" s="18" t="s">
        <v>35</v>
      </c>
      <c r="AK21" s="18">
        <v>0</v>
      </c>
      <c r="AL21" s="49">
        <v>0</v>
      </c>
      <c r="AM21" s="18">
        <v>0</v>
      </c>
      <c r="AN21" s="18" t="s">
        <v>67</v>
      </c>
      <c r="AO21" s="18" t="s">
        <v>67</v>
      </c>
      <c r="AP21" s="18" t="s">
        <v>67</v>
      </c>
      <c r="AQ21" s="18" t="s">
        <v>67</v>
      </c>
      <c r="AR21" s="18" t="s">
        <v>67</v>
      </c>
      <c r="AS21" s="18">
        <v>0</v>
      </c>
      <c r="AT21" s="18">
        <v>0</v>
      </c>
    </row>
    <row r="22" spans="1:46" x14ac:dyDescent="0.25">
      <c r="A22" s="12" t="str">
        <f>V22</f>
        <v>Resistance Heat with No AC</v>
      </c>
      <c r="B22" s="18">
        <v>4</v>
      </c>
      <c r="C22" s="18" t="s">
        <v>2286</v>
      </c>
      <c r="D22" s="18">
        <v>0</v>
      </c>
      <c r="E22" s="132">
        <v>2000</v>
      </c>
      <c r="F22" s="132">
        <f t="shared" si="0"/>
        <v>18000</v>
      </c>
      <c r="G22" s="18">
        <v>1.1499999999999999</v>
      </c>
      <c r="H22" s="18" t="s">
        <v>364</v>
      </c>
      <c r="I22" s="18" t="s">
        <v>31</v>
      </c>
      <c r="J22" s="18" t="s">
        <v>390</v>
      </c>
      <c r="K22" s="18">
        <v>0.6</v>
      </c>
      <c r="L22" s="18">
        <v>1.6</v>
      </c>
      <c r="M22" s="18" t="s">
        <v>777</v>
      </c>
      <c r="N22" s="18">
        <v>0.52</v>
      </c>
      <c r="O22" s="18">
        <v>0.47</v>
      </c>
      <c r="P22" s="18" t="s">
        <v>277</v>
      </c>
      <c r="Q22" s="18" t="s">
        <v>277</v>
      </c>
      <c r="R22" s="130">
        <v>0.2</v>
      </c>
      <c r="S22" s="130">
        <v>0.2</v>
      </c>
      <c r="T22" s="130">
        <v>0.2</v>
      </c>
      <c r="U22" s="130">
        <v>0.2</v>
      </c>
      <c r="V22" s="18" t="s">
        <v>2337</v>
      </c>
      <c r="W22" s="18" t="s">
        <v>2357</v>
      </c>
      <c r="X22" s="18"/>
      <c r="Y22" s="18"/>
      <c r="Z22" s="18"/>
      <c r="AA22" s="18"/>
      <c r="AB22" s="18"/>
      <c r="AC22" s="18"/>
      <c r="AD22" s="130"/>
      <c r="AE22" s="136"/>
      <c r="AF22" s="136"/>
      <c r="AG22" s="18" t="s">
        <v>32</v>
      </c>
      <c r="AH22" s="18" t="s">
        <v>33</v>
      </c>
      <c r="AI22" s="18" t="s">
        <v>67</v>
      </c>
      <c r="AJ22" s="18" t="s">
        <v>35</v>
      </c>
      <c r="AK22" s="18">
        <v>0</v>
      </c>
      <c r="AL22" s="49">
        <v>0</v>
      </c>
      <c r="AM22" s="18">
        <v>0</v>
      </c>
      <c r="AN22" s="18" t="s">
        <v>67</v>
      </c>
      <c r="AO22" s="18" t="s">
        <v>67</v>
      </c>
      <c r="AP22" s="18" t="s">
        <v>67</v>
      </c>
      <c r="AQ22" s="18" t="s">
        <v>67</v>
      </c>
      <c r="AR22" s="18" t="s">
        <v>67</v>
      </c>
      <c r="AS22" s="18">
        <v>0</v>
      </c>
      <c r="AT22" s="18">
        <v>0</v>
      </c>
    </row>
    <row r="23" spans="1:46" x14ac:dyDescent="0.25">
      <c r="A23" s="12" t="str">
        <f>V23</f>
        <v>Resistance Heat with Room AC (8.5 EER)</v>
      </c>
      <c r="B23" s="18">
        <v>4</v>
      </c>
      <c r="C23" s="18" t="s">
        <v>2286</v>
      </c>
      <c r="D23" s="18">
        <v>0</v>
      </c>
      <c r="E23" s="132">
        <v>2000</v>
      </c>
      <c r="F23" s="132">
        <f t="shared" si="0"/>
        <v>18000</v>
      </c>
      <c r="G23" s="18">
        <v>1.1499999999999999</v>
      </c>
      <c r="H23" s="18" t="s">
        <v>364</v>
      </c>
      <c r="I23" s="18" t="s">
        <v>31</v>
      </c>
      <c r="J23" s="18" t="s">
        <v>390</v>
      </c>
      <c r="K23" s="18">
        <v>0.6</v>
      </c>
      <c r="L23" s="18">
        <v>1.6</v>
      </c>
      <c r="M23" s="18" t="s">
        <v>777</v>
      </c>
      <c r="N23" s="18">
        <v>0.52</v>
      </c>
      <c r="O23" s="18">
        <v>0.47</v>
      </c>
      <c r="P23" s="18" t="s">
        <v>277</v>
      </c>
      <c r="Q23" s="18" t="s">
        <v>277</v>
      </c>
      <c r="R23" s="130">
        <v>0.2</v>
      </c>
      <c r="S23" s="130">
        <v>0.2</v>
      </c>
      <c r="T23" s="130">
        <v>0.2</v>
      </c>
      <c r="U23" s="130">
        <v>0.2</v>
      </c>
      <c r="V23" s="18" t="s">
        <v>2338</v>
      </c>
      <c r="W23" s="18" t="s">
        <v>2357</v>
      </c>
      <c r="X23" s="18" t="s">
        <v>2374</v>
      </c>
      <c r="Y23" s="18"/>
      <c r="Z23" s="18"/>
      <c r="AA23" s="18"/>
      <c r="AB23" s="18"/>
      <c r="AC23" s="18"/>
      <c r="AD23" s="130"/>
      <c r="AE23" s="136"/>
      <c r="AF23" s="136"/>
      <c r="AG23" s="18" t="s">
        <v>32</v>
      </c>
      <c r="AH23" s="18" t="s">
        <v>33</v>
      </c>
      <c r="AI23" s="18" t="s">
        <v>67</v>
      </c>
      <c r="AJ23" s="18" t="s">
        <v>35</v>
      </c>
      <c r="AK23" s="18">
        <v>0</v>
      </c>
      <c r="AL23" s="49">
        <v>0</v>
      </c>
      <c r="AM23" s="18">
        <v>0</v>
      </c>
      <c r="AN23" s="18" t="s">
        <v>67</v>
      </c>
      <c r="AO23" s="18" t="s">
        <v>67</v>
      </c>
      <c r="AP23" s="18" t="s">
        <v>67</v>
      </c>
      <c r="AQ23" s="18" t="s">
        <v>67</v>
      </c>
      <c r="AR23" s="18" t="s">
        <v>67</v>
      </c>
      <c r="AS23" s="18">
        <v>0</v>
      </c>
      <c r="AT23" s="18">
        <v>0</v>
      </c>
    </row>
    <row r="24" spans="1:46" x14ac:dyDescent="0.25">
      <c r="A24" s="12" t="str">
        <f>V24</f>
        <v>Resistance Heat with Room AC (9.8 EER)</v>
      </c>
      <c r="B24" s="18">
        <v>4</v>
      </c>
      <c r="C24" s="18" t="s">
        <v>2286</v>
      </c>
      <c r="D24" s="18">
        <v>0</v>
      </c>
      <c r="E24" s="132">
        <v>2000</v>
      </c>
      <c r="F24" s="132">
        <f t="shared" si="0"/>
        <v>18000</v>
      </c>
      <c r="G24" s="18">
        <v>1.1499999999999999</v>
      </c>
      <c r="H24" s="18" t="s">
        <v>364</v>
      </c>
      <c r="I24" s="18" t="s">
        <v>31</v>
      </c>
      <c r="J24" s="18" t="s">
        <v>390</v>
      </c>
      <c r="K24" s="18">
        <v>0.6</v>
      </c>
      <c r="L24" s="18">
        <v>1.6</v>
      </c>
      <c r="M24" s="18" t="s">
        <v>777</v>
      </c>
      <c r="N24" s="18">
        <v>0.52</v>
      </c>
      <c r="O24" s="18">
        <v>0.47</v>
      </c>
      <c r="P24" s="18" t="s">
        <v>277</v>
      </c>
      <c r="Q24" s="18" t="s">
        <v>277</v>
      </c>
      <c r="R24" s="130">
        <v>0.2</v>
      </c>
      <c r="S24" s="130">
        <v>0.2</v>
      </c>
      <c r="T24" s="130">
        <v>0.2</v>
      </c>
      <c r="U24" s="130">
        <v>0.2</v>
      </c>
      <c r="V24" s="18" t="s">
        <v>2339</v>
      </c>
      <c r="W24" s="18" t="s">
        <v>2357</v>
      </c>
      <c r="X24" s="18" t="s">
        <v>2374</v>
      </c>
      <c r="Y24" s="18"/>
      <c r="Z24" s="18"/>
      <c r="AA24" s="18"/>
      <c r="AB24" s="18"/>
      <c r="AC24" s="18"/>
      <c r="AD24" s="130"/>
      <c r="AE24" s="136"/>
      <c r="AF24" s="136"/>
      <c r="AG24" s="18" t="s">
        <v>32</v>
      </c>
      <c r="AH24" s="18" t="s">
        <v>33</v>
      </c>
      <c r="AI24" s="18" t="s">
        <v>67</v>
      </c>
      <c r="AJ24" s="18" t="s">
        <v>35</v>
      </c>
      <c r="AK24" s="18">
        <v>0</v>
      </c>
      <c r="AL24" s="49">
        <v>0</v>
      </c>
      <c r="AM24" s="18">
        <v>0</v>
      </c>
      <c r="AN24" s="18" t="s">
        <v>67</v>
      </c>
      <c r="AO24" s="18" t="s">
        <v>67</v>
      </c>
      <c r="AP24" s="18" t="s">
        <v>67</v>
      </c>
      <c r="AQ24" s="18" t="s">
        <v>67</v>
      </c>
      <c r="AR24" s="18" t="s">
        <v>67</v>
      </c>
      <c r="AS24" s="18">
        <v>0</v>
      </c>
      <c r="AT24" s="18">
        <v>0</v>
      </c>
    </row>
    <row r="25" spans="1:46" x14ac:dyDescent="0.25">
      <c r="A25" s="12" t="str">
        <f>V25</f>
        <v>Resistance Heat with Room AC (10.7 EER)</v>
      </c>
      <c r="B25" s="18">
        <v>4</v>
      </c>
      <c r="C25" s="18" t="s">
        <v>2286</v>
      </c>
      <c r="D25" s="18">
        <v>0</v>
      </c>
      <c r="E25" s="132">
        <v>2000</v>
      </c>
      <c r="F25" s="132">
        <f t="shared" si="0"/>
        <v>18000</v>
      </c>
      <c r="G25" s="18">
        <v>1.1499999999999999</v>
      </c>
      <c r="H25" s="18" t="s">
        <v>364</v>
      </c>
      <c r="I25" s="18" t="s">
        <v>31</v>
      </c>
      <c r="J25" s="18" t="s">
        <v>390</v>
      </c>
      <c r="K25" s="18">
        <v>0.6</v>
      </c>
      <c r="L25" s="18">
        <v>1.6</v>
      </c>
      <c r="M25" s="18" t="s">
        <v>777</v>
      </c>
      <c r="N25" s="18">
        <v>0.52</v>
      </c>
      <c r="O25" s="18">
        <v>0.47</v>
      </c>
      <c r="P25" s="18" t="s">
        <v>277</v>
      </c>
      <c r="Q25" s="18" t="s">
        <v>277</v>
      </c>
      <c r="R25" s="130">
        <v>0.2</v>
      </c>
      <c r="S25" s="130">
        <v>0.2</v>
      </c>
      <c r="T25" s="130">
        <v>0.2</v>
      </c>
      <c r="U25" s="130">
        <v>0.2</v>
      </c>
      <c r="V25" s="18" t="s">
        <v>2340</v>
      </c>
      <c r="W25" s="18" t="s">
        <v>2357</v>
      </c>
      <c r="X25" s="18" t="s">
        <v>2374</v>
      </c>
      <c r="Y25" s="18"/>
      <c r="Z25" s="18"/>
      <c r="AA25" s="18"/>
      <c r="AB25" s="18"/>
      <c r="AC25" s="18"/>
      <c r="AD25" s="130"/>
      <c r="AE25" s="136"/>
      <c r="AF25" s="136"/>
      <c r="AG25" s="18" t="s">
        <v>32</v>
      </c>
      <c r="AH25" s="18" t="s">
        <v>33</v>
      </c>
      <c r="AI25" s="18" t="s">
        <v>67</v>
      </c>
      <c r="AJ25" s="18" t="s">
        <v>35</v>
      </c>
      <c r="AK25" s="18">
        <v>0</v>
      </c>
      <c r="AL25" s="49">
        <v>0</v>
      </c>
      <c r="AM25" s="18">
        <v>0</v>
      </c>
      <c r="AN25" s="18" t="s">
        <v>67</v>
      </c>
      <c r="AO25" s="18" t="s">
        <v>67</v>
      </c>
      <c r="AP25" s="18" t="s">
        <v>67</v>
      </c>
      <c r="AQ25" s="18" t="s">
        <v>67</v>
      </c>
      <c r="AR25" s="18" t="s">
        <v>67</v>
      </c>
      <c r="AS25" s="18">
        <v>0</v>
      </c>
      <c r="AT25" s="18">
        <v>0</v>
      </c>
    </row>
    <row r="26" spans="1:46" x14ac:dyDescent="0.25">
      <c r="A26" s="12" t="str">
        <f>V26&amp;" and baseboard heat"</f>
        <v>Resistance Heat with Room AC (10.7 EER) and baseboard heat</v>
      </c>
      <c r="B26" s="18">
        <v>4</v>
      </c>
      <c r="C26" s="18" t="s">
        <v>2286</v>
      </c>
      <c r="D26" s="18">
        <v>0</v>
      </c>
      <c r="E26" s="132">
        <v>2000</v>
      </c>
      <c r="F26" s="132">
        <f t="shared" si="0"/>
        <v>18000</v>
      </c>
      <c r="G26" s="18">
        <v>1.1499999999999999</v>
      </c>
      <c r="H26" s="18" t="s">
        <v>364</v>
      </c>
      <c r="I26" s="18" t="s">
        <v>31</v>
      </c>
      <c r="J26" s="18" t="s">
        <v>390</v>
      </c>
      <c r="K26" s="18">
        <v>0.6</v>
      </c>
      <c r="L26" s="18">
        <v>1.6</v>
      </c>
      <c r="M26" s="18" t="s">
        <v>777</v>
      </c>
      <c r="N26" s="18">
        <v>0.52</v>
      </c>
      <c r="O26" s="18">
        <v>0.47</v>
      </c>
      <c r="P26" s="18" t="s">
        <v>277</v>
      </c>
      <c r="Q26" s="18" t="s">
        <v>277</v>
      </c>
      <c r="R26" s="130">
        <v>0.2</v>
      </c>
      <c r="S26" s="130">
        <v>0.2</v>
      </c>
      <c r="T26" s="130">
        <v>0.2</v>
      </c>
      <c r="U26" s="130">
        <v>0.2</v>
      </c>
      <c r="V26" s="18" t="s">
        <v>2340</v>
      </c>
      <c r="W26" s="18" t="s">
        <v>2357</v>
      </c>
      <c r="X26" s="18" t="s">
        <v>2374</v>
      </c>
      <c r="Y26" s="18"/>
      <c r="Z26" s="18"/>
      <c r="AA26" s="18"/>
      <c r="AB26" s="18"/>
      <c r="AC26" s="18"/>
      <c r="AD26" s="130"/>
      <c r="AE26" s="136"/>
      <c r="AF26" s="136"/>
      <c r="AG26" s="18" t="s">
        <v>32</v>
      </c>
      <c r="AH26" s="18" t="s">
        <v>33</v>
      </c>
      <c r="AI26" s="18" t="s">
        <v>67</v>
      </c>
      <c r="AJ26" s="18" t="s">
        <v>35</v>
      </c>
      <c r="AK26" s="18">
        <v>0</v>
      </c>
      <c r="AL26" s="49">
        <v>0</v>
      </c>
      <c r="AM26" s="18">
        <v>0</v>
      </c>
      <c r="AN26" s="18" t="s">
        <v>67</v>
      </c>
      <c r="AO26" s="18" t="s">
        <v>67</v>
      </c>
      <c r="AP26" s="18" t="s">
        <v>67</v>
      </c>
      <c r="AQ26" s="18" t="s">
        <v>67</v>
      </c>
      <c r="AR26" s="18" t="s">
        <v>67</v>
      </c>
      <c r="AS26" s="18">
        <v>0</v>
      </c>
      <c r="AT26" s="18">
        <v>0</v>
      </c>
    </row>
    <row r="27" spans="1:46"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18"/>
      <c r="AI27" s="18"/>
      <c r="AJ27" s="18"/>
      <c r="AK27" s="18"/>
      <c r="AL27" s="49"/>
      <c r="AM27" s="18"/>
      <c r="AN27" s="18"/>
      <c r="AO27" s="18"/>
      <c r="AP27" s="18"/>
      <c r="AQ27" s="18"/>
      <c r="AR27" s="18"/>
      <c r="AS27" s="18"/>
      <c r="AT27" s="18"/>
    </row>
    <row r="28" spans="1:46"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18"/>
      <c r="AI28" s="18"/>
      <c r="AJ28" s="18"/>
      <c r="AK28" s="18"/>
      <c r="AL28" s="49"/>
      <c r="AM28" s="18"/>
      <c r="AN28" s="18"/>
      <c r="AO28" s="18"/>
      <c r="AP28" s="18"/>
      <c r="AQ28" s="18"/>
      <c r="AR28" s="18"/>
      <c r="AS28" s="18"/>
      <c r="AT28" s="18"/>
    </row>
    <row r="29" spans="1:46"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18"/>
      <c r="AI29" s="18"/>
      <c r="AJ29" s="18"/>
      <c r="AK29" s="18"/>
      <c r="AL29" s="49"/>
      <c r="AM29" s="18"/>
      <c r="AN29" s="18"/>
      <c r="AO29" s="18"/>
      <c r="AP29" s="18"/>
      <c r="AQ29" s="18"/>
      <c r="AR29" s="18"/>
      <c r="AS29" s="18"/>
      <c r="AT29" s="18"/>
    </row>
    <row r="30" spans="1:46"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18"/>
      <c r="AI30" s="18"/>
      <c r="AJ30" s="18"/>
      <c r="AK30" s="18"/>
      <c r="AL30" s="49"/>
      <c r="AM30" s="18"/>
      <c r="AN30" s="18"/>
      <c r="AO30" s="18"/>
      <c r="AP30" s="18"/>
      <c r="AQ30" s="18"/>
      <c r="AR30" s="18"/>
      <c r="AS30" s="18"/>
      <c r="AT30" s="18"/>
    </row>
    <row r="31" spans="1:46"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18"/>
      <c r="AI31" s="18"/>
      <c r="AJ31" s="18"/>
      <c r="AK31" s="18"/>
      <c r="AL31" s="49"/>
      <c r="AM31" s="18"/>
      <c r="AN31" s="18"/>
      <c r="AO31" s="18"/>
      <c r="AP31" s="18"/>
      <c r="AQ31" s="18"/>
      <c r="AR31" s="18"/>
      <c r="AS31" s="18"/>
      <c r="AT31" s="18"/>
    </row>
    <row r="32" spans="1:46"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18"/>
      <c r="AI32" s="18"/>
      <c r="AJ32" s="18"/>
      <c r="AK32" s="18"/>
      <c r="AL32" s="49"/>
      <c r="AM32" s="18"/>
      <c r="AN32" s="18"/>
      <c r="AO32" s="18"/>
      <c r="AP32" s="18"/>
      <c r="AQ32" s="18"/>
      <c r="AR32" s="18"/>
      <c r="AS32" s="18"/>
      <c r="AT32" s="18"/>
    </row>
    <row r="33" spans="2:46"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18"/>
      <c r="AI33" s="18"/>
      <c r="AJ33" s="18"/>
      <c r="AK33" s="18"/>
      <c r="AL33" s="49"/>
      <c r="AM33" s="18"/>
      <c r="AN33" s="18"/>
      <c r="AO33" s="18"/>
      <c r="AP33" s="18"/>
      <c r="AQ33" s="18"/>
      <c r="AR33" s="18"/>
      <c r="AS33" s="18"/>
      <c r="AT33" s="18"/>
    </row>
    <row r="34" spans="2:46"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18"/>
      <c r="AI34" s="18"/>
      <c r="AJ34" s="18"/>
      <c r="AK34" s="18"/>
      <c r="AL34" s="49"/>
      <c r="AM34" s="18"/>
      <c r="AN34" s="18"/>
      <c r="AO34" s="18"/>
      <c r="AP34" s="18"/>
      <c r="AQ34" s="18"/>
      <c r="AR34" s="18"/>
      <c r="AS34" s="18"/>
      <c r="AT34" s="18"/>
    </row>
    <row r="35" spans="2:46"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18"/>
      <c r="AI35" s="18"/>
      <c r="AJ35" s="18"/>
      <c r="AK35" s="18"/>
      <c r="AL35" s="49"/>
      <c r="AM35" s="18"/>
      <c r="AN35" s="18"/>
      <c r="AO35" s="18"/>
      <c r="AP35" s="18"/>
      <c r="AQ35" s="18"/>
      <c r="AR35" s="18"/>
      <c r="AS35" s="18"/>
      <c r="AT35" s="18"/>
    </row>
    <row r="36" spans="2:46"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18"/>
      <c r="AI36" s="18"/>
      <c r="AJ36" s="18"/>
      <c r="AK36" s="18"/>
      <c r="AL36" s="49"/>
      <c r="AM36" s="18"/>
      <c r="AN36" s="18"/>
      <c r="AO36" s="18"/>
      <c r="AP36" s="18"/>
      <c r="AQ36" s="18"/>
      <c r="AR36" s="18"/>
      <c r="AS36" s="18"/>
      <c r="AT36" s="18"/>
    </row>
    <row r="37" spans="2:46"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18"/>
      <c r="AI37" s="18"/>
      <c r="AJ37" s="18"/>
      <c r="AK37" s="18"/>
      <c r="AL37" s="49"/>
      <c r="AM37" s="18"/>
      <c r="AN37" s="18"/>
      <c r="AO37" s="18"/>
      <c r="AP37" s="18"/>
      <c r="AQ37" s="18"/>
      <c r="AR37" s="18"/>
      <c r="AS37" s="18"/>
      <c r="AT37" s="18"/>
    </row>
    <row r="38" spans="2:46"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18"/>
      <c r="AI38" s="18"/>
      <c r="AJ38" s="18"/>
      <c r="AK38" s="18"/>
      <c r="AL38" s="49"/>
      <c r="AM38" s="18"/>
      <c r="AN38" s="18"/>
      <c r="AO38" s="18"/>
      <c r="AP38" s="18"/>
      <c r="AQ38" s="18"/>
      <c r="AR38" s="18"/>
      <c r="AS38" s="18"/>
      <c r="AT38" s="18"/>
    </row>
    <row r="39" spans="2:46"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18"/>
      <c r="AI39" s="18"/>
      <c r="AJ39" s="18"/>
      <c r="AK39" s="18"/>
      <c r="AL39" s="49"/>
      <c r="AM39" s="18"/>
      <c r="AN39" s="18"/>
      <c r="AO39" s="18"/>
      <c r="AP39" s="18"/>
      <c r="AQ39" s="18"/>
      <c r="AR39" s="18"/>
      <c r="AS39" s="18"/>
      <c r="AT39" s="18"/>
    </row>
    <row r="40" spans="2:46"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18"/>
      <c r="AI40" s="18"/>
      <c r="AJ40" s="18"/>
      <c r="AK40" s="18"/>
      <c r="AL40" s="49"/>
      <c r="AM40" s="18"/>
      <c r="AN40" s="18"/>
      <c r="AO40" s="18"/>
      <c r="AP40" s="18"/>
      <c r="AQ40" s="18"/>
      <c r="AR40" s="18"/>
      <c r="AS40" s="18"/>
      <c r="AT40" s="18"/>
    </row>
    <row r="41" spans="2:46"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18"/>
      <c r="AI41" s="18"/>
      <c r="AJ41" s="18"/>
      <c r="AK41" s="18"/>
      <c r="AL41" s="49"/>
      <c r="AM41" s="18"/>
      <c r="AN41" s="18"/>
      <c r="AO41" s="18"/>
      <c r="AP41" s="18"/>
      <c r="AQ41" s="18"/>
      <c r="AR41" s="18"/>
      <c r="AS41" s="18"/>
      <c r="AT41" s="18"/>
    </row>
    <row r="42" spans="2:46"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18"/>
      <c r="AI42" s="18"/>
      <c r="AJ42" s="18"/>
      <c r="AK42" s="18"/>
      <c r="AL42" s="49"/>
      <c r="AM42" s="18"/>
      <c r="AN42" s="18"/>
      <c r="AO42" s="18"/>
      <c r="AP42" s="18"/>
      <c r="AQ42" s="18"/>
      <c r="AR42" s="18"/>
      <c r="AS42" s="18"/>
      <c r="AT42" s="18"/>
    </row>
    <row r="43" spans="2:46"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18"/>
      <c r="AI43" s="18"/>
      <c r="AJ43" s="18"/>
      <c r="AK43" s="18"/>
      <c r="AL43" s="49"/>
      <c r="AM43" s="18"/>
      <c r="AN43" s="18"/>
      <c r="AO43" s="18"/>
      <c r="AP43" s="18"/>
      <c r="AQ43" s="18"/>
      <c r="AR43" s="18"/>
      <c r="AS43" s="18"/>
      <c r="AT43" s="18"/>
    </row>
    <row r="44" spans="2:46"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18"/>
      <c r="AI44" s="18"/>
      <c r="AJ44" s="18"/>
      <c r="AK44" s="18"/>
      <c r="AL44" s="49"/>
      <c r="AM44" s="18"/>
      <c r="AN44" s="18"/>
      <c r="AO44" s="18"/>
      <c r="AP44" s="18"/>
      <c r="AQ44" s="18"/>
      <c r="AR44" s="18"/>
      <c r="AS44" s="18"/>
      <c r="AT44" s="18"/>
    </row>
    <row r="45" spans="2:46"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18"/>
      <c r="AI45" s="18"/>
      <c r="AJ45" s="18"/>
      <c r="AK45" s="18"/>
      <c r="AL45" s="49"/>
      <c r="AM45" s="18"/>
      <c r="AN45" s="18"/>
      <c r="AO45" s="18"/>
      <c r="AP45" s="18"/>
      <c r="AQ45" s="18"/>
      <c r="AR45" s="18"/>
      <c r="AS45" s="18"/>
      <c r="AT45" s="18"/>
    </row>
    <row r="46" spans="2:46"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18"/>
      <c r="AI46" s="18"/>
      <c r="AJ46" s="18"/>
      <c r="AK46" s="18"/>
      <c r="AL46" s="49"/>
      <c r="AM46" s="18"/>
      <c r="AN46" s="18"/>
      <c r="AO46" s="18"/>
      <c r="AP46" s="18"/>
      <c r="AQ46" s="18"/>
      <c r="AR46" s="18"/>
      <c r="AS46" s="18"/>
      <c r="AT46" s="18"/>
    </row>
    <row r="47" spans="2:46"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18"/>
      <c r="AI47" s="18"/>
      <c r="AJ47" s="18"/>
      <c r="AK47" s="18"/>
      <c r="AL47" s="49"/>
      <c r="AM47" s="18"/>
      <c r="AN47" s="18"/>
      <c r="AO47" s="18"/>
      <c r="AP47" s="18"/>
      <c r="AQ47" s="18"/>
      <c r="AR47" s="18"/>
      <c r="AS47" s="18"/>
      <c r="AT47" s="18"/>
    </row>
    <row r="48" spans="2:46"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18"/>
      <c r="AI48" s="18"/>
      <c r="AJ48" s="18"/>
      <c r="AK48" s="18"/>
      <c r="AL48" s="49"/>
      <c r="AM48" s="18"/>
      <c r="AN48" s="18"/>
      <c r="AO48" s="18"/>
      <c r="AP48" s="18"/>
      <c r="AQ48" s="18"/>
      <c r="AR48" s="18"/>
      <c r="AS48" s="18"/>
      <c r="AT48" s="18"/>
    </row>
    <row r="49" spans="2:46"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18"/>
      <c r="AI49" s="18"/>
      <c r="AJ49" s="18"/>
      <c r="AK49" s="18"/>
      <c r="AL49" s="49"/>
      <c r="AM49" s="18"/>
      <c r="AN49" s="18"/>
      <c r="AO49" s="18"/>
      <c r="AP49" s="18"/>
      <c r="AQ49" s="18"/>
      <c r="AR49" s="18"/>
      <c r="AS49" s="18"/>
      <c r="AT49" s="18"/>
    </row>
    <row r="50" spans="2:46"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18"/>
      <c r="AI50" s="18"/>
      <c r="AJ50" s="18"/>
      <c r="AK50" s="18"/>
      <c r="AL50" s="49"/>
      <c r="AM50" s="18"/>
      <c r="AN50" s="18"/>
      <c r="AO50" s="18"/>
      <c r="AP50" s="18"/>
      <c r="AQ50" s="18"/>
      <c r="AR50" s="18"/>
      <c r="AS50" s="18"/>
      <c r="AT50" s="18"/>
    </row>
    <row r="51" spans="2:46"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18"/>
      <c r="AI51" s="18"/>
      <c r="AJ51" s="18"/>
      <c r="AK51" s="18"/>
      <c r="AL51" s="49"/>
      <c r="AM51" s="18"/>
      <c r="AN51" s="18"/>
      <c r="AO51" s="18"/>
      <c r="AP51" s="18"/>
      <c r="AQ51" s="18"/>
      <c r="AR51" s="18"/>
      <c r="AS51" s="18"/>
      <c r="AT51" s="18"/>
    </row>
    <row r="52" spans="2:46"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18"/>
      <c r="AI52" s="18"/>
      <c r="AJ52" s="18"/>
      <c r="AK52" s="18"/>
      <c r="AL52" s="49"/>
      <c r="AM52" s="18"/>
      <c r="AN52" s="18"/>
      <c r="AO52" s="18"/>
      <c r="AP52" s="18"/>
      <c r="AQ52" s="18"/>
      <c r="AR52" s="18"/>
      <c r="AS52" s="18"/>
      <c r="AT52" s="18"/>
    </row>
    <row r="53" spans="2:46"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18"/>
      <c r="AI53" s="18"/>
      <c r="AJ53" s="18"/>
      <c r="AK53" s="18"/>
      <c r="AL53" s="49"/>
      <c r="AM53" s="18"/>
      <c r="AN53" s="18"/>
      <c r="AO53" s="18"/>
      <c r="AP53" s="18"/>
      <c r="AQ53" s="18"/>
      <c r="AR53" s="18"/>
      <c r="AS53" s="18"/>
      <c r="AT53" s="18"/>
    </row>
    <row r="54" spans="2:46"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18"/>
      <c r="AI54" s="18"/>
      <c r="AJ54" s="18"/>
      <c r="AK54" s="18"/>
      <c r="AL54" s="49"/>
      <c r="AM54" s="18"/>
      <c r="AN54" s="18"/>
      <c r="AO54" s="18"/>
      <c r="AP54" s="18"/>
      <c r="AQ54" s="18"/>
      <c r="AR54" s="18"/>
      <c r="AS54" s="18"/>
      <c r="AT54" s="18"/>
    </row>
    <row r="55" spans="2:46"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18"/>
      <c r="AI55" s="18"/>
      <c r="AJ55" s="18"/>
      <c r="AK55" s="18"/>
      <c r="AL55" s="49"/>
      <c r="AM55" s="18"/>
      <c r="AN55" s="18"/>
      <c r="AO55" s="18"/>
      <c r="AP55" s="18"/>
      <c r="AQ55" s="18"/>
      <c r="AR55" s="18"/>
      <c r="AS55" s="18"/>
      <c r="AT55" s="18"/>
    </row>
    <row r="56" spans="2:46"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18"/>
      <c r="AI56" s="18"/>
      <c r="AJ56" s="18"/>
      <c r="AK56" s="18"/>
      <c r="AL56" s="49"/>
      <c r="AM56" s="18"/>
      <c r="AN56" s="18"/>
      <c r="AO56" s="18"/>
      <c r="AP56" s="18"/>
      <c r="AQ56" s="18"/>
      <c r="AR56" s="18"/>
      <c r="AS56" s="18"/>
      <c r="AT56" s="18"/>
    </row>
    <row r="57" spans="2:46"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18"/>
      <c r="AI57" s="18"/>
      <c r="AJ57" s="18"/>
      <c r="AK57" s="18"/>
      <c r="AL57" s="49"/>
      <c r="AM57" s="18"/>
      <c r="AN57" s="18"/>
      <c r="AO57" s="18"/>
      <c r="AP57" s="18"/>
      <c r="AQ57" s="18"/>
      <c r="AR57" s="18"/>
      <c r="AS57" s="18"/>
      <c r="AT57" s="18"/>
    </row>
    <row r="58" spans="2:46"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18"/>
      <c r="AI58" s="18"/>
      <c r="AJ58" s="18"/>
      <c r="AK58" s="18"/>
      <c r="AL58" s="49"/>
      <c r="AM58" s="18"/>
      <c r="AN58" s="18"/>
      <c r="AO58" s="18"/>
      <c r="AP58" s="18"/>
      <c r="AQ58" s="18"/>
      <c r="AR58" s="18"/>
      <c r="AS58" s="18"/>
      <c r="AT58" s="18"/>
    </row>
    <row r="59" spans="2:46"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18"/>
      <c r="AI59" s="18"/>
      <c r="AJ59" s="18"/>
      <c r="AK59" s="18"/>
      <c r="AL59" s="49"/>
      <c r="AM59" s="18"/>
      <c r="AN59" s="18"/>
      <c r="AO59" s="18"/>
      <c r="AP59" s="18"/>
      <c r="AQ59" s="18"/>
      <c r="AR59" s="18"/>
      <c r="AS59" s="18"/>
      <c r="AT59" s="18"/>
    </row>
    <row r="60" spans="2:46"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18"/>
      <c r="AI60" s="18"/>
      <c r="AJ60" s="18"/>
      <c r="AK60" s="18"/>
      <c r="AL60" s="49"/>
      <c r="AM60" s="18"/>
      <c r="AN60" s="18"/>
      <c r="AO60" s="18"/>
      <c r="AP60" s="18"/>
      <c r="AQ60" s="18"/>
      <c r="AR60" s="18"/>
      <c r="AS60" s="18"/>
      <c r="AT60" s="18"/>
    </row>
    <row r="61" spans="2:46"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18"/>
      <c r="AI61" s="18"/>
      <c r="AJ61" s="18"/>
      <c r="AK61" s="18"/>
      <c r="AL61" s="49"/>
      <c r="AM61" s="18"/>
      <c r="AN61" s="18"/>
      <c r="AO61" s="18"/>
      <c r="AP61" s="18"/>
      <c r="AQ61" s="18"/>
      <c r="AR61" s="18"/>
      <c r="AS61" s="18"/>
      <c r="AT61" s="18"/>
    </row>
    <row r="62" spans="2:46"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18"/>
      <c r="AI62" s="18"/>
      <c r="AJ62" s="18"/>
      <c r="AK62" s="18"/>
      <c r="AL62" s="49"/>
      <c r="AM62" s="18"/>
      <c r="AN62" s="18"/>
      <c r="AO62" s="18"/>
      <c r="AP62" s="18"/>
      <c r="AQ62" s="18"/>
      <c r="AR62" s="18"/>
      <c r="AS62" s="18"/>
      <c r="AT62" s="18"/>
    </row>
    <row r="63" spans="2:46"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18"/>
      <c r="AI63" s="18"/>
      <c r="AJ63" s="18"/>
      <c r="AK63" s="18"/>
      <c r="AL63" s="49"/>
      <c r="AM63" s="18"/>
      <c r="AN63" s="18"/>
      <c r="AO63" s="18"/>
      <c r="AP63" s="18"/>
      <c r="AQ63" s="18"/>
      <c r="AR63" s="18"/>
      <c r="AS63" s="18"/>
      <c r="AT63" s="18"/>
    </row>
    <row r="64" spans="2:46"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18"/>
      <c r="AI64" s="18"/>
      <c r="AJ64" s="18"/>
      <c r="AK64" s="18"/>
      <c r="AL64" s="49"/>
      <c r="AM64" s="18"/>
      <c r="AN64" s="18"/>
      <c r="AO64" s="18"/>
      <c r="AP64" s="18"/>
      <c r="AQ64" s="18"/>
      <c r="AR64" s="18"/>
      <c r="AS64" s="18"/>
      <c r="AT64" s="18"/>
    </row>
    <row r="65" spans="2:46"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18"/>
      <c r="AI65" s="18"/>
      <c r="AJ65" s="18"/>
      <c r="AK65" s="18"/>
      <c r="AL65" s="49"/>
      <c r="AM65" s="18"/>
      <c r="AN65" s="18"/>
      <c r="AO65" s="18"/>
      <c r="AP65" s="18"/>
      <c r="AQ65" s="18"/>
      <c r="AR65" s="18"/>
      <c r="AS65" s="18"/>
      <c r="AT65" s="18"/>
    </row>
    <row r="66" spans="2:46"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18"/>
      <c r="AI66" s="18"/>
      <c r="AJ66" s="18"/>
      <c r="AK66" s="18"/>
      <c r="AL66" s="49"/>
      <c r="AM66" s="18"/>
      <c r="AN66" s="18"/>
      <c r="AO66" s="18"/>
      <c r="AP66" s="18"/>
      <c r="AQ66" s="18"/>
      <c r="AR66" s="18"/>
      <c r="AS66" s="18"/>
      <c r="AT66" s="18"/>
    </row>
    <row r="67" spans="2:46"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18"/>
      <c r="AI67" s="18"/>
      <c r="AJ67" s="18"/>
      <c r="AK67" s="18"/>
      <c r="AL67" s="49"/>
      <c r="AM67" s="18"/>
      <c r="AN67" s="18"/>
      <c r="AO67" s="18"/>
      <c r="AP67" s="18"/>
      <c r="AQ67" s="18"/>
      <c r="AR67" s="18"/>
      <c r="AS67" s="18"/>
      <c r="AT67" s="18"/>
    </row>
    <row r="68" spans="2:46"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18"/>
      <c r="AI68" s="18"/>
      <c r="AJ68" s="18"/>
      <c r="AK68" s="18"/>
      <c r="AL68" s="49"/>
      <c r="AM68" s="18"/>
      <c r="AN68" s="18"/>
      <c r="AO68" s="18"/>
      <c r="AP68" s="18"/>
      <c r="AQ68" s="18"/>
      <c r="AR68" s="18"/>
      <c r="AS68" s="18"/>
      <c r="AT68" s="18"/>
    </row>
    <row r="69" spans="2:46"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18"/>
      <c r="AI69" s="18"/>
      <c r="AJ69" s="18"/>
      <c r="AK69" s="18"/>
      <c r="AL69" s="49"/>
      <c r="AM69" s="18"/>
      <c r="AN69" s="18"/>
      <c r="AO69" s="18"/>
      <c r="AP69" s="18"/>
      <c r="AQ69" s="18"/>
      <c r="AR69" s="18"/>
      <c r="AS69" s="18"/>
      <c r="AT69" s="18"/>
    </row>
    <row r="70" spans="2:46"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18"/>
      <c r="AI70" s="18"/>
      <c r="AJ70" s="18"/>
      <c r="AK70" s="18"/>
      <c r="AL70" s="49"/>
      <c r="AM70" s="18"/>
      <c r="AN70" s="18"/>
      <c r="AO70" s="18"/>
      <c r="AP70" s="18"/>
      <c r="AQ70" s="18"/>
      <c r="AR70" s="18"/>
      <c r="AS70" s="18"/>
      <c r="AT70" s="18"/>
    </row>
    <row r="71" spans="2:46"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18"/>
      <c r="AI71" s="18"/>
      <c r="AJ71" s="18"/>
      <c r="AK71" s="18"/>
      <c r="AL71" s="49"/>
      <c r="AM71" s="18"/>
      <c r="AN71" s="18"/>
      <c r="AO71" s="18"/>
      <c r="AP71" s="18"/>
      <c r="AQ71" s="18"/>
      <c r="AR71" s="18"/>
      <c r="AS71" s="18"/>
      <c r="AT71" s="18"/>
    </row>
    <row r="72" spans="2:46"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18"/>
      <c r="AI72" s="18"/>
      <c r="AJ72" s="18"/>
      <c r="AK72" s="18"/>
      <c r="AL72" s="49"/>
      <c r="AM72" s="18"/>
      <c r="AN72" s="18"/>
      <c r="AO72" s="18"/>
      <c r="AP72" s="18"/>
      <c r="AQ72" s="18"/>
      <c r="AR72" s="18"/>
      <c r="AS72" s="18"/>
      <c r="AT72" s="18"/>
    </row>
    <row r="73" spans="2:46"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18"/>
      <c r="AI73" s="18"/>
      <c r="AJ73" s="18"/>
      <c r="AK73" s="18"/>
      <c r="AL73" s="49"/>
      <c r="AM73" s="18"/>
      <c r="AN73" s="18"/>
      <c r="AO73" s="18"/>
      <c r="AP73" s="18"/>
      <c r="AQ73" s="18"/>
      <c r="AR73" s="18"/>
      <c r="AS73" s="18"/>
      <c r="AT73" s="18"/>
    </row>
    <row r="74" spans="2:46"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18"/>
      <c r="AI74" s="18"/>
      <c r="AJ74" s="18"/>
      <c r="AK74" s="18"/>
      <c r="AL74" s="49"/>
      <c r="AM74" s="18"/>
      <c r="AN74" s="18"/>
      <c r="AO74" s="18"/>
      <c r="AP74" s="18"/>
      <c r="AQ74" s="18"/>
      <c r="AR74" s="18"/>
      <c r="AS74" s="18"/>
      <c r="AT74" s="18"/>
    </row>
    <row r="75" spans="2:46"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18"/>
      <c r="AI75" s="18"/>
      <c r="AJ75" s="18"/>
      <c r="AK75" s="18"/>
      <c r="AL75" s="49"/>
      <c r="AM75" s="18"/>
      <c r="AN75" s="18"/>
      <c r="AO75" s="18"/>
      <c r="AP75" s="18"/>
      <c r="AQ75" s="18"/>
      <c r="AR75" s="18"/>
      <c r="AS75" s="18"/>
      <c r="AT75" s="18"/>
    </row>
    <row r="76" spans="2:46"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18"/>
      <c r="AI76" s="18"/>
      <c r="AJ76" s="18"/>
      <c r="AK76" s="18"/>
      <c r="AL76" s="49"/>
      <c r="AM76" s="18"/>
      <c r="AN76" s="18"/>
      <c r="AO76" s="18"/>
      <c r="AP76" s="18"/>
      <c r="AQ76" s="18"/>
      <c r="AR76" s="18"/>
      <c r="AS76" s="18"/>
      <c r="AT76" s="18"/>
    </row>
    <row r="77" spans="2:46"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18"/>
      <c r="AI77" s="18"/>
      <c r="AJ77" s="18"/>
      <c r="AK77" s="18"/>
      <c r="AL77" s="49"/>
      <c r="AM77" s="18"/>
      <c r="AN77" s="18"/>
      <c r="AO77" s="18"/>
      <c r="AP77" s="18"/>
      <c r="AQ77" s="18"/>
      <c r="AR77" s="18"/>
      <c r="AS77" s="18"/>
      <c r="AT77" s="18"/>
    </row>
    <row r="78" spans="2:46"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18"/>
      <c r="AI78" s="18"/>
      <c r="AJ78" s="18"/>
      <c r="AK78" s="18"/>
      <c r="AL78" s="49"/>
      <c r="AM78" s="18"/>
      <c r="AN78" s="18"/>
      <c r="AO78" s="18"/>
      <c r="AP78" s="18"/>
      <c r="AQ78" s="18"/>
      <c r="AR78" s="18"/>
      <c r="AS78" s="18"/>
      <c r="AT78" s="18"/>
    </row>
    <row r="79" spans="2:46"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18"/>
      <c r="AI79" s="18"/>
      <c r="AJ79" s="18"/>
      <c r="AK79" s="18"/>
      <c r="AL79" s="49"/>
      <c r="AM79" s="18"/>
      <c r="AN79" s="18"/>
      <c r="AO79" s="18"/>
      <c r="AP79" s="18"/>
      <c r="AQ79" s="18"/>
      <c r="AR79" s="18"/>
      <c r="AS79" s="18"/>
      <c r="AT79" s="18"/>
    </row>
    <row r="80" spans="2:46"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18"/>
      <c r="AI80" s="18"/>
      <c r="AJ80" s="18"/>
      <c r="AK80" s="18"/>
      <c r="AL80" s="49"/>
      <c r="AM80" s="18"/>
      <c r="AN80" s="18"/>
      <c r="AO80" s="18"/>
      <c r="AP80" s="18"/>
      <c r="AQ80" s="18"/>
      <c r="AR80" s="18"/>
      <c r="AS80" s="18"/>
      <c r="AT80" s="18"/>
    </row>
    <row r="81" spans="2:46"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18"/>
      <c r="AI81" s="18"/>
      <c r="AJ81" s="18"/>
      <c r="AK81" s="18"/>
      <c r="AL81" s="49"/>
      <c r="AM81" s="18"/>
      <c r="AN81" s="18"/>
      <c r="AO81" s="18"/>
      <c r="AP81" s="18"/>
      <c r="AQ81" s="18"/>
      <c r="AR81" s="18"/>
      <c r="AS81" s="18"/>
      <c r="AT81" s="18"/>
    </row>
    <row r="82" spans="2:46"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18"/>
      <c r="AI82" s="18"/>
      <c r="AJ82" s="18"/>
      <c r="AK82" s="18"/>
      <c r="AL82" s="49"/>
      <c r="AM82" s="18"/>
      <c r="AN82" s="18"/>
      <c r="AO82" s="18"/>
      <c r="AP82" s="18"/>
      <c r="AQ82" s="18"/>
      <c r="AR82" s="18"/>
      <c r="AS82" s="18"/>
      <c r="AT82" s="18"/>
    </row>
    <row r="83" spans="2:46"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18"/>
      <c r="AI83" s="18"/>
      <c r="AJ83" s="18"/>
      <c r="AK83" s="18"/>
      <c r="AL83" s="49"/>
      <c r="AM83" s="18"/>
      <c r="AN83" s="18"/>
      <c r="AO83" s="18"/>
      <c r="AP83" s="18"/>
      <c r="AQ83" s="18"/>
      <c r="AR83" s="18"/>
      <c r="AS83" s="18"/>
      <c r="AT83" s="18"/>
    </row>
    <row r="84" spans="2:46"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18"/>
      <c r="AI84" s="18"/>
      <c r="AJ84" s="18"/>
      <c r="AK84" s="18"/>
      <c r="AL84" s="49"/>
      <c r="AM84" s="18"/>
      <c r="AN84" s="18"/>
      <c r="AO84" s="18"/>
      <c r="AP84" s="18"/>
      <c r="AQ84" s="18"/>
      <c r="AR84" s="18"/>
      <c r="AS84" s="18"/>
      <c r="AT84" s="18"/>
    </row>
    <row r="85" spans="2:46"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18"/>
      <c r="AI85" s="18"/>
      <c r="AJ85" s="18"/>
      <c r="AK85" s="18"/>
      <c r="AL85" s="49"/>
      <c r="AM85" s="18"/>
      <c r="AN85" s="18"/>
      <c r="AO85" s="18"/>
      <c r="AP85" s="18"/>
      <c r="AQ85" s="18"/>
      <c r="AR85" s="18"/>
      <c r="AS85" s="18"/>
      <c r="AT85" s="18"/>
    </row>
    <row r="86" spans="2:46"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18"/>
      <c r="AI86" s="18"/>
      <c r="AJ86" s="18"/>
      <c r="AK86" s="18"/>
      <c r="AL86" s="49"/>
      <c r="AM86" s="18"/>
      <c r="AN86" s="18"/>
      <c r="AO86" s="18"/>
      <c r="AP86" s="18"/>
      <c r="AQ86" s="18"/>
      <c r="AR86" s="18"/>
      <c r="AS86" s="18"/>
      <c r="AT86" s="18"/>
    </row>
    <row r="87" spans="2:46"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18"/>
      <c r="AI87" s="18"/>
      <c r="AJ87" s="18"/>
      <c r="AK87" s="18"/>
      <c r="AL87" s="49"/>
      <c r="AM87" s="18"/>
      <c r="AN87" s="18"/>
      <c r="AO87" s="18"/>
      <c r="AP87" s="18"/>
      <c r="AQ87" s="18"/>
      <c r="AR87" s="18"/>
      <c r="AS87" s="18"/>
      <c r="AT87" s="18"/>
    </row>
    <row r="88" spans="2:46"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18"/>
      <c r="AI88" s="18"/>
      <c r="AJ88" s="18"/>
      <c r="AK88" s="18"/>
      <c r="AL88" s="49"/>
      <c r="AM88" s="18"/>
      <c r="AN88" s="18"/>
      <c r="AO88" s="18"/>
      <c r="AP88" s="18"/>
      <c r="AQ88" s="18"/>
      <c r="AR88" s="18"/>
      <c r="AS88" s="18"/>
      <c r="AT88" s="18"/>
    </row>
    <row r="89" spans="2:46"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18"/>
      <c r="AI89" s="18"/>
      <c r="AJ89" s="18"/>
      <c r="AK89" s="18"/>
      <c r="AL89" s="49"/>
      <c r="AM89" s="18"/>
      <c r="AN89" s="18"/>
      <c r="AO89" s="18"/>
      <c r="AP89" s="18"/>
      <c r="AQ89" s="18"/>
      <c r="AR89" s="18"/>
      <c r="AS89" s="18"/>
      <c r="AT89" s="18"/>
    </row>
    <row r="90" spans="2:46"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18"/>
      <c r="AI90" s="18"/>
      <c r="AJ90" s="18"/>
      <c r="AK90" s="18"/>
      <c r="AL90" s="49"/>
      <c r="AM90" s="18"/>
      <c r="AN90" s="18"/>
      <c r="AO90" s="18"/>
      <c r="AP90" s="18"/>
      <c r="AQ90" s="18"/>
      <c r="AR90" s="18"/>
      <c r="AS90" s="18"/>
      <c r="AT90" s="18"/>
    </row>
    <row r="91" spans="2:46"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18"/>
      <c r="AI91" s="18"/>
      <c r="AJ91" s="18"/>
      <c r="AK91" s="18"/>
      <c r="AL91" s="49"/>
      <c r="AM91" s="18"/>
      <c r="AN91" s="18"/>
      <c r="AO91" s="18"/>
      <c r="AP91" s="18"/>
      <c r="AQ91" s="18"/>
      <c r="AR91" s="18"/>
      <c r="AS91" s="18"/>
      <c r="AT91" s="18"/>
    </row>
    <row r="92" spans="2:46"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18"/>
      <c r="AI92" s="18"/>
      <c r="AJ92" s="18"/>
      <c r="AK92" s="18"/>
      <c r="AL92" s="49"/>
      <c r="AM92" s="18"/>
      <c r="AN92" s="18"/>
      <c r="AO92" s="18"/>
      <c r="AP92" s="18"/>
      <c r="AQ92" s="18"/>
      <c r="AR92" s="18"/>
      <c r="AS92" s="18"/>
      <c r="AT92" s="18"/>
    </row>
    <row r="93" spans="2:46"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18"/>
      <c r="AI93" s="18"/>
      <c r="AJ93" s="18"/>
      <c r="AK93" s="18"/>
      <c r="AL93" s="49"/>
      <c r="AM93" s="18"/>
      <c r="AN93" s="18"/>
      <c r="AO93" s="18"/>
      <c r="AP93" s="18"/>
      <c r="AQ93" s="18"/>
      <c r="AR93" s="18"/>
      <c r="AS93" s="18"/>
      <c r="AT93" s="18"/>
    </row>
    <row r="94" spans="2:46"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18"/>
      <c r="AI94" s="18"/>
      <c r="AJ94" s="18"/>
      <c r="AK94" s="18"/>
      <c r="AL94" s="49"/>
      <c r="AM94" s="18"/>
      <c r="AN94" s="18"/>
      <c r="AO94" s="18"/>
      <c r="AP94" s="18"/>
      <c r="AQ94" s="18"/>
      <c r="AR94" s="18"/>
      <c r="AS94" s="18"/>
      <c r="AT94" s="18"/>
    </row>
    <row r="95" spans="2:46"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18"/>
      <c r="AI95" s="18"/>
      <c r="AJ95" s="18"/>
      <c r="AK95" s="18"/>
      <c r="AL95" s="49"/>
      <c r="AM95" s="18"/>
      <c r="AN95" s="18"/>
      <c r="AO95" s="18"/>
      <c r="AP95" s="18"/>
      <c r="AQ95" s="18"/>
      <c r="AR95" s="18"/>
      <c r="AS95" s="18"/>
      <c r="AT95" s="18"/>
    </row>
    <row r="96" spans="2:46"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18"/>
      <c r="AI96" s="18"/>
      <c r="AJ96" s="18"/>
      <c r="AK96" s="18"/>
      <c r="AL96" s="49"/>
      <c r="AM96" s="18"/>
      <c r="AN96" s="18"/>
      <c r="AO96" s="18"/>
      <c r="AP96" s="18"/>
      <c r="AQ96" s="18"/>
      <c r="AR96" s="18"/>
      <c r="AS96" s="18"/>
      <c r="AT96" s="18"/>
    </row>
    <row r="97" spans="2:46"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18"/>
      <c r="AI97" s="18"/>
      <c r="AJ97" s="18"/>
      <c r="AK97" s="18"/>
      <c r="AL97" s="49"/>
      <c r="AM97" s="18"/>
      <c r="AN97" s="18"/>
      <c r="AO97" s="18"/>
      <c r="AP97" s="18"/>
      <c r="AQ97" s="18"/>
      <c r="AR97" s="18"/>
      <c r="AS97" s="18"/>
      <c r="AT97" s="18"/>
    </row>
    <row r="98" spans="2:46"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18"/>
      <c r="AI98" s="18"/>
      <c r="AJ98" s="18"/>
      <c r="AK98" s="18"/>
      <c r="AL98" s="49"/>
      <c r="AM98" s="18"/>
      <c r="AN98" s="18"/>
      <c r="AO98" s="18"/>
      <c r="AP98" s="18"/>
      <c r="AQ98" s="18"/>
      <c r="AR98" s="18"/>
      <c r="AS98" s="18"/>
      <c r="AT98" s="18"/>
    </row>
    <row r="99" spans="2:46"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18"/>
      <c r="AI99" s="18"/>
      <c r="AJ99" s="18"/>
      <c r="AK99" s="18"/>
      <c r="AL99" s="49"/>
      <c r="AM99" s="18"/>
      <c r="AN99" s="18"/>
      <c r="AO99" s="18"/>
      <c r="AP99" s="18"/>
      <c r="AQ99" s="18"/>
      <c r="AR99" s="18"/>
      <c r="AS99" s="18"/>
      <c r="AT99" s="18"/>
    </row>
    <row r="100" spans="2:46"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18"/>
      <c r="AI100" s="18"/>
      <c r="AJ100" s="18"/>
      <c r="AK100" s="18"/>
      <c r="AL100" s="49"/>
      <c r="AM100" s="18"/>
      <c r="AN100" s="18"/>
      <c r="AO100" s="18"/>
      <c r="AP100" s="18"/>
      <c r="AQ100" s="18"/>
      <c r="AR100" s="18"/>
      <c r="AS100" s="18"/>
      <c r="AT100" s="18"/>
    </row>
    <row r="101" spans="2:46"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18"/>
      <c r="AI101" s="18"/>
      <c r="AJ101" s="18"/>
      <c r="AK101" s="18"/>
      <c r="AL101" s="49"/>
      <c r="AM101" s="18"/>
      <c r="AN101" s="18"/>
      <c r="AO101" s="18"/>
      <c r="AP101" s="18"/>
      <c r="AQ101" s="18"/>
      <c r="AR101" s="18"/>
      <c r="AS101" s="18"/>
      <c r="AT101" s="18"/>
    </row>
    <row r="102" spans="2:46"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18"/>
      <c r="AI102" s="18"/>
      <c r="AJ102" s="18"/>
      <c r="AK102" s="18"/>
      <c r="AL102" s="49"/>
      <c r="AM102" s="18"/>
      <c r="AN102" s="18"/>
      <c r="AO102" s="18"/>
      <c r="AP102" s="18"/>
      <c r="AQ102" s="18"/>
      <c r="AR102" s="18"/>
      <c r="AS102" s="18"/>
      <c r="AT102" s="18"/>
    </row>
    <row r="103" spans="2:46"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18"/>
      <c r="AI103" s="18"/>
      <c r="AJ103" s="18"/>
      <c r="AK103" s="18"/>
      <c r="AL103" s="49"/>
      <c r="AM103" s="18"/>
      <c r="AN103" s="18"/>
      <c r="AO103" s="18"/>
      <c r="AP103" s="18"/>
      <c r="AQ103" s="18"/>
      <c r="AR103" s="18"/>
      <c r="AS103" s="18"/>
      <c r="AT103" s="18"/>
    </row>
    <row r="104" spans="2:46"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18"/>
      <c r="AI104" s="18"/>
      <c r="AJ104" s="18"/>
      <c r="AK104" s="18"/>
      <c r="AL104" s="49"/>
      <c r="AM104" s="18"/>
      <c r="AN104" s="18"/>
      <c r="AO104" s="18"/>
      <c r="AP104" s="18"/>
      <c r="AQ104" s="18"/>
      <c r="AR104" s="18"/>
      <c r="AS104" s="18"/>
      <c r="AT104" s="18"/>
    </row>
    <row r="105" spans="2:46"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18"/>
      <c r="AI105" s="18"/>
      <c r="AJ105" s="18"/>
      <c r="AK105" s="18"/>
      <c r="AL105" s="49"/>
      <c r="AM105" s="18"/>
      <c r="AN105" s="18"/>
      <c r="AO105" s="18"/>
      <c r="AP105" s="18"/>
      <c r="AQ105" s="18"/>
      <c r="AR105" s="18"/>
      <c r="AS105" s="18"/>
      <c r="AT105" s="18"/>
    </row>
    <row r="106" spans="2:46"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18"/>
      <c r="AI106" s="18"/>
      <c r="AJ106" s="18"/>
      <c r="AK106" s="18"/>
      <c r="AL106" s="49"/>
      <c r="AM106" s="18"/>
      <c r="AN106" s="18"/>
      <c r="AO106" s="18"/>
      <c r="AP106" s="18"/>
      <c r="AQ106" s="18"/>
      <c r="AR106" s="18"/>
      <c r="AS106" s="18"/>
      <c r="AT106" s="18"/>
    </row>
    <row r="107" spans="2:46"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18"/>
      <c r="AI107" s="18"/>
      <c r="AJ107" s="18"/>
      <c r="AK107" s="18"/>
      <c r="AL107" s="49"/>
      <c r="AM107" s="18"/>
      <c r="AN107" s="18"/>
      <c r="AO107" s="18"/>
      <c r="AP107" s="18"/>
      <c r="AQ107" s="18"/>
      <c r="AR107" s="18"/>
      <c r="AS107" s="18"/>
      <c r="AT107" s="18"/>
    </row>
    <row r="108" spans="2:46"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18"/>
      <c r="AI108" s="18"/>
      <c r="AJ108" s="18"/>
      <c r="AK108" s="18"/>
      <c r="AL108" s="49"/>
      <c r="AM108" s="18"/>
      <c r="AN108" s="18"/>
      <c r="AO108" s="18"/>
      <c r="AP108" s="18"/>
      <c r="AQ108" s="18"/>
      <c r="AR108" s="18"/>
      <c r="AS108" s="18"/>
      <c r="AT108" s="18"/>
    </row>
    <row r="109" spans="2:46"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18"/>
      <c r="AI109" s="18"/>
      <c r="AJ109" s="18"/>
      <c r="AK109" s="18"/>
      <c r="AL109" s="49"/>
      <c r="AM109" s="18"/>
      <c r="AN109" s="18"/>
      <c r="AO109" s="18"/>
      <c r="AP109" s="18"/>
      <c r="AQ109" s="18"/>
      <c r="AR109" s="18"/>
      <c r="AS109" s="18"/>
      <c r="AT109" s="18"/>
    </row>
    <row r="110" spans="2:46"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18"/>
      <c r="AI110" s="18"/>
      <c r="AJ110" s="18"/>
      <c r="AK110" s="18"/>
      <c r="AL110" s="49"/>
      <c r="AM110" s="18"/>
      <c r="AN110" s="18"/>
      <c r="AO110" s="18"/>
      <c r="AP110" s="18"/>
      <c r="AQ110" s="18"/>
      <c r="AR110" s="18"/>
      <c r="AS110" s="18"/>
      <c r="AT110" s="18"/>
    </row>
    <row r="111" spans="2:46"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18"/>
      <c r="AI111" s="18"/>
      <c r="AJ111" s="18"/>
      <c r="AK111" s="18"/>
      <c r="AL111" s="49"/>
      <c r="AM111" s="18"/>
      <c r="AN111" s="18"/>
      <c r="AO111" s="18"/>
      <c r="AP111" s="18"/>
      <c r="AQ111" s="18"/>
      <c r="AR111" s="18"/>
      <c r="AS111" s="18"/>
      <c r="AT111" s="18"/>
    </row>
    <row r="112" spans="2:46"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18"/>
      <c r="AI112" s="18"/>
      <c r="AJ112" s="18"/>
      <c r="AK112" s="18"/>
      <c r="AL112" s="49"/>
      <c r="AM112" s="18"/>
      <c r="AN112" s="18"/>
      <c r="AO112" s="18"/>
      <c r="AP112" s="18"/>
      <c r="AQ112" s="18"/>
      <c r="AR112" s="18"/>
      <c r="AS112" s="18"/>
      <c r="AT112" s="18"/>
    </row>
    <row r="113" spans="2:46"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18"/>
      <c r="AI113" s="18"/>
      <c r="AJ113" s="18"/>
      <c r="AK113" s="18"/>
      <c r="AL113" s="49"/>
      <c r="AM113" s="18"/>
      <c r="AN113" s="18"/>
      <c r="AO113" s="18"/>
      <c r="AP113" s="18"/>
      <c r="AQ113" s="18"/>
      <c r="AR113" s="18"/>
      <c r="AS113" s="18"/>
      <c r="AT113" s="18"/>
    </row>
    <row r="114" spans="2:46"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18"/>
      <c r="AI114" s="18"/>
      <c r="AJ114" s="18"/>
      <c r="AK114" s="18"/>
      <c r="AL114" s="49"/>
      <c r="AM114" s="18"/>
      <c r="AN114" s="18"/>
      <c r="AO114" s="18"/>
      <c r="AP114" s="18"/>
      <c r="AQ114" s="18"/>
      <c r="AR114" s="18"/>
      <c r="AS114" s="18"/>
      <c r="AT114" s="18"/>
    </row>
    <row r="115" spans="2:46"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18"/>
      <c r="AI115" s="18"/>
      <c r="AJ115" s="18"/>
      <c r="AK115" s="18"/>
      <c r="AL115" s="49"/>
      <c r="AM115" s="18"/>
      <c r="AN115" s="18"/>
      <c r="AO115" s="18"/>
      <c r="AP115" s="18"/>
      <c r="AQ115" s="18"/>
      <c r="AR115" s="18"/>
      <c r="AS115" s="18"/>
      <c r="AT115" s="18"/>
    </row>
    <row r="116" spans="2:46"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18"/>
      <c r="AI116" s="18"/>
      <c r="AJ116" s="18"/>
      <c r="AK116" s="18"/>
      <c r="AL116" s="49"/>
      <c r="AM116" s="18"/>
      <c r="AN116" s="18"/>
      <c r="AO116" s="18"/>
      <c r="AP116" s="18"/>
      <c r="AQ116" s="18"/>
      <c r="AR116" s="18"/>
      <c r="AS116" s="18"/>
      <c r="AT116" s="18"/>
    </row>
    <row r="117" spans="2:46"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18"/>
      <c r="AI117" s="18"/>
      <c r="AJ117" s="18"/>
      <c r="AK117" s="18"/>
      <c r="AL117" s="49"/>
      <c r="AM117" s="18"/>
      <c r="AN117" s="18"/>
      <c r="AO117" s="18"/>
      <c r="AP117" s="18"/>
      <c r="AQ117" s="18"/>
      <c r="AR117" s="18"/>
      <c r="AS117" s="18"/>
      <c r="AT117" s="18"/>
    </row>
    <row r="118" spans="2:46"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18"/>
      <c r="AI118" s="18"/>
      <c r="AJ118" s="18"/>
      <c r="AK118" s="18"/>
      <c r="AL118" s="49"/>
      <c r="AM118" s="18"/>
      <c r="AN118" s="18"/>
      <c r="AO118" s="18"/>
      <c r="AP118" s="18"/>
      <c r="AQ118" s="18"/>
      <c r="AR118" s="18"/>
      <c r="AS118" s="18"/>
      <c r="AT118" s="18"/>
    </row>
    <row r="119" spans="2:46"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18"/>
      <c r="AI119" s="18"/>
      <c r="AJ119" s="18"/>
      <c r="AK119" s="18"/>
      <c r="AL119" s="49"/>
      <c r="AM119" s="18"/>
      <c r="AN119" s="18"/>
      <c r="AO119" s="18"/>
      <c r="AP119" s="18"/>
      <c r="AQ119" s="18"/>
      <c r="AR119" s="18"/>
      <c r="AS119" s="18"/>
      <c r="AT119" s="18"/>
    </row>
    <row r="120" spans="2:46"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18"/>
      <c r="AI120" s="18"/>
      <c r="AJ120" s="18"/>
      <c r="AK120" s="18"/>
      <c r="AL120" s="49"/>
      <c r="AM120" s="18"/>
      <c r="AN120" s="18"/>
      <c r="AO120" s="18"/>
      <c r="AP120" s="18"/>
      <c r="AQ120" s="18"/>
      <c r="AR120" s="18"/>
      <c r="AS120" s="18"/>
      <c r="AT120" s="18"/>
    </row>
    <row r="121" spans="2:46"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18"/>
      <c r="AI121" s="18"/>
      <c r="AJ121" s="18"/>
      <c r="AK121" s="18"/>
      <c r="AL121" s="49"/>
      <c r="AM121" s="18"/>
      <c r="AN121" s="18"/>
      <c r="AO121" s="18"/>
      <c r="AP121" s="18"/>
      <c r="AQ121" s="18"/>
      <c r="AR121" s="18"/>
      <c r="AS121" s="18"/>
      <c r="AT121" s="18"/>
    </row>
    <row r="122" spans="2:46"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18"/>
      <c r="AI122" s="18"/>
      <c r="AJ122" s="18"/>
      <c r="AK122" s="18"/>
      <c r="AL122" s="49"/>
      <c r="AM122" s="18"/>
      <c r="AN122" s="18"/>
      <c r="AO122" s="18"/>
      <c r="AP122" s="18"/>
      <c r="AQ122" s="18"/>
      <c r="AR122" s="18"/>
      <c r="AS122" s="18"/>
      <c r="AT122" s="18"/>
    </row>
    <row r="123" spans="2:46"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18"/>
      <c r="AI123" s="18"/>
      <c r="AJ123" s="18"/>
      <c r="AK123" s="18"/>
      <c r="AL123" s="49"/>
      <c r="AM123" s="18"/>
      <c r="AN123" s="18"/>
      <c r="AO123" s="18"/>
      <c r="AP123" s="18"/>
      <c r="AQ123" s="18"/>
      <c r="AR123" s="18"/>
      <c r="AS123" s="18"/>
      <c r="AT123" s="18"/>
    </row>
    <row r="124" spans="2:46"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18"/>
      <c r="AI124" s="18"/>
      <c r="AJ124" s="18"/>
      <c r="AK124" s="18"/>
      <c r="AL124" s="49"/>
      <c r="AM124" s="18"/>
      <c r="AN124" s="18"/>
      <c r="AO124" s="18"/>
      <c r="AP124" s="18"/>
      <c r="AQ124" s="18"/>
      <c r="AR124" s="18"/>
      <c r="AS124" s="18"/>
      <c r="AT124" s="18"/>
    </row>
    <row r="125" spans="2:46"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18"/>
      <c r="AI125" s="18"/>
      <c r="AJ125" s="18"/>
      <c r="AK125" s="18"/>
      <c r="AL125" s="49"/>
      <c r="AM125" s="18"/>
      <c r="AN125" s="18"/>
      <c r="AO125" s="18"/>
      <c r="AP125" s="18"/>
      <c r="AQ125" s="18"/>
      <c r="AR125" s="18"/>
      <c r="AS125" s="18"/>
      <c r="AT125" s="18"/>
    </row>
    <row r="126" spans="2:46"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18"/>
      <c r="AI126" s="18"/>
      <c r="AJ126" s="18"/>
      <c r="AK126" s="18"/>
      <c r="AL126" s="49"/>
      <c r="AM126" s="18"/>
      <c r="AN126" s="18"/>
      <c r="AO126" s="18"/>
      <c r="AP126" s="18"/>
      <c r="AQ126" s="18"/>
      <c r="AR126" s="18"/>
      <c r="AS126" s="18"/>
      <c r="AT126" s="18"/>
    </row>
    <row r="127" spans="2:46"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18"/>
      <c r="AI127" s="18"/>
      <c r="AJ127" s="18"/>
      <c r="AK127" s="18"/>
      <c r="AL127" s="49"/>
      <c r="AM127" s="18"/>
      <c r="AN127" s="18"/>
      <c r="AO127" s="18"/>
      <c r="AP127" s="18"/>
      <c r="AQ127" s="18"/>
      <c r="AR127" s="18"/>
      <c r="AS127" s="18"/>
      <c r="AT127" s="18"/>
    </row>
    <row r="128" spans="2:46"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18"/>
      <c r="AI128" s="18"/>
      <c r="AJ128" s="18"/>
      <c r="AK128" s="18"/>
      <c r="AL128" s="49"/>
      <c r="AM128" s="18"/>
      <c r="AN128" s="18"/>
      <c r="AO128" s="18"/>
      <c r="AP128" s="18"/>
      <c r="AQ128" s="18"/>
      <c r="AR128" s="18"/>
      <c r="AS128" s="18"/>
      <c r="AT128" s="18"/>
    </row>
    <row r="129" spans="2:46"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18"/>
      <c r="AI129" s="18"/>
      <c r="AJ129" s="18"/>
      <c r="AK129" s="18"/>
      <c r="AL129" s="49"/>
      <c r="AM129" s="18"/>
      <c r="AN129" s="18"/>
      <c r="AO129" s="18"/>
      <c r="AP129" s="18"/>
      <c r="AQ129" s="18"/>
      <c r="AR129" s="18"/>
      <c r="AS129" s="18"/>
      <c r="AT129" s="18"/>
    </row>
    <row r="130" spans="2:46"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18"/>
      <c r="AI130" s="18"/>
      <c r="AJ130" s="18"/>
      <c r="AK130" s="18"/>
      <c r="AL130" s="49"/>
      <c r="AM130" s="18"/>
      <c r="AN130" s="18"/>
      <c r="AO130" s="18"/>
      <c r="AP130" s="18"/>
      <c r="AQ130" s="18"/>
      <c r="AR130" s="18"/>
      <c r="AS130" s="18"/>
      <c r="AT130" s="18"/>
    </row>
    <row r="131" spans="2:46"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18"/>
      <c r="AI131" s="18"/>
      <c r="AJ131" s="18"/>
      <c r="AK131" s="18"/>
      <c r="AL131" s="49"/>
      <c r="AM131" s="18"/>
      <c r="AN131" s="18"/>
      <c r="AO131" s="18"/>
      <c r="AP131" s="18"/>
      <c r="AQ131" s="18"/>
      <c r="AR131" s="18"/>
      <c r="AS131" s="18"/>
      <c r="AT131" s="18"/>
    </row>
    <row r="132" spans="2:46"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18"/>
      <c r="AI132" s="18"/>
      <c r="AJ132" s="18"/>
      <c r="AK132" s="18"/>
      <c r="AL132" s="49"/>
      <c r="AM132" s="18"/>
      <c r="AN132" s="18"/>
      <c r="AO132" s="18"/>
      <c r="AP132" s="18"/>
      <c r="AQ132" s="18"/>
      <c r="AR132" s="18"/>
      <c r="AS132" s="18"/>
      <c r="AT132" s="18"/>
    </row>
    <row r="133" spans="2:46"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18"/>
      <c r="AI133" s="18"/>
      <c r="AJ133" s="18"/>
      <c r="AK133" s="18"/>
      <c r="AL133" s="49"/>
      <c r="AM133" s="18"/>
      <c r="AN133" s="18"/>
      <c r="AO133" s="18"/>
      <c r="AP133" s="18"/>
      <c r="AQ133" s="18"/>
      <c r="AR133" s="18"/>
      <c r="AS133" s="18"/>
      <c r="AT133" s="18"/>
    </row>
    <row r="134" spans="2:46"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18"/>
      <c r="AI134" s="18"/>
      <c r="AJ134" s="18"/>
      <c r="AK134" s="18"/>
      <c r="AL134" s="49"/>
      <c r="AM134" s="18"/>
      <c r="AN134" s="18"/>
      <c r="AO134" s="18"/>
      <c r="AP134" s="18"/>
      <c r="AQ134" s="18"/>
      <c r="AR134" s="18"/>
      <c r="AS134" s="18"/>
      <c r="AT134" s="18"/>
    </row>
    <row r="135" spans="2:46"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18"/>
      <c r="AI135" s="18"/>
      <c r="AJ135" s="18"/>
      <c r="AK135" s="18"/>
      <c r="AL135" s="49"/>
      <c r="AM135" s="18"/>
      <c r="AN135" s="18"/>
      <c r="AO135" s="18"/>
      <c r="AP135" s="18"/>
      <c r="AQ135" s="18"/>
      <c r="AR135" s="18"/>
      <c r="AS135" s="18"/>
      <c r="AT135" s="18"/>
    </row>
    <row r="136" spans="2:46"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18"/>
      <c r="AI136" s="18"/>
      <c r="AJ136" s="18"/>
      <c r="AK136" s="18"/>
      <c r="AL136" s="49"/>
      <c r="AM136" s="18"/>
      <c r="AN136" s="18"/>
      <c r="AO136" s="18"/>
      <c r="AP136" s="18"/>
      <c r="AQ136" s="18"/>
      <c r="AR136" s="18"/>
      <c r="AS136" s="18"/>
      <c r="AT136" s="18"/>
    </row>
    <row r="137" spans="2:46"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18"/>
      <c r="AI137" s="18"/>
      <c r="AJ137" s="18"/>
      <c r="AK137" s="18"/>
      <c r="AL137" s="49"/>
      <c r="AM137" s="18"/>
      <c r="AN137" s="18"/>
      <c r="AO137" s="18"/>
      <c r="AP137" s="18"/>
      <c r="AQ137" s="18"/>
      <c r="AR137" s="18"/>
      <c r="AS137" s="18"/>
      <c r="AT137" s="18"/>
    </row>
    <row r="138" spans="2:46"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18"/>
      <c r="AI138" s="18"/>
      <c r="AJ138" s="18"/>
      <c r="AK138" s="18"/>
      <c r="AL138" s="49"/>
      <c r="AM138" s="18"/>
      <c r="AN138" s="18"/>
      <c r="AO138" s="18"/>
      <c r="AP138" s="18"/>
      <c r="AQ138" s="18"/>
      <c r="AR138" s="18"/>
      <c r="AS138" s="18"/>
      <c r="AT138" s="18"/>
    </row>
    <row r="139" spans="2:46"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18"/>
      <c r="AI139" s="18"/>
      <c r="AJ139" s="18"/>
      <c r="AK139" s="18"/>
      <c r="AL139" s="49"/>
      <c r="AM139" s="18"/>
      <c r="AN139" s="18"/>
      <c r="AO139" s="18"/>
      <c r="AP139" s="18"/>
      <c r="AQ139" s="18"/>
      <c r="AR139" s="18"/>
      <c r="AS139" s="18"/>
      <c r="AT139" s="18"/>
    </row>
    <row r="140" spans="2:46"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18"/>
      <c r="AI140" s="18"/>
      <c r="AJ140" s="18"/>
      <c r="AK140" s="18"/>
      <c r="AL140" s="49"/>
      <c r="AM140" s="18"/>
      <c r="AN140" s="18"/>
      <c r="AO140" s="18"/>
      <c r="AP140" s="18"/>
      <c r="AQ140" s="18"/>
      <c r="AR140" s="18"/>
      <c r="AS140" s="18"/>
      <c r="AT140" s="18"/>
    </row>
    <row r="141" spans="2:46"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18"/>
      <c r="AI141" s="18"/>
      <c r="AJ141" s="18"/>
      <c r="AK141" s="18"/>
      <c r="AL141" s="49"/>
      <c r="AM141" s="18"/>
      <c r="AN141" s="18"/>
      <c r="AO141" s="18"/>
      <c r="AP141" s="18"/>
      <c r="AQ141" s="18"/>
      <c r="AR141" s="18"/>
      <c r="AS141" s="18"/>
      <c r="AT141" s="18"/>
    </row>
    <row r="142" spans="2:46"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18"/>
      <c r="AI142" s="18"/>
      <c r="AJ142" s="18"/>
      <c r="AK142" s="18"/>
      <c r="AL142" s="49"/>
      <c r="AM142" s="18"/>
      <c r="AN142" s="18"/>
      <c r="AO142" s="18"/>
      <c r="AP142" s="18"/>
      <c r="AQ142" s="18"/>
      <c r="AR142" s="18"/>
      <c r="AS142" s="18"/>
      <c r="AT142" s="18"/>
    </row>
    <row r="143" spans="2:46"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18"/>
      <c r="AI143" s="18"/>
      <c r="AJ143" s="18"/>
      <c r="AK143" s="18"/>
      <c r="AL143" s="49"/>
      <c r="AM143" s="18"/>
      <c r="AN143" s="18"/>
      <c r="AO143" s="18"/>
      <c r="AP143" s="18"/>
      <c r="AQ143" s="18"/>
      <c r="AR143" s="18"/>
      <c r="AS143" s="18"/>
      <c r="AT143" s="18"/>
    </row>
    <row r="144" spans="2:46"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18"/>
      <c r="AI144" s="18"/>
      <c r="AJ144" s="18"/>
      <c r="AK144" s="18"/>
      <c r="AL144" s="49"/>
      <c r="AM144" s="18"/>
      <c r="AN144" s="18"/>
      <c r="AO144" s="18"/>
      <c r="AP144" s="18"/>
      <c r="AQ144" s="18"/>
      <c r="AR144" s="18"/>
      <c r="AS144" s="18"/>
      <c r="AT144" s="18"/>
    </row>
    <row r="145" spans="2:46"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18"/>
      <c r="AI145" s="18"/>
      <c r="AJ145" s="18"/>
      <c r="AK145" s="18"/>
      <c r="AL145" s="49"/>
      <c r="AM145" s="18"/>
      <c r="AN145" s="18"/>
      <c r="AO145" s="18"/>
      <c r="AP145" s="18"/>
      <c r="AQ145" s="18"/>
      <c r="AR145" s="18"/>
      <c r="AS145" s="18"/>
      <c r="AT145" s="18"/>
    </row>
    <row r="146" spans="2:46"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18"/>
      <c r="AI146" s="18"/>
      <c r="AJ146" s="18"/>
      <c r="AK146" s="18"/>
      <c r="AL146" s="49"/>
      <c r="AM146" s="18"/>
      <c r="AN146" s="18"/>
      <c r="AO146" s="18"/>
      <c r="AP146" s="18"/>
      <c r="AQ146" s="18"/>
      <c r="AR146" s="18"/>
      <c r="AS146" s="18"/>
      <c r="AT146" s="18"/>
    </row>
    <row r="147" spans="2:46"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18"/>
      <c r="AI147" s="18"/>
      <c r="AJ147" s="18"/>
      <c r="AK147" s="18"/>
      <c r="AL147" s="49"/>
      <c r="AM147" s="18"/>
      <c r="AN147" s="18"/>
      <c r="AO147" s="18"/>
      <c r="AP147" s="18"/>
      <c r="AQ147" s="18"/>
      <c r="AR147" s="18"/>
      <c r="AS147" s="18"/>
      <c r="AT147" s="18"/>
    </row>
    <row r="148" spans="2:46"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18"/>
      <c r="AI148" s="18"/>
      <c r="AJ148" s="18"/>
      <c r="AK148" s="18"/>
      <c r="AL148" s="49"/>
      <c r="AM148" s="18"/>
      <c r="AN148" s="18"/>
      <c r="AO148" s="18"/>
      <c r="AP148" s="18"/>
      <c r="AQ148" s="18"/>
      <c r="AR148" s="18"/>
      <c r="AS148" s="18"/>
      <c r="AT148" s="18"/>
    </row>
    <row r="149" spans="2:46"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18"/>
      <c r="AI149" s="18"/>
      <c r="AJ149" s="18"/>
      <c r="AK149" s="18"/>
      <c r="AL149" s="49"/>
      <c r="AM149" s="18"/>
      <c r="AN149" s="18"/>
      <c r="AO149" s="18"/>
      <c r="AP149" s="18"/>
      <c r="AQ149" s="18"/>
      <c r="AR149" s="18"/>
      <c r="AS149" s="18"/>
      <c r="AT149" s="18"/>
    </row>
    <row r="150" spans="2:46"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18"/>
      <c r="AI150" s="18"/>
      <c r="AJ150" s="18"/>
      <c r="AK150" s="18"/>
      <c r="AL150" s="49"/>
      <c r="AM150" s="18"/>
      <c r="AN150" s="18"/>
      <c r="AO150" s="18"/>
      <c r="AP150" s="18"/>
      <c r="AQ150" s="18"/>
      <c r="AR150" s="18"/>
      <c r="AS150" s="18"/>
      <c r="AT150" s="18"/>
    </row>
    <row r="151" spans="2:46"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18"/>
      <c r="AI151" s="18"/>
      <c r="AJ151" s="18"/>
      <c r="AK151" s="18"/>
      <c r="AL151" s="49"/>
      <c r="AM151" s="18"/>
      <c r="AN151" s="18"/>
      <c r="AO151" s="18"/>
      <c r="AP151" s="18"/>
      <c r="AQ151" s="18"/>
      <c r="AR151" s="18"/>
      <c r="AS151" s="18"/>
      <c r="AT151" s="18"/>
    </row>
    <row r="152" spans="2:46"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18"/>
      <c r="AI152" s="18"/>
      <c r="AJ152" s="18"/>
      <c r="AK152" s="18"/>
      <c r="AL152" s="49"/>
      <c r="AM152" s="18"/>
      <c r="AN152" s="18"/>
      <c r="AO152" s="18"/>
      <c r="AP152" s="18"/>
      <c r="AQ152" s="18"/>
      <c r="AR152" s="18"/>
      <c r="AS152" s="18"/>
      <c r="AT152" s="18"/>
    </row>
    <row r="153" spans="2:46"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18"/>
      <c r="AI153" s="18"/>
      <c r="AJ153" s="18"/>
      <c r="AK153" s="18"/>
      <c r="AL153" s="49"/>
      <c r="AM153" s="18"/>
      <c r="AN153" s="18"/>
      <c r="AO153" s="18"/>
      <c r="AP153" s="18"/>
      <c r="AQ153" s="18"/>
      <c r="AR153" s="18"/>
      <c r="AS153" s="18"/>
      <c r="AT153" s="18"/>
    </row>
    <row r="154" spans="2:46"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18"/>
      <c r="AI154" s="18"/>
      <c r="AJ154" s="18"/>
      <c r="AK154" s="18"/>
      <c r="AL154" s="49"/>
      <c r="AM154" s="18"/>
      <c r="AN154" s="18"/>
      <c r="AO154" s="18"/>
      <c r="AP154" s="18"/>
      <c r="AQ154" s="18"/>
      <c r="AR154" s="18"/>
      <c r="AS154" s="18"/>
      <c r="AT154" s="18"/>
    </row>
    <row r="155" spans="2:46"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18"/>
      <c r="AI155" s="18"/>
      <c r="AJ155" s="18"/>
      <c r="AK155" s="18"/>
      <c r="AL155" s="49"/>
      <c r="AM155" s="18"/>
      <c r="AN155" s="18"/>
      <c r="AO155" s="18"/>
      <c r="AP155" s="18"/>
      <c r="AQ155" s="18"/>
      <c r="AR155" s="18"/>
      <c r="AS155" s="18"/>
      <c r="AT155" s="18"/>
    </row>
    <row r="156" spans="2:46"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18"/>
      <c r="AI156" s="18"/>
      <c r="AJ156" s="18"/>
      <c r="AK156" s="18"/>
      <c r="AL156" s="49"/>
      <c r="AM156" s="18"/>
      <c r="AN156" s="18"/>
      <c r="AO156" s="18"/>
      <c r="AP156" s="18"/>
      <c r="AQ156" s="18"/>
      <c r="AR156" s="18"/>
      <c r="AS156" s="18"/>
      <c r="AT156" s="18"/>
    </row>
    <row r="157" spans="2:46"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18"/>
      <c r="AI157" s="18"/>
      <c r="AJ157" s="18"/>
      <c r="AK157" s="18"/>
      <c r="AL157" s="49"/>
      <c r="AM157" s="18"/>
      <c r="AN157" s="18"/>
      <c r="AO157" s="18"/>
      <c r="AP157" s="18"/>
      <c r="AQ157" s="18"/>
      <c r="AR157" s="18"/>
      <c r="AS157" s="18"/>
      <c r="AT157" s="18"/>
    </row>
    <row r="158" spans="2:46"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18"/>
      <c r="AI158" s="18"/>
      <c r="AJ158" s="18"/>
      <c r="AK158" s="18"/>
      <c r="AL158" s="49"/>
      <c r="AM158" s="18"/>
      <c r="AN158" s="18"/>
      <c r="AO158" s="18"/>
      <c r="AP158" s="18"/>
      <c r="AQ158" s="18"/>
      <c r="AR158" s="18"/>
      <c r="AS158" s="18"/>
      <c r="AT158" s="18"/>
    </row>
    <row r="159" spans="2:46"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18"/>
      <c r="AI159" s="18"/>
      <c r="AJ159" s="18"/>
      <c r="AK159" s="18"/>
      <c r="AL159" s="49"/>
      <c r="AM159" s="18"/>
      <c r="AN159" s="18"/>
      <c r="AO159" s="18"/>
      <c r="AP159" s="18"/>
      <c r="AQ159" s="18"/>
      <c r="AR159" s="18"/>
      <c r="AS159" s="18"/>
      <c r="AT159" s="18"/>
    </row>
    <row r="160" spans="2:46"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18"/>
      <c r="AI160" s="18"/>
      <c r="AJ160" s="18"/>
      <c r="AK160" s="18"/>
      <c r="AL160" s="49"/>
      <c r="AM160" s="18"/>
      <c r="AN160" s="18"/>
      <c r="AO160" s="18"/>
      <c r="AP160" s="18"/>
      <c r="AQ160" s="18"/>
      <c r="AR160" s="18"/>
      <c r="AS160" s="18"/>
      <c r="AT160" s="18"/>
    </row>
    <row r="161" spans="2:46"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18"/>
      <c r="AI161" s="18"/>
      <c r="AJ161" s="18"/>
      <c r="AK161" s="18"/>
      <c r="AL161" s="49"/>
      <c r="AM161" s="18"/>
      <c r="AN161" s="18"/>
      <c r="AO161" s="18"/>
      <c r="AP161" s="18"/>
      <c r="AQ161" s="18"/>
      <c r="AR161" s="18"/>
      <c r="AS161" s="18"/>
      <c r="AT161" s="18"/>
    </row>
    <row r="162" spans="2:46"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18"/>
      <c r="AI162" s="18"/>
      <c r="AJ162" s="18"/>
      <c r="AK162" s="18"/>
      <c r="AL162" s="49"/>
      <c r="AM162" s="18"/>
      <c r="AN162" s="18"/>
      <c r="AO162" s="18"/>
      <c r="AP162" s="18"/>
      <c r="AQ162" s="18"/>
      <c r="AR162" s="18"/>
      <c r="AS162" s="18"/>
      <c r="AT162" s="18"/>
    </row>
    <row r="163" spans="2:46"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18"/>
      <c r="AI163" s="18"/>
      <c r="AJ163" s="18"/>
      <c r="AK163" s="18"/>
      <c r="AL163" s="49"/>
      <c r="AM163" s="18"/>
      <c r="AN163" s="18"/>
      <c r="AO163" s="18"/>
      <c r="AP163" s="18"/>
      <c r="AQ163" s="18"/>
      <c r="AR163" s="18"/>
      <c r="AS163" s="18"/>
      <c r="AT163" s="18"/>
    </row>
    <row r="164" spans="2:46"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18"/>
      <c r="AI164" s="18"/>
      <c r="AJ164" s="18"/>
      <c r="AK164" s="18"/>
      <c r="AL164" s="49"/>
      <c r="AM164" s="18"/>
      <c r="AN164" s="18"/>
      <c r="AO164" s="18"/>
      <c r="AP164" s="18"/>
      <c r="AQ164" s="18"/>
      <c r="AR164" s="18"/>
      <c r="AS164" s="18"/>
      <c r="AT164" s="18"/>
    </row>
    <row r="165" spans="2:46"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18"/>
      <c r="AI165" s="18"/>
      <c r="AJ165" s="18"/>
      <c r="AK165" s="18"/>
      <c r="AL165" s="49"/>
      <c r="AM165" s="18"/>
      <c r="AN165" s="18"/>
      <c r="AO165" s="18"/>
      <c r="AP165" s="18"/>
      <c r="AQ165" s="18"/>
      <c r="AR165" s="18"/>
      <c r="AS165" s="18"/>
      <c r="AT165" s="18"/>
    </row>
    <row r="166" spans="2:46"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18"/>
      <c r="AI166" s="18"/>
      <c r="AJ166" s="18"/>
      <c r="AK166" s="18"/>
      <c r="AL166" s="49"/>
      <c r="AM166" s="18"/>
      <c r="AN166" s="18"/>
      <c r="AO166" s="18"/>
      <c r="AP166" s="18"/>
      <c r="AQ166" s="18"/>
      <c r="AR166" s="18"/>
      <c r="AS166" s="18"/>
      <c r="AT166" s="18"/>
    </row>
    <row r="167" spans="2:46"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18"/>
      <c r="AI167" s="18"/>
      <c r="AJ167" s="18"/>
      <c r="AK167" s="18"/>
      <c r="AL167" s="49"/>
      <c r="AM167" s="18"/>
      <c r="AN167" s="18"/>
      <c r="AO167" s="18"/>
      <c r="AP167" s="18"/>
      <c r="AQ167" s="18"/>
      <c r="AR167" s="18"/>
      <c r="AS167" s="18"/>
      <c r="AT167" s="18"/>
    </row>
    <row r="168" spans="2:46"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18"/>
      <c r="AI168" s="18"/>
      <c r="AJ168" s="18"/>
      <c r="AK168" s="18"/>
      <c r="AL168" s="49"/>
      <c r="AM168" s="18"/>
      <c r="AN168" s="18"/>
      <c r="AO168" s="18"/>
      <c r="AP168" s="18"/>
      <c r="AQ168" s="18"/>
      <c r="AR168" s="18"/>
      <c r="AS168" s="18"/>
      <c r="AT168" s="18"/>
    </row>
    <row r="169" spans="2:46"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18"/>
      <c r="AI169" s="18"/>
      <c r="AJ169" s="18"/>
      <c r="AK169" s="18"/>
      <c r="AL169" s="49"/>
      <c r="AM169" s="18"/>
      <c r="AN169" s="18"/>
      <c r="AO169" s="18"/>
      <c r="AP169" s="18"/>
      <c r="AQ169" s="18"/>
      <c r="AR169" s="18"/>
      <c r="AS169" s="18"/>
      <c r="AT169" s="18"/>
    </row>
    <row r="170" spans="2:46"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18"/>
      <c r="AI170" s="18"/>
      <c r="AJ170" s="18"/>
      <c r="AK170" s="18"/>
      <c r="AL170" s="49"/>
      <c r="AM170" s="18"/>
      <c r="AN170" s="18"/>
      <c r="AO170" s="18"/>
      <c r="AP170" s="18"/>
      <c r="AQ170" s="18"/>
      <c r="AR170" s="18"/>
      <c r="AS170" s="18"/>
      <c r="AT170" s="18"/>
    </row>
    <row r="171" spans="2:46"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18"/>
      <c r="AI171" s="18"/>
      <c r="AJ171" s="18"/>
      <c r="AK171" s="18"/>
      <c r="AL171" s="49"/>
      <c r="AM171" s="18"/>
      <c r="AN171" s="18"/>
      <c r="AO171" s="18"/>
      <c r="AP171" s="18"/>
      <c r="AQ171" s="18"/>
      <c r="AR171" s="18"/>
      <c r="AS171" s="18"/>
      <c r="AT171" s="18"/>
    </row>
    <row r="172" spans="2:46"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18"/>
      <c r="AI172" s="18"/>
      <c r="AJ172" s="18"/>
      <c r="AK172" s="18"/>
      <c r="AL172" s="49"/>
      <c r="AM172" s="18"/>
      <c r="AN172" s="18"/>
      <c r="AO172" s="18"/>
      <c r="AP172" s="18"/>
      <c r="AQ172" s="18"/>
      <c r="AR172" s="18"/>
      <c r="AS172" s="18"/>
      <c r="AT172" s="18"/>
    </row>
    <row r="173" spans="2:46"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18"/>
      <c r="AI173" s="18"/>
      <c r="AJ173" s="18"/>
      <c r="AK173" s="18"/>
      <c r="AL173" s="49"/>
      <c r="AM173" s="18"/>
      <c r="AN173" s="18"/>
      <c r="AO173" s="18"/>
      <c r="AP173" s="18"/>
      <c r="AQ173" s="18"/>
      <c r="AR173" s="18"/>
      <c r="AS173" s="18"/>
      <c r="AT173" s="18"/>
    </row>
    <row r="174" spans="2:46"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18"/>
      <c r="AI174" s="18"/>
      <c r="AJ174" s="18"/>
      <c r="AK174" s="18"/>
      <c r="AL174" s="49"/>
      <c r="AM174" s="18"/>
      <c r="AN174" s="18"/>
      <c r="AO174" s="18"/>
      <c r="AP174" s="18"/>
      <c r="AQ174" s="18"/>
      <c r="AR174" s="18"/>
      <c r="AS174" s="18"/>
      <c r="AT174" s="18"/>
    </row>
    <row r="175" spans="2:46"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18"/>
      <c r="AI175" s="18"/>
      <c r="AJ175" s="18"/>
      <c r="AK175" s="18"/>
      <c r="AL175" s="49"/>
      <c r="AM175" s="18"/>
      <c r="AN175" s="18"/>
      <c r="AO175" s="18"/>
      <c r="AP175" s="18"/>
      <c r="AQ175" s="18"/>
      <c r="AR175" s="18"/>
      <c r="AS175" s="18"/>
      <c r="AT175" s="18"/>
    </row>
    <row r="176" spans="2:46"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18"/>
      <c r="AI176" s="18"/>
      <c r="AJ176" s="18"/>
      <c r="AK176" s="18"/>
      <c r="AL176" s="49"/>
      <c r="AM176" s="18"/>
      <c r="AN176" s="18"/>
      <c r="AO176" s="18"/>
      <c r="AP176" s="18"/>
      <c r="AQ176" s="18"/>
      <c r="AR176" s="18"/>
      <c r="AS176" s="18"/>
      <c r="AT176" s="18"/>
    </row>
    <row r="177" spans="2:46"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18"/>
      <c r="AI177" s="18"/>
      <c r="AJ177" s="18"/>
      <c r="AK177" s="18"/>
      <c r="AL177" s="49"/>
      <c r="AM177" s="18"/>
      <c r="AN177" s="18"/>
      <c r="AO177" s="18"/>
      <c r="AP177" s="18"/>
      <c r="AQ177" s="18"/>
      <c r="AR177" s="18"/>
      <c r="AS177" s="18"/>
      <c r="AT177" s="18"/>
    </row>
    <row r="178" spans="2:46"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18"/>
      <c r="AI178" s="18"/>
      <c r="AJ178" s="18"/>
      <c r="AK178" s="18"/>
      <c r="AL178" s="49"/>
      <c r="AM178" s="18"/>
      <c r="AN178" s="18"/>
      <c r="AO178" s="18"/>
      <c r="AP178" s="18"/>
      <c r="AQ178" s="18"/>
      <c r="AR178" s="18"/>
      <c r="AS178" s="18"/>
      <c r="AT178" s="18"/>
    </row>
    <row r="179" spans="2:46"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18"/>
      <c r="AI179" s="18"/>
      <c r="AJ179" s="18"/>
      <c r="AK179" s="18"/>
      <c r="AL179" s="49"/>
      <c r="AM179" s="18"/>
      <c r="AN179" s="18"/>
      <c r="AO179" s="18"/>
      <c r="AP179" s="18"/>
      <c r="AQ179" s="18"/>
      <c r="AR179" s="18"/>
      <c r="AS179" s="18"/>
      <c r="AT179" s="18"/>
    </row>
    <row r="180" spans="2:46"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18"/>
      <c r="AI180" s="18"/>
      <c r="AJ180" s="18"/>
      <c r="AK180" s="18"/>
      <c r="AL180" s="49"/>
      <c r="AM180" s="18"/>
      <c r="AN180" s="18"/>
      <c r="AO180" s="18"/>
      <c r="AP180" s="18"/>
      <c r="AQ180" s="18"/>
      <c r="AR180" s="18"/>
      <c r="AS180" s="18"/>
      <c r="AT180" s="18"/>
    </row>
    <row r="181" spans="2:46"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18"/>
      <c r="AI181" s="18"/>
      <c r="AJ181" s="18"/>
      <c r="AK181" s="18"/>
      <c r="AL181" s="49"/>
      <c r="AM181" s="18"/>
      <c r="AN181" s="18"/>
      <c r="AO181" s="18"/>
      <c r="AP181" s="18"/>
      <c r="AQ181" s="18"/>
      <c r="AR181" s="18"/>
      <c r="AS181" s="18"/>
      <c r="AT181" s="18"/>
    </row>
    <row r="182" spans="2:46"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18"/>
      <c r="AI182" s="18"/>
      <c r="AJ182" s="18"/>
      <c r="AK182" s="18"/>
      <c r="AL182" s="49"/>
      <c r="AM182" s="18"/>
      <c r="AN182" s="18"/>
      <c r="AO182" s="18"/>
      <c r="AP182" s="18"/>
      <c r="AQ182" s="18"/>
      <c r="AR182" s="18"/>
      <c r="AS182" s="18"/>
      <c r="AT182" s="18"/>
    </row>
    <row r="183" spans="2:46"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18"/>
      <c r="AI183" s="18"/>
      <c r="AJ183" s="18"/>
      <c r="AK183" s="18"/>
      <c r="AL183" s="49"/>
      <c r="AM183" s="18"/>
      <c r="AN183" s="18"/>
      <c r="AO183" s="18"/>
      <c r="AP183" s="18"/>
      <c r="AQ183" s="18"/>
      <c r="AR183" s="18"/>
      <c r="AS183" s="18"/>
      <c r="AT183" s="18"/>
    </row>
    <row r="184" spans="2:46"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18"/>
      <c r="AI184" s="18"/>
      <c r="AJ184" s="18"/>
      <c r="AK184" s="18"/>
      <c r="AL184" s="49"/>
      <c r="AM184" s="18"/>
      <c r="AN184" s="18"/>
      <c r="AO184" s="18"/>
      <c r="AP184" s="18"/>
      <c r="AQ184" s="18"/>
      <c r="AR184" s="18"/>
      <c r="AS184" s="18"/>
      <c r="AT184" s="18"/>
    </row>
    <row r="185" spans="2:46"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18"/>
      <c r="AI185" s="18"/>
      <c r="AJ185" s="18"/>
      <c r="AK185" s="18"/>
      <c r="AL185" s="49"/>
      <c r="AM185" s="18"/>
      <c r="AN185" s="18"/>
      <c r="AO185" s="18"/>
      <c r="AP185" s="18"/>
      <c r="AQ185" s="18"/>
      <c r="AR185" s="18"/>
      <c r="AS185" s="18"/>
      <c r="AT185" s="18"/>
    </row>
    <row r="186" spans="2:46"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18"/>
      <c r="AI186" s="18"/>
      <c r="AJ186" s="18"/>
      <c r="AK186" s="18"/>
      <c r="AL186" s="49"/>
      <c r="AM186" s="18"/>
      <c r="AN186" s="18"/>
      <c r="AO186" s="18"/>
      <c r="AP186" s="18"/>
      <c r="AQ186" s="18"/>
      <c r="AR186" s="18"/>
      <c r="AS186" s="18"/>
      <c r="AT186" s="18"/>
    </row>
    <row r="187" spans="2:46"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18"/>
      <c r="AI187" s="18"/>
      <c r="AJ187" s="18"/>
      <c r="AK187" s="18"/>
      <c r="AL187" s="49"/>
      <c r="AM187" s="18"/>
      <c r="AN187" s="18"/>
      <c r="AO187" s="18"/>
      <c r="AP187" s="18"/>
      <c r="AQ187" s="18"/>
      <c r="AR187" s="18"/>
      <c r="AS187" s="18"/>
      <c r="AT187" s="18"/>
    </row>
    <row r="188" spans="2:46"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18"/>
      <c r="AI188" s="18"/>
      <c r="AJ188" s="18"/>
      <c r="AK188" s="18"/>
      <c r="AL188" s="49"/>
      <c r="AM188" s="18"/>
      <c r="AN188" s="18"/>
      <c r="AO188" s="18"/>
      <c r="AP188" s="18"/>
      <c r="AQ188" s="18"/>
      <c r="AR188" s="18"/>
      <c r="AS188" s="18"/>
      <c r="AT188" s="18"/>
    </row>
    <row r="189" spans="2:46"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18"/>
      <c r="AI189" s="18"/>
      <c r="AJ189" s="18"/>
      <c r="AK189" s="18"/>
      <c r="AL189" s="49"/>
      <c r="AM189" s="18"/>
      <c r="AN189" s="18"/>
      <c r="AO189" s="18"/>
      <c r="AP189" s="18"/>
      <c r="AQ189" s="18"/>
      <c r="AR189" s="18"/>
      <c r="AS189" s="18"/>
      <c r="AT189" s="18"/>
    </row>
    <row r="190" spans="2:46"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18"/>
      <c r="AI190" s="18"/>
      <c r="AJ190" s="18"/>
      <c r="AK190" s="18"/>
      <c r="AL190" s="49"/>
      <c r="AM190" s="18"/>
      <c r="AN190" s="18"/>
      <c r="AO190" s="18"/>
      <c r="AP190" s="18"/>
      <c r="AQ190" s="18"/>
      <c r="AR190" s="18"/>
      <c r="AS190" s="18"/>
      <c r="AT190" s="18"/>
    </row>
    <row r="191" spans="2:46"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18"/>
      <c r="AI191" s="18"/>
      <c r="AJ191" s="18"/>
      <c r="AK191" s="18"/>
      <c r="AL191" s="49"/>
      <c r="AM191" s="18"/>
      <c r="AN191" s="18"/>
      <c r="AO191" s="18"/>
      <c r="AP191" s="18"/>
      <c r="AQ191" s="18"/>
      <c r="AR191" s="18"/>
      <c r="AS191" s="18"/>
      <c r="AT191" s="18"/>
    </row>
    <row r="192" spans="2:46"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18"/>
      <c r="AI192" s="18"/>
      <c r="AJ192" s="18"/>
      <c r="AK192" s="18"/>
      <c r="AL192" s="49"/>
      <c r="AM192" s="18"/>
      <c r="AN192" s="18"/>
      <c r="AO192" s="18"/>
      <c r="AP192" s="18"/>
      <c r="AQ192" s="18"/>
      <c r="AR192" s="18"/>
      <c r="AS192" s="18"/>
      <c r="AT192" s="18"/>
    </row>
    <row r="193" spans="2:46"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18"/>
      <c r="AI193" s="18"/>
      <c r="AJ193" s="18"/>
      <c r="AK193" s="18"/>
      <c r="AL193" s="49"/>
      <c r="AM193" s="18"/>
      <c r="AN193" s="18"/>
      <c r="AO193" s="18"/>
      <c r="AP193" s="18"/>
      <c r="AQ193" s="18"/>
      <c r="AR193" s="18"/>
      <c r="AS193" s="18"/>
      <c r="AT193" s="18"/>
    </row>
    <row r="194" spans="2:46"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18"/>
      <c r="AI194" s="18"/>
      <c r="AJ194" s="18"/>
      <c r="AK194" s="18"/>
      <c r="AL194" s="49"/>
      <c r="AM194" s="18"/>
      <c r="AN194" s="18"/>
      <c r="AO194" s="18"/>
      <c r="AP194" s="18"/>
      <c r="AQ194" s="18"/>
      <c r="AR194" s="18"/>
      <c r="AS194" s="18"/>
      <c r="AT194" s="18"/>
    </row>
    <row r="195" spans="2:46"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18"/>
      <c r="AI195" s="18"/>
      <c r="AJ195" s="18"/>
      <c r="AK195" s="18"/>
      <c r="AL195" s="49"/>
      <c r="AM195" s="18"/>
      <c r="AN195" s="18"/>
      <c r="AO195" s="18"/>
      <c r="AP195" s="18"/>
      <c r="AQ195" s="18"/>
      <c r="AR195" s="18"/>
      <c r="AS195" s="18"/>
      <c r="AT195" s="18"/>
    </row>
    <row r="196" spans="2:46"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18"/>
      <c r="AI196" s="18"/>
      <c r="AJ196" s="18"/>
      <c r="AK196" s="18"/>
      <c r="AL196" s="49"/>
      <c r="AM196" s="18"/>
      <c r="AN196" s="18"/>
      <c r="AO196" s="18"/>
      <c r="AP196" s="18"/>
      <c r="AQ196" s="18"/>
      <c r="AR196" s="18"/>
      <c r="AS196" s="18"/>
      <c r="AT196" s="18"/>
    </row>
    <row r="197" spans="2:46"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18"/>
      <c r="AI197" s="18"/>
      <c r="AJ197" s="18"/>
      <c r="AK197" s="18"/>
      <c r="AL197" s="49"/>
      <c r="AM197" s="18"/>
      <c r="AN197" s="18"/>
      <c r="AO197" s="18"/>
      <c r="AP197" s="18"/>
      <c r="AQ197" s="18"/>
      <c r="AR197" s="18"/>
      <c r="AS197" s="18"/>
      <c r="AT197" s="18"/>
    </row>
    <row r="198" spans="2:46"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18"/>
      <c r="AI198" s="18"/>
      <c r="AJ198" s="18"/>
      <c r="AK198" s="18"/>
      <c r="AL198" s="49"/>
      <c r="AM198" s="18"/>
      <c r="AN198" s="18"/>
      <c r="AO198" s="18"/>
      <c r="AP198" s="18"/>
      <c r="AQ198" s="18"/>
      <c r="AR198" s="18"/>
      <c r="AS198" s="18"/>
      <c r="AT198" s="18"/>
    </row>
    <row r="199" spans="2:46"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18"/>
      <c r="AI199" s="18"/>
      <c r="AJ199" s="18"/>
      <c r="AK199" s="18"/>
      <c r="AL199" s="49"/>
      <c r="AM199" s="18"/>
      <c r="AN199" s="18"/>
      <c r="AO199" s="18"/>
      <c r="AP199" s="18"/>
      <c r="AQ199" s="18"/>
      <c r="AR199" s="18"/>
      <c r="AS199" s="18"/>
      <c r="AT199" s="18"/>
    </row>
    <row r="200" spans="2:46"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18"/>
      <c r="AI200" s="18"/>
      <c r="AJ200" s="18"/>
      <c r="AK200" s="18"/>
      <c r="AL200" s="49"/>
      <c r="AM200" s="18"/>
      <c r="AN200" s="18"/>
      <c r="AO200" s="18"/>
      <c r="AP200" s="18"/>
      <c r="AQ200" s="18"/>
      <c r="AR200" s="18"/>
      <c r="AS200" s="18"/>
      <c r="AT200" s="18"/>
    </row>
    <row r="201" spans="2:46"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18"/>
      <c r="AI201" s="18"/>
      <c r="AJ201" s="18"/>
      <c r="AK201" s="18"/>
      <c r="AL201" s="49"/>
      <c r="AM201" s="18"/>
      <c r="AN201" s="18"/>
      <c r="AO201" s="18"/>
      <c r="AP201" s="18"/>
      <c r="AQ201" s="18"/>
      <c r="AR201" s="18"/>
      <c r="AS201" s="18"/>
      <c r="AT201" s="18"/>
    </row>
  </sheetData>
  <dataValidations count="3">
    <dataValidation type="list" allowBlank="1" showInputMessage="1" showErrorMessage="1" sqref="P2:Q201" xr:uid="{D577C610-E2D2-40EA-9361-9040C568403A}">
      <formula1>"Yes,No"</formula1>
    </dataValidation>
    <dataValidation type="list" allowBlank="1" showInputMessage="1" showErrorMessage="1" sqref="AP2:AR201" xr:uid="{F074FEF0-391B-40F3-970D-199CFD0A0847}">
      <formula1>"Yes, None"</formula1>
    </dataValidation>
    <dataValidation type="list" allowBlank="1" showInputMessage="1" showErrorMessage="1" sqref="AN2:AO201" xr:uid="{D85266BB-285F-4CCE-901F-D0D49F7D480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3">
        <x14:dataValidation type="list" allowBlank="1" showInputMessage="1" showErrorMessage="1" xr:uid="{BCB0118F-E5DC-4AD5-8F79-4D606A4D350D}">
          <x14:formula1>
            <xm:f>'Furnace Heating Capacity'!$A$10:$A$27</xm:f>
          </x14:formula1>
          <xm:sqref>W2:W26 Z2:Z26</xm:sqref>
        </x14:dataValidation>
        <x14:dataValidation type="list" allowBlank="1" showInputMessage="1" showErrorMessage="1" xr:uid="{61F0ACE3-175E-4A0C-86EB-56695FDC0006}">
          <x14:formula1>
            <xm:f>'Heat Pump CAC Capacity'!$A$1:$A$11</xm:f>
          </x14:formula1>
          <xm:sqref>X2:X26</xm:sqref>
        </x14:dataValidation>
        <x14:dataValidation type="list" allowBlank="1" showInputMessage="1" showErrorMessage="1" xr:uid="{5E931F07-E3F2-4D5F-A1F8-C9D326DCDF30}">
          <x14:formula1>
            <xm:f>Supp_Heat_Type!$A$1:$A$2</xm:f>
          </x14:formula1>
          <xm:sqref>Y2:Y26</xm:sqref>
        </x14:dataValidation>
        <x14:dataValidation type="list" allowBlank="1" showInputMessage="1" showErrorMessage="1" xr:uid="{A9A384AF-D75C-48AD-AA9D-995A33FC48C0}">
          <x14:formula1>
            <xm:f>'Baseboard Heating Capacity'!$A$1:$A$8</xm:f>
          </x14:formula1>
          <xm:sqref>AC2:AC26</xm:sqref>
        </x14:dataValidation>
        <x14:dataValidation type="list" allowBlank="1" showInputMessage="1" showErrorMessage="1" xr:uid="{41418FCE-ADD1-4B3E-9B9E-60E1771C0309}">
          <x14:formula1>
            <xm:f>Windows!$A$3:$A$26</xm:f>
          </x14:formula1>
          <xm:sqref>M2:M201</xm:sqref>
        </x14:dataValidation>
        <x14:dataValidation type="list" allowBlank="1" showInputMessage="1" showErrorMessage="1" xr:uid="{A6904928-8F8B-4C8F-B211-789D2A6D16D0}">
          <x14:formula1>
            <xm:f>WeatherFiles!$A$3:$A$17</xm:f>
          </x14:formula1>
          <xm:sqref>C2:C201</xm:sqref>
        </x14:dataValidation>
        <x14:dataValidation type="list" allowBlank="1" showInputMessage="1" showErrorMessage="1" xr:uid="{27315011-354C-4A8B-9D1A-15074C76B007}">
          <x14:formula1>
            <xm:f>Foundation_And_Floor_Con!$A$3:$A$27</xm:f>
          </x14:formula1>
          <xm:sqref>J2:J201</xm:sqref>
        </x14:dataValidation>
        <x14:dataValidation type="list" allowBlank="1" showInputMessage="1" showErrorMessage="1" xr:uid="{6A307296-641B-4B49-B270-D0F4EF912979}">
          <x14:formula1>
            <xm:f>Above_Ground_Wall_Con!$A$3:$A$19</xm:f>
          </x14:formula1>
          <xm:sqref>H2:H201</xm:sqref>
        </x14:dataValidation>
        <x14:dataValidation type="list" allowBlank="1" showInputMessage="1" showErrorMessage="1" xr:uid="{76EE6F06-13B7-4443-ACA7-1F34FFB12A31}">
          <x14:formula1>
            <xm:f>Water_Heater_Type!$A$3:$A$5</xm:f>
          </x14:formula1>
          <xm:sqref>AI2:AI201</xm:sqref>
        </x14:dataValidation>
        <x14:dataValidation type="list" allowBlank="1" showInputMessage="1" showErrorMessage="1" xr:uid="{EC34562A-0184-4AEF-83EF-E821C95C6D94}">
          <x14:formula1>
            <xm:f>Ceiling_And_Roof_Con!$A$3:$A$7</xm:f>
          </x14:formula1>
          <xm:sqref>I2:I201</xm:sqref>
        </x14:dataValidation>
        <x14:dataValidation type="list" allowBlank="1" showInputMessage="1" showErrorMessage="1" xr:uid="{59830A94-64E4-416A-B0C0-C39D7BBA2FCD}">
          <x14:formula1>
            <xm:f>Timesteps_Per_Hr!$A$1:$A$12</xm:f>
          </x14:formula1>
          <xm:sqref>B2:B201</xm:sqref>
        </x14:dataValidation>
        <x14:dataValidation type="list" allowBlank="1" showInputMessage="1" showErrorMessage="1" xr:uid="{A849D865-EF58-4BC5-A515-AC5454FF9327}">
          <x14:formula1>
            <xm:f>HVAC_Type!$A$3:$A$20</xm:f>
          </x14:formula1>
          <xm:sqref>V2:V26</xm:sqref>
        </x14:dataValidation>
        <x14:dataValidation type="list" allowBlank="1" showInputMessage="1" showErrorMessage="1" xr:uid="{B8B0ED8E-7856-4F3C-81B2-B3045E0593DB}">
          <x14:formula1>
            <xm:f>Schedules_8760!$H$1:$P$1</xm:f>
          </x14:formula1>
          <xm:sqref>AJ2:AJ201 AG2:AH26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2304</v>
      </c>
      <c r="W1" s="131" t="s">
        <v>2305</v>
      </c>
      <c r="X1" s="131" t="s">
        <v>2306</v>
      </c>
      <c r="Y1" s="131" t="s">
        <v>2320</v>
      </c>
      <c r="Z1" s="131" t="s">
        <v>2321</v>
      </c>
      <c r="AA1" s="131" t="s">
        <v>2322</v>
      </c>
      <c r="AB1" s="131" t="s">
        <v>2323</v>
      </c>
      <c r="AC1" s="131" t="s">
        <v>2307</v>
      </c>
      <c r="AD1" s="131" t="s">
        <v>2308</v>
      </c>
      <c r="AE1" s="133" t="s">
        <v>2309</v>
      </c>
      <c r="AF1" s="131" t="s">
        <v>2324</v>
      </c>
      <c r="AG1" s="131" t="s">
        <v>2325</v>
      </c>
      <c r="AH1" s="131" t="s">
        <v>414</v>
      </c>
      <c r="AI1" s="131" t="s">
        <v>415</v>
      </c>
      <c r="AJ1" s="131" t="s">
        <v>413</v>
      </c>
      <c r="AK1" s="131" t="s">
        <v>416</v>
      </c>
      <c r="AL1" s="131" t="s">
        <v>417</v>
      </c>
      <c r="AM1" s="131" t="s">
        <v>2326</v>
      </c>
      <c r="AN1" s="131" t="s">
        <v>2327</v>
      </c>
    </row>
    <row r="2" spans="1:40" x14ac:dyDescent="0.25">
      <c r="A2" s="12" t="s">
        <v>2328</v>
      </c>
      <c r="B2" s="18">
        <v>4</v>
      </c>
      <c r="C2" s="18" t="str">
        <f ca="1">INDEX(WeatherFiles!$A$14:$A$17,MATCH(RANDBETWEEN(1,4),WeatherFiles!$D$14:$D$17,0),1)</f>
        <v>USA_ID_Boise.AP-Gowen.Field.ANGB.726810_TMY3</v>
      </c>
      <c r="D2" s="18">
        <f ca="1">RANDBETWEEN(0,359)</f>
        <v>85</v>
      </c>
      <c r="E2" s="132">
        <f ca="1">RANDBETWEEN(400,3000)</f>
        <v>541</v>
      </c>
      <c r="F2" s="132">
        <f ca="1">E2*RANDBETWEEN(8,12)</f>
        <v>6492</v>
      </c>
      <c r="G2" s="18">
        <f ca="1">RANDBETWEEN(50,200)/100</f>
        <v>2</v>
      </c>
      <c r="H2" s="18" t="str">
        <f ca="1">INDEX(Above_Ground_Wall_Con!$A$4:$A$19,MATCH(RANDBETWEEN(1,8),Above_Ground_Wall_Con!$D$4:$D$19,0),1)</f>
        <v>Wood-Framed - 2x6 - 24 in OC - R-21 Cavity - R-10 Header</v>
      </c>
      <c r="I2" s="18" t="str">
        <f ca="1">INDEX(Ceiling_And_Roof_Con!$A$3:$A$7,MATCH(RANDBETWEEN(1,5),Ceiling_And_Roof_Con!$D$3:$D$7,0),1)</f>
        <v>Attic - R38 Cavity Insulation</v>
      </c>
      <c r="J2" s="18" t="str">
        <f ca="1">INDEX(Foundation_And_Floor_Con!$A$4:$A$27,MATCH(RANDBETWEEN(1,19),Foundation_And_Floor_Con!$AI$4:$AI$27,0),1)</f>
        <v>Vented Crawlspace - R30 Cavity Insulation</v>
      </c>
      <c r="K2" s="18">
        <f ca="1">RANDBETWEEN(5,15)/10*VLOOKUP(J2,Foundation_And_Floor_Con!$A$4:$AH$27,12,FALSE)</f>
        <v>1.3</v>
      </c>
      <c r="L2" s="18">
        <f ca="1">RANDBETWEEN(5,15)/10*VLOOKUP(J2,Foundation_And_Floor_Con!$A$4:$AH$27,14,FALSE)</f>
        <v>1.8</v>
      </c>
      <c r="M2" s="18" t="str">
        <f ca="1">INDEX(Windows!$A$4:$A$26,MATCH(RANDBETWEEN(1,20),Windows!$E$4:$E$26,0),1)</f>
        <v>Double, low-e, medium SHGC, argon, metal, TB</v>
      </c>
      <c r="N2" s="18">
        <f ca="1">INDEX(Windows!$C$4:$C$26,MATCH(Rand_Model_Inputs!$M2,Windows!$A$4:$A$26,0),1)</f>
        <v>0.42</v>
      </c>
      <c r="O2" s="18">
        <f ca="1">INDEX(Windows!$D$4:$D$26,MATCH(Rand_Model_Inputs!$M2,Windows!$A$4:$A$26,0),1)</f>
        <v>0.35</v>
      </c>
      <c r="P2" s="18" t="s">
        <v>277</v>
      </c>
      <c r="Q2" s="18" t="s">
        <v>277</v>
      </c>
      <c r="R2" s="130">
        <f ca="1">RANDBETWEEN(1,99)/100</f>
        <v>0.48</v>
      </c>
      <c r="S2" s="130">
        <f t="shared" ref="S2:U2" ca="1" si="0">RANDBETWEEN(1,99)/100</f>
        <v>0.91</v>
      </c>
      <c r="T2" s="130">
        <f t="shared" ca="1" si="0"/>
        <v>0.1</v>
      </c>
      <c r="U2" s="130">
        <f t="shared" ca="1" si="0"/>
        <v>0.43</v>
      </c>
      <c r="V2" s="18" t="s">
        <v>345</v>
      </c>
      <c r="W2" s="18" t="s">
        <v>32</v>
      </c>
      <c r="X2" s="18" t="s">
        <v>33</v>
      </c>
      <c r="Y2" s="91">
        <v>0.127</v>
      </c>
      <c r="Z2" s="91">
        <v>6.3E-2</v>
      </c>
      <c r="AA2" s="18">
        <v>30</v>
      </c>
      <c r="AB2" s="18">
        <v>30</v>
      </c>
      <c r="AC2" s="18" t="s">
        <v>67</v>
      </c>
      <c r="AD2" s="18" t="s">
        <v>35</v>
      </c>
      <c r="AE2" s="18">
        <v>0</v>
      </c>
      <c r="AF2" s="49">
        <v>0</v>
      </c>
      <c r="AG2" s="18">
        <v>0</v>
      </c>
      <c r="AH2" s="18" t="s">
        <v>67</v>
      </c>
      <c r="AI2" s="18" t="s">
        <v>67</v>
      </c>
      <c r="AJ2" s="18" t="s">
        <v>67</v>
      </c>
      <c r="AK2" s="18" t="s">
        <v>67</v>
      </c>
      <c r="AL2" s="18" t="s">
        <v>67</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HVAC_Type!$A$4:$A$13</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741</v>
      </c>
      <c r="B1" s="116">
        <v>1</v>
      </c>
      <c r="C1" s="116">
        <v>1</v>
      </c>
      <c r="D1" s="116">
        <v>1</v>
      </c>
      <c r="E1" s="116">
        <v>1</v>
      </c>
      <c r="F1" s="116">
        <v>1</v>
      </c>
      <c r="G1" s="120">
        <v>1</v>
      </c>
      <c r="H1" s="120">
        <v>1</v>
      </c>
      <c r="I1" s="120"/>
      <c r="J1" s="127" t="s">
        <v>811</v>
      </c>
    </row>
    <row r="2" spans="1:41" x14ac:dyDescent="0.25">
      <c r="A2" s="116" t="s">
        <v>694</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812</v>
      </c>
      <c r="B4" s="117" t="s">
        <v>698</v>
      </c>
      <c r="C4" s="117" t="s">
        <v>695</v>
      </c>
      <c r="D4" s="117" t="s">
        <v>696</v>
      </c>
      <c r="E4" s="117" t="s">
        <v>697</v>
      </c>
      <c r="F4" s="117" t="s">
        <v>810</v>
      </c>
      <c r="G4" s="117" t="s">
        <v>699</v>
      </c>
      <c r="H4" s="117" t="s">
        <v>700</v>
      </c>
      <c r="I4" s="117" t="s">
        <v>813</v>
      </c>
      <c r="J4" s="125"/>
      <c r="K4" s="115" t="s">
        <v>15</v>
      </c>
      <c r="L4" s="24" t="s">
        <v>16</v>
      </c>
      <c r="M4" s="24" t="s">
        <v>17</v>
      </c>
      <c r="N4" s="10" t="s">
        <v>418</v>
      </c>
      <c r="O4" s="24" t="s">
        <v>18</v>
      </c>
      <c r="P4" s="24" t="s">
        <v>381</v>
      </c>
      <c r="Q4" s="24" t="s">
        <v>382</v>
      </c>
      <c r="R4" s="24" t="s">
        <v>383</v>
      </c>
      <c r="S4" s="24" t="s">
        <v>809</v>
      </c>
      <c r="T4" s="24" t="s">
        <v>19</v>
      </c>
      <c r="U4" s="24" t="s">
        <v>20</v>
      </c>
      <c r="V4" s="24" t="s">
        <v>649</v>
      </c>
      <c r="W4" s="24" t="s">
        <v>650</v>
      </c>
      <c r="X4" s="24" t="s">
        <v>21</v>
      </c>
      <c r="Y4" s="24" t="s">
        <v>24</v>
      </c>
      <c r="Z4" s="24" t="s">
        <v>25</v>
      </c>
      <c r="AA4" s="24" t="s">
        <v>651</v>
      </c>
      <c r="AB4" s="24" t="s">
        <v>652</v>
      </c>
      <c r="AC4" s="24" t="s">
        <v>22</v>
      </c>
      <c r="AD4" s="24" t="s">
        <v>23</v>
      </c>
      <c r="AE4" s="24" t="s">
        <v>26</v>
      </c>
      <c r="AF4" s="24" t="s">
        <v>27</v>
      </c>
      <c r="AG4" s="24" t="s">
        <v>28</v>
      </c>
      <c r="AH4" s="10" t="s">
        <v>419</v>
      </c>
      <c r="AI4" s="24" t="s">
        <v>414</v>
      </c>
      <c r="AJ4" s="24" t="s">
        <v>415</v>
      </c>
      <c r="AK4" s="24" t="s">
        <v>413</v>
      </c>
      <c r="AL4" s="24" t="s">
        <v>416</v>
      </c>
      <c r="AM4" s="24" t="s">
        <v>417</v>
      </c>
      <c r="AN4" s="24" t="s">
        <v>420</v>
      </c>
      <c r="AO4" s="24" t="s">
        <v>421</v>
      </c>
    </row>
    <row r="5" spans="1:41" x14ac:dyDescent="0.25">
      <c r="A5" s="116">
        <v>1</v>
      </c>
      <c r="B5" s="116">
        <v>3</v>
      </c>
      <c r="C5" s="116">
        <v>3</v>
      </c>
      <c r="D5" s="116">
        <v>2</v>
      </c>
      <c r="E5" s="116">
        <v>8</v>
      </c>
      <c r="F5" s="116">
        <v>5</v>
      </c>
      <c r="G5" s="116">
        <v>3</v>
      </c>
      <c r="H5" s="116">
        <v>4</v>
      </c>
      <c r="I5" s="116" t="s">
        <v>814</v>
      </c>
      <c r="J5" s="124"/>
      <c r="K5" s="114" t="s">
        <v>653</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277</v>
      </c>
      <c r="W5" s="18" t="s">
        <v>277</v>
      </c>
      <c r="X5" s="18" t="s">
        <v>346</v>
      </c>
      <c r="Y5" s="18" t="s">
        <v>32</v>
      </c>
      <c r="Z5" s="18" t="s">
        <v>33</v>
      </c>
      <c r="AA5" s="91">
        <f>INDEX(Duct_Leakage!$A$3:$A$6,MATCH(Model_Input_Builder!$G5,Duct_Leakage!$E$3:$E$6,0),1)</f>
        <v>0.127</v>
      </c>
      <c r="AB5" s="91">
        <f>INDEX(Duct_Leakage!$B$3:$B$6,MATCH(Model_Input_Builder!$G5,Duct_Leakage!$E$3:$E$6,0),1)</f>
        <v>6.3E-2</v>
      </c>
      <c r="AC5" s="18">
        <v>30</v>
      </c>
      <c r="AD5" s="18">
        <v>30</v>
      </c>
      <c r="AE5" s="18" t="s">
        <v>67</v>
      </c>
      <c r="AF5" s="18" t="s">
        <v>35</v>
      </c>
      <c r="AG5" s="49">
        <v>0</v>
      </c>
      <c r="AH5" s="18">
        <v>0</v>
      </c>
      <c r="AI5" s="18" t="s">
        <v>67</v>
      </c>
      <c r="AJ5" s="18" t="s">
        <v>67</v>
      </c>
      <c r="AK5" s="18" t="s">
        <v>67</v>
      </c>
      <c r="AL5" s="18" t="s">
        <v>67</v>
      </c>
      <c r="AM5" s="18" t="s">
        <v>67</v>
      </c>
      <c r="AN5" s="18">
        <v>0</v>
      </c>
      <c r="AO5" s="18">
        <v>0</v>
      </c>
    </row>
    <row r="6" spans="1:41" x14ac:dyDescent="0.25">
      <c r="A6" s="116">
        <v>2</v>
      </c>
      <c r="B6" s="116">
        <v>2</v>
      </c>
      <c r="C6" s="116">
        <v>2</v>
      </c>
      <c r="D6" s="116">
        <v>1</v>
      </c>
      <c r="E6" s="116">
        <v>17</v>
      </c>
      <c r="F6" s="116">
        <v>16</v>
      </c>
      <c r="G6" s="116">
        <v>1</v>
      </c>
      <c r="H6" s="116">
        <v>2</v>
      </c>
      <c r="I6" s="116" t="s">
        <v>815</v>
      </c>
      <c r="K6" s="114" t="s">
        <v>654</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277</v>
      </c>
      <c r="W6" s="18" t="s">
        <v>277</v>
      </c>
      <c r="X6" s="18" t="s">
        <v>346</v>
      </c>
      <c r="Y6" s="18" t="s">
        <v>32</v>
      </c>
      <c r="Z6" s="18" t="s">
        <v>33</v>
      </c>
      <c r="AA6" s="91">
        <f>INDEX(Duct_Leakage!$A$3:$A$6,MATCH(Model_Input_Builder!$G6,Duct_Leakage!$E$3:$E$6,0),1)</f>
        <v>0.03</v>
      </c>
      <c r="AB6" s="91">
        <f>INDEX(Duct_Leakage!$B$3:$B$6,MATCH(Model_Input_Builder!$G6,Duct_Leakage!$E$3:$E$6,0),1)</f>
        <v>1.4999999999999999E-2</v>
      </c>
      <c r="AC6" s="18">
        <v>30</v>
      </c>
      <c r="AD6" s="18">
        <v>30</v>
      </c>
      <c r="AE6" s="18" t="s">
        <v>67</v>
      </c>
      <c r="AF6" s="18" t="s">
        <v>35</v>
      </c>
      <c r="AG6" s="49">
        <v>0</v>
      </c>
      <c r="AH6" s="18">
        <v>0</v>
      </c>
      <c r="AI6" s="18" t="s">
        <v>67</v>
      </c>
      <c r="AJ6" s="18" t="s">
        <v>67</v>
      </c>
      <c r="AK6" s="18" t="s">
        <v>67</v>
      </c>
      <c r="AL6" s="18" t="s">
        <v>67</v>
      </c>
      <c r="AM6" s="18" t="s">
        <v>67</v>
      </c>
      <c r="AN6" s="18">
        <v>0</v>
      </c>
      <c r="AO6" s="18">
        <v>0</v>
      </c>
    </row>
    <row r="7" spans="1:41" x14ac:dyDescent="0.25">
      <c r="A7" s="116">
        <v>3</v>
      </c>
      <c r="B7" s="116">
        <v>3</v>
      </c>
      <c r="C7" s="116">
        <v>5</v>
      </c>
      <c r="D7" s="116">
        <v>5</v>
      </c>
      <c r="E7" s="116">
        <v>12</v>
      </c>
      <c r="F7" s="116">
        <v>4</v>
      </c>
      <c r="G7" s="116">
        <v>1</v>
      </c>
      <c r="H7" s="116">
        <v>4</v>
      </c>
      <c r="I7" s="116" t="s">
        <v>816</v>
      </c>
      <c r="K7" s="114" t="s">
        <v>655</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277</v>
      </c>
      <c r="W7" s="18" t="s">
        <v>277</v>
      </c>
      <c r="X7" s="18" t="s">
        <v>346</v>
      </c>
      <c r="Y7" s="18" t="s">
        <v>32</v>
      </c>
      <c r="Z7" s="18" t="s">
        <v>33</v>
      </c>
      <c r="AA7" s="91">
        <f>INDEX(Duct_Leakage!$A$3:$A$6,MATCH(Model_Input_Builder!$G7,Duct_Leakage!$E$3:$E$6,0),1)</f>
        <v>0.03</v>
      </c>
      <c r="AB7" s="91">
        <f>INDEX(Duct_Leakage!$B$3:$B$6,MATCH(Model_Input_Builder!$G7,Duct_Leakage!$E$3:$E$6,0),1)</f>
        <v>1.4999999999999999E-2</v>
      </c>
      <c r="AC7" s="18">
        <v>30</v>
      </c>
      <c r="AD7" s="18">
        <v>30</v>
      </c>
      <c r="AE7" s="18" t="s">
        <v>67</v>
      </c>
      <c r="AF7" s="18" t="s">
        <v>35</v>
      </c>
      <c r="AG7" s="49">
        <v>0</v>
      </c>
      <c r="AH7" s="18">
        <v>0</v>
      </c>
      <c r="AI7" s="18" t="s">
        <v>67</v>
      </c>
      <c r="AJ7" s="18" t="s">
        <v>67</v>
      </c>
      <c r="AK7" s="18" t="s">
        <v>67</v>
      </c>
      <c r="AL7" s="18" t="s">
        <v>67</v>
      </c>
      <c r="AM7" s="18" t="s">
        <v>67</v>
      </c>
      <c r="AN7" s="18">
        <v>0</v>
      </c>
      <c r="AO7" s="18">
        <v>0</v>
      </c>
    </row>
    <row r="8" spans="1:41" x14ac:dyDescent="0.25">
      <c r="A8" s="116">
        <v>4</v>
      </c>
      <c r="B8" s="116">
        <v>4</v>
      </c>
      <c r="C8" s="116">
        <v>7</v>
      </c>
      <c r="D8" s="116">
        <v>2</v>
      </c>
      <c r="E8" s="116">
        <v>16</v>
      </c>
      <c r="F8" s="116">
        <v>12</v>
      </c>
      <c r="G8" s="116">
        <v>3</v>
      </c>
      <c r="H8" s="116">
        <v>2</v>
      </c>
      <c r="I8" s="116" t="s">
        <v>817</v>
      </c>
      <c r="K8" s="114" t="s">
        <v>656</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277</v>
      </c>
      <c r="W8" s="18" t="s">
        <v>277</v>
      </c>
      <c r="X8" s="18" t="s">
        <v>346</v>
      </c>
      <c r="Y8" s="18" t="s">
        <v>32</v>
      </c>
      <c r="Z8" s="18" t="s">
        <v>33</v>
      </c>
      <c r="AA8" s="91">
        <f>INDEX(Duct_Leakage!$A$3:$A$6,MATCH(Model_Input_Builder!$G8,Duct_Leakage!$E$3:$E$6,0),1)</f>
        <v>0.127</v>
      </c>
      <c r="AB8" s="91">
        <f>INDEX(Duct_Leakage!$B$3:$B$6,MATCH(Model_Input_Builder!$G8,Duct_Leakage!$E$3:$E$6,0),1)</f>
        <v>6.3E-2</v>
      </c>
      <c r="AC8" s="18">
        <v>30</v>
      </c>
      <c r="AD8" s="18">
        <v>30</v>
      </c>
      <c r="AE8" s="18" t="s">
        <v>67</v>
      </c>
      <c r="AF8" s="18" t="s">
        <v>35</v>
      </c>
      <c r="AG8" s="49">
        <v>0</v>
      </c>
      <c r="AH8" s="18">
        <v>0</v>
      </c>
      <c r="AI8" s="18" t="s">
        <v>67</v>
      </c>
      <c r="AJ8" s="18" t="s">
        <v>67</v>
      </c>
      <c r="AK8" s="18" t="s">
        <v>67</v>
      </c>
      <c r="AL8" s="18" t="s">
        <v>67</v>
      </c>
      <c r="AM8" s="18" t="s">
        <v>67</v>
      </c>
      <c r="AN8" s="18">
        <v>0</v>
      </c>
      <c r="AO8" s="18">
        <v>0</v>
      </c>
    </row>
    <row r="9" spans="1:41" x14ac:dyDescent="0.25">
      <c r="A9" s="116">
        <v>5</v>
      </c>
      <c r="B9" s="116">
        <v>4</v>
      </c>
      <c r="C9" s="116">
        <v>7</v>
      </c>
      <c r="D9" s="116">
        <v>1</v>
      </c>
      <c r="E9" s="116">
        <v>1</v>
      </c>
      <c r="F9" s="116">
        <v>15</v>
      </c>
      <c r="G9" s="116">
        <v>4</v>
      </c>
      <c r="H9" s="116">
        <v>3</v>
      </c>
      <c r="I9" s="116" t="s">
        <v>818</v>
      </c>
      <c r="K9" s="114" t="s">
        <v>657</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277</v>
      </c>
      <c r="W9" s="18" t="s">
        <v>277</v>
      </c>
      <c r="X9" s="18" t="s">
        <v>346</v>
      </c>
      <c r="Y9" s="18" t="s">
        <v>32</v>
      </c>
      <c r="Z9" s="18" t="s">
        <v>33</v>
      </c>
      <c r="AA9" s="91">
        <f>INDEX(Duct_Leakage!$A$3:$A$6,MATCH(Model_Input_Builder!$G9,Duct_Leakage!$E$3:$E$6,0),1)</f>
        <v>0.18</v>
      </c>
      <c r="AB9" s="91">
        <f>INDEX(Duct_Leakage!$B$3:$B$6,MATCH(Model_Input_Builder!$G9,Duct_Leakage!$E$3:$E$6,0),1)</f>
        <v>0.09</v>
      </c>
      <c r="AC9" s="18">
        <v>30</v>
      </c>
      <c r="AD9" s="18">
        <v>30</v>
      </c>
      <c r="AE9" s="18" t="s">
        <v>67</v>
      </c>
      <c r="AF9" s="18" t="s">
        <v>35</v>
      </c>
      <c r="AG9" s="49">
        <v>0</v>
      </c>
      <c r="AH9" s="18">
        <v>0</v>
      </c>
      <c r="AI9" s="18" t="s">
        <v>67</v>
      </c>
      <c r="AJ9" s="18" t="s">
        <v>67</v>
      </c>
      <c r="AK9" s="18" t="s">
        <v>67</v>
      </c>
      <c r="AL9" s="18" t="s">
        <v>67</v>
      </c>
      <c r="AM9" s="18" t="s">
        <v>67</v>
      </c>
      <c r="AN9" s="18">
        <v>0</v>
      </c>
      <c r="AO9" s="18">
        <v>0</v>
      </c>
    </row>
    <row r="10" spans="1:41" x14ac:dyDescent="0.25">
      <c r="A10" s="116">
        <v>6</v>
      </c>
      <c r="B10" s="116">
        <v>3</v>
      </c>
      <c r="C10" s="116">
        <v>6</v>
      </c>
      <c r="D10" s="116">
        <v>3</v>
      </c>
      <c r="E10" s="116">
        <v>3</v>
      </c>
      <c r="F10" s="116">
        <v>12</v>
      </c>
      <c r="G10" s="116">
        <v>1</v>
      </c>
      <c r="H10" s="116">
        <v>4</v>
      </c>
      <c r="I10" s="116" t="s">
        <v>819</v>
      </c>
      <c r="K10" s="114" t="s">
        <v>658</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277</v>
      </c>
      <c r="W10" s="18" t="s">
        <v>277</v>
      </c>
      <c r="X10" s="18" t="s">
        <v>346</v>
      </c>
      <c r="Y10" s="18" t="s">
        <v>32</v>
      </c>
      <c r="Z10" s="18" t="s">
        <v>33</v>
      </c>
      <c r="AA10" s="91">
        <f>INDEX(Duct_Leakage!$A$3:$A$6,MATCH(Model_Input_Builder!$G10,Duct_Leakage!$E$3:$E$6,0),1)</f>
        <v>0.03</v>
      </c>
      <c r="AB10" s="91">
        <f>INDEX(Duct_Leakage!$B$3:$B$6,MATCH(Model_Input_Builder!$G10,Duct_Leakage!$E$3:$E$6,0),1)</f>
        <v>1.4999999999999999E-2</v>
      </c>
      <c r="AC10" s="18">
        <v>30</v>
      </c>
      <c r="AD10" s="18">
        <v>30</v>
      </c>
      <c r="AE10" s="18" t="s">
        <v>67</v>
      </c>
      <c r="AF10" s="18" t="s">
        <v>35</v>
      </c>
      <c r="AG10" s="49">
        <v>0</v>
      </c>
      <c r="AH10" s="18">
        <v>0</v>
      </c>
      <c r="AI10" s="18" t="s">
        <v>67</v>
      </c>
      <c r="AJ10" s="18" t="s">
        <v>67</v>
      </c>
      <c r="AK10" s="18" t="s">
        <v>67</v>
      </c>
      <c r="AL10" s="18" t="s">
        <v>67</v>
      </c>
      <c r="AM10" s="18" t="s">
        <v>67</v>
      </c>
      <c r="AN10" s="18">
        <v>0</v>
      </c>
      <c r="AO10" s="18">
        <v>0</v>
      </c>
    </row>
    <row r="11" spans="1:41" x14ac:dyDescent="0.25">
      <c r="A11" s="116">
        <v>7</v>
      </c>
      <c r="B11" s="116">
        <v>3</v>
      </c>
      <c r="C11" s="116">
        <v>2</v>
      </c>
      <c r="D11" s="116">
        <v>3</v>
      </c>
      <c r="E11" s="116">
        <v>17</v>
      </c>
      <c r="F11" s="116">
        <v>18</v>
      </c>
      <c r="G11" s="116">
        <v>1</v>
      </c>
      <c r="H11" s="116">
        <v>4</v>
      </c>
      <c r="I11" s="116" t="s">
        <v>820</v>
      </c>
      <c r="K11" s="114" t="s">
        <v>659</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277</v>
      </c>
      <c r="W11" s="18" t="s">
        <v>277</v>
      </c>
      <c r="X11" s="18" t="s">
        <v>346</v>
      </c>
      <c r="Y11" s="18" t="s">
        <v>32</v>
      </c>
      <c r="Z11" s="18" t="s">
        <v>33</v>
      </c>
      <c r="AA11" s="91">
        <f>INDEX(Duct_Leakage!$A$3:$A$6,MATCH(Model_Input_Builder!$G11,Duct_Leakage!$E$3:$E$6,0),1)</f>
        <v>0.03</v>
      </c>
      <c r="AB11" s="91">
        <f>INDEX(Duct_Leakage!$B$3:$B$6,MATCH(Model_Input_Builder!$G11,Duct_Leakage!$E$3:$E$6,0),1)</f>
        <v>1.4999999999999999E-2</v>
      </c>
      <c r="AC11" s="18">
        <v>30</v>
      </c>
      <c r="AD11" s="18">
        <v>30</v>
      </c>
      <c r="AE11" s="18" t="s">
        <v>67</v>
      </c>
      <c r="AF11" s="18" t="s">
        <v>35</v>
      </c>
      <c r="AG11" s="49">
        <v>0</v>
      </c>
      <c r="AH11" s="18">
        <v>0</v>
      </c>
      <c r="AI11" s="18" t="s">
        <v>67</v>
      </c>
      <c r="AJ11" s="18" t="s">
        <v>67</v>
      </c>
      <c r="AK11" s="18" t="s">
        <v>67</v>
      </c>
      <c r="AL11" s="18" t="s">
        <v>67</v>
      </c>
      <c r="AM11" s="18" t="s">
        <v>67</v>
      </c>
      <c r="AN11" s="18">
        <v>0</v>
      </c>
      <c r="AO11" s="18">
        <v>0</v>
      </c>
    </row>
    <row r="12" spans="1:41" x14ac:dyDescent="0.25">
      <c r="A12" s="116">
        <v>8</v>
      </c>
      <c r="B12" s="116">
        <v>4</v>
      </c>
      <c r="C12" s="116">
        <v>4</v>
      </c>
      <c r="D12" s="116">
        <v>4</v>
      </c>
      <c r="E12" s="116">
        <v>10</v>
      </c>
      <c r="F12" s="116">
        <v>3</v>
      </c>
      <c r="G12" s="116">
        <v>3</v>
      </c>
      <c r="H12" s="116">
        <v>3</v>
      </c>
      <c r="I12" s="116" t="s">
        <v>821</v>
      </c>
      <c r="K12" s="114" t="s">
        <v>660</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277</v>
      </c>
      <c r="W12" s="18" t="s">
        <v>277</v>
      </c>
      <c r="X12" s="18" t="s">
        <v>346</v>
      </c>
      <c r="Y12" s="18" t="s">
        <v>32</v>
      </c>
      <c r="Z12" s="18" t="s">
        <v>33</v>
      </c>
      <c r="AA12" s="91">
        <f>INDEX(Duct_Leakage!$A$3:$A$6,MATCH(Model_Input_Builder!$G12,Duct_Leakage!$E$3:$E$6,0),1)</f>
        <v>0.127</v>
      </c>
      <c r="AB12" s="91">
        <f>INDEX(Duct_Leakage!$B$3:$B$6,MATCH(Model_Input_Builder!$G12,Duct_Leakage!$E$3:$E$6,0),1)</f>
        <v>6.3E-2</v>
      </c>
      <c r="AC12" s="18">
        <v>30</v>
      </c>
      <c r="AD12" s="18">
        <v>30</v>
      </c>
      <c r="AE12" s="18" t="s">
        <v>67</v>
      </c>
      <c r="AF12" s="18" t="s">
        <v>35</v>
      </c>
      <c r="AG12" s="49">
        <v>0</v>
      </c>
      <c r="AH12" s="18">
        <v>0</v>
      </c>
      <c r="AI12" s="18" t="s">
        <v>67</v>
      </c>
      <c r="AJ12" s="18" t="s">
        <v>67</v>
      </c>
      <c r="AK12" s="18" t="s">
        <v>67</v>
      </c>
      <c r="AL12" s="18" t="s">
        <v>67</v>
      </c>
      <c r="AM12" s="18" t="s">
        <v>67</v>
      </c>
      <c r="AN12" s="18">
        <v>0</v>
      </c>
      <c r="AO12" s="18">
        <v>0</v>
      </c>
    </row>
    <row r="13" spans="1:41" x14ac:dyDescent="0.25">
      <c r="A13" s="116">
        <v>9</v>
      </c>
      <c r="B13" s="116">
        <v>4</v>
      </c>
      <c r="C13" s="116">
        <v>7</v>
      </c>
      <c r="D13" s="116">
        <v>3</v>
      </c>
      <c r="E13" s="116">
        <v>10</v>
      </c>
      <c r="F13" s="116">
        <v>19</v>
      </c>
      <c r="G13" s="116">
        <v>2</v>
      </c>
      <c r="H13" s="116">
        <v>3</v>
      </c>
      <c r="I13" s="116" t="s">
        <v>822</v>
      </c>
      <c r="K13" s="114" t="s">
        <v>661</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277</v>
      </c>
      <c r="W13" s="18" t="s">
        <v>277</v>
      </c>
      <c r="X13" s="18" t="s">
        <v>346</v>
      </c>
      <c r="Y13" s="18" t="s">
        <v>32</v>
      </c>
      <c r="Z13" s="18" t="s">
        <v>33</v>
      </c>
      <c r="AA13" s="91">
        <f>INDEX(Duct_Leakage!$A$3:$A$6,MATCH(Model_Input_Builder!$G13,Duct_Leakage!$E$3:$E$6,0),1)</f>
        <v>0.06</v>
      </c>
      <c r="AB13" s="91">
        <f>INDEX(Duct_Leakage!$B$3:$B$6,MATCH(Model_Input_Builder!$G13,Duct_Leakage!$E$3:$E$6,0),1)</f>
        <v>0.03</v>
      </c>
      <c r="AC13" s="18">
        <v>30</v>
      </c>
      <c r="AD13" s="18">
        <v>30</v>
      </c>
      <c r="AE13" s="18" t="s">
        <v>67</v>
      </c>
      <c r="AF13" s="18" t="s">
        <v>35</v>
      </c>
      <c r="AG13" s="49">
        <v>0</v>
      </c>
      <c r="AH13" s="18">
        <v>0</v>
      </c>
      <c r="AI13" s="18" t="s">
        <v>67</v>
      </c>
      <c r="AJ13" s="18" t="s">
        <v>67</v>
      </c>
      <c r="AK13" s="18" t="s">
        <v>67</v>
      </c>
      <c r="AL13" s="18" t="s">
        <v>67</v>
      </c>
      <c r="AM13" s="18" t="s">
        <v>67</v>
      </c>
      <c r="AN13" s="18">
        <v>0</v>
      </c>
      <c r="AO13" s="18">
        <v>0</v>
      </c>
    </row>
    <row r="14" spans="1:41" x14ac:dyDescent="0.25">
      <c r="A14" s="116">
        <v>10</v>
      </c>
      <c r="B14" s="116">
        <v>3</v>
      </c>
      <c r="C14" s="116">
        <v>4</v>
      </c>
      <c r="D14" s="116">
        <v>4</v>
      </c>
      <c r="E14" s="116">
        <v>14</v>
      </c>
      <c r="F14" s="116">
        <v>11</v>
      </c>
      <c r="G14" s="116">
        <v>4</v>
      </c>
      <c r="H14" s="116">
        <v>1</v>
      </c>
      <c r="I14" s="116" t="s">
        <v>823</v>
      </c>
      <c r="K14" s="114" t="s">
        <v>662</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277</v>
      </c>
      <c r="W14" s="18" t="s">
        <v>277</v>
      </c>
      <c r="X14" s="18" t="s">
        <v>346</v>
      </c>
      <c r="Y14" s="18" t="s">
        <v>32</v>
      </c>
      <c r="Z14" s="18" t="s">
        <v>33</v>
      </c>
      <c r="AA14" s="91">
        <f>INDEX(Duct_Leakage!$A$3:$A$6,MATCH(Model_Input_Builder!$G14,Duct_Leakage!$E$3:$E$6,0),1)</f>
        <v>0.18</v>
      </c>
      <c r="AB14" s="91">
        <f>INDEX(Duct_Leakage!$B$3:$B$6,MATCH(Model_Input_Builder!$G14,Duct_Leakage!$E$3:$E$6,0),1)</f>
        <v>0.09</v>
      </c>
      <c r="AC14" s="18">
        <v>30</v>
      </c>
      <c r="AD14" s="18">
        <v>30</v>
      </c>
      <c r="AE14" s="18" t="s">
        <v>67</v>
      </c>
      <c r="AF14" s="18" t="s">
        <v>35</v>
      </c>
      <c r="AG14" s="49">
        <v>0</v>
      </c>
      <c r="AH14" s="18">
        <v>0</v>
      </c>
      <c r="AI14" s="18" t="s">
        <v>67</v>
      </c>
      <c r="AJ14" s="18" t="s">
        <v>67</v>
      </c>
      <c r="AK14" s="18" t="s">
        <v>67</v>
      </c>
      <c r="AL14" s="18" t="s">
        <v>67</v>
      </c>
      <c r="AM14" s="18" t="s">
        <v>67</v>
      </c>
      <c r="AN14" s="18">
        <v>0</v>
      </c>
      <c r="AO14" s="18">
        <v>0</v>
      </c>
    </row>
    <row r="15" spans="1:41" x14ac:dyDescent="0.25">
      <c r="A15" s="116">
        <v>11</v>
      </c>
      <c r="B15" s="116">
        <v>3</v>
      </c>
      <c r="C15" s="116">
        <v>5</v>
      </c>
      <c r="D15" s="116">
        <v>4</v>
      </c>
      <c r="E15" s="116">
        <v>19</v>
      </c>
      <c r="F15" s="116">
        <v>13</v>
      </c>
      <c r="G15" s="116">
        <v>3</v>
      </c>
      <c r="H15" s="116">
        <v>3</v>
      </c>
      <c r="I15" s="116" t="s">
        <v>824</v>
      </c>
      <c r="K15" s="114" t="s">
        <v>663</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277</v>
      </c>
      <c r="W15" s="18" t="s">
        <v>277</v>
      </c>
      <c r="X15" s="18" t="s">
        <v>346</v>
      </c>
      <c r="Y15" s="18" t="s">
        <v>32</v>
      </c>
      <c r="Z15" s="18" t="s">
        <v>33</v>
      </c>
      <c r="AA15" s="91">
        <f>INDEX(Duct_Leakage!$A$3:$A$6,MATCH(Model_Input_Builder!$G15,Duct_Leakage!$E$3:$E$6,0),1)</f>
        <v>0.127</v>
      </c>
      <c r="AB15" s="91">
        <f>INDEX(Duct_Leakage!$B$3:$B$6,MATCH(Model_Input_Builder!$G15,Duct_Leakage!$E$3:$E$6,0),1)</f>
        <v>6.3E-2</v>
      </c>
      <c r="AC15" s="18">
        <v>30</v>
      </c>
      <c r="AD15" s="18">
        <v>30</v>
      </c>
      <c r="AE15" s="18" t="s">
        <v>67</v>
      </c>
      <c r="AF15" s="18" t="s">
        <v>35</v>
      </c>
      <c r="AG15" s="49">
        <v>0</v>
      </c>
      <c r="AH15" s="18">
        <v>0</v>
      </c>
      <c r="AI15" s="18" t="s">
        <v>67</v>
      </c>
      <c r="AJ15" s="18" t="s">
        <v>67</v>
      </c>
      <c r="AK15" s="18" t="s">
        <v>67</v>
      </c>
      <c r="AL15" s="18" t="s">
        <v>67</v>
      </c>
      <c r="AM15" s="18" t="s">
        <v>67</v>
      </c>
      <c r="AN15" s="18">
        <v>0</v>
      </c>
      <c r="AO15" s="18">
        <v>0</v>
      </c>
    </row>
    <row r="16" spans="1:41" x14ac:dyDescent="0.25">
      <c r="A16" s="116">
        <v>12</v>
      </c>
      <c r="B16" s="116">
        <v>1</v>
      </c>
      <c r="C16" s="116">
        <v>5</v>
      </c>
      <c r="D16" s="116">
        <v>1</v>
      </c>
      <c r="E16" s="116">
        <v>19</v>
      </c>
      <c r="F16" s="116">
        <v>6</v>
      </c>
      <c r="G16" s="116">
        <v>4</v>
      </c>
      <c r="H16" s="116">
        <v>2</v>
      </c>
      <c r="I16" s="116" t="s">
        <v>825</v>
      </c>
      <c r="K16" s="114" t="s">
        <v>664</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277</v>
      </c>
      <c r="W16" s="18" t="s">
        <v>277</v>
      </c>
      <c r="X16" s="18" t="s">
        <v>346</v>
      </c>
      <c r="Y16" s="18" t="s">
        <v>32</v>
      </c>
      <c r="Z16" s="18" t="s">
        <v>33</v>
      </c>
      <c r="AA16" s="91">
        <f>INDEX(Duct_Leakage!$A$3:$A$6,MATCH(Model_Input_Builder!$G16,Duct_Leakage!$E$3:$E$6,0),1)</f>
        <v>0.18</v>
      </c>
      <c r="AB16" s="91">
        <f>INDEX(Duct_Leakage!$B$3:$B$6,MATCH(Model_Input_Builder!$G16,Duct_Leakage!$E$3:$E$6,0),1)</f>
        <v>0.09</v>
      </c>
      <c r="AC16" s="18">
        <v>30</v>
      </c>
      <c r="AD16" s="18">
        <v>30</v>
      </c>
      <c r="AE16" s="18" t="s">
        <v>67</v>
      </c>
      <c r="AF16" s="18" t="s">
        <v>35</v>
      </c>
      <c r="AG16" s="49">
        <v>0</v>
      </c>
      <c r="AH16" s="18">
        <v>0</v>
      </c>
      <c r="AI16" s="18" t="s">
        <v>67</v>
      </c>
      <c r="AJ16" s="18" t="s">
        <v>67</v>
      </c>
      <c r="AK16" s="18" t="s">
        <v>67</v>
      </c>
      <c r="AL16" s="18" t="s">
        <v>67</v>
      </c>
      <c r="AM16" s="18" t="s">
        <v>67</v>
      </c>
      <c r="AN16" s="18">
        <v>0</v>
      </c>
      <c r="AO16" s="18">
        <v>0</v>
      </c>
    </row>
    <row r="17" spans="1:41" x14ac:dyDescent="0.25">
      <c r="A17" s="116">
        <v>13</v>
      </c>
      <c r="B17" s="116">
        <v>4</v>
      </c>
      <c r="C17" s="116">
        <v>5</v>
      </c>
      <c r="D17" s="116">
        <v>4</v>
      </c>
      <c r="E17" s="116">
        <v>9</v>
      </c>
      <c r="F17" s="116">
        <v>11</v>
      </c>
      <c r="G17" s="116">
        <v>1</v>
      </c>
      <c r="H17" s="116">
        <v>2</v>
      </c>
      <c r="I17" s="116" t="s">
        <v>826</v>
      </c>
      <c r="K17" s="114" t="s">
        <v>665</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277</v>
      </c>
      <c r="W17" s="18" t="s">
        <v>277</v>
      </c>
      <c r="X17" s="18" t="s">
        <v>346</v>
      </c>
      <c r="Y17" s="18" t="s">
        <v>32</v>
      </c>
      <c r="Z17" s="18" t="s">
        <v>33</v>
      </c>
      <c r="AA17" s="91">
        <f>INDEX(Duct_Leakage!$A$3:$A$6,MATCH(Model_Input_Builder!$G17,Duct_Leakage!$E$3:$E$6,0),1)</f>
        <v>0.03</v>
      </c>
      <c r="AB17" s="91">
        <f>INDEX(Duct_Leakage!$B$3:$B$6,MATCH(Model_Input_Builder!$G17,Duct_Leakage!$E$3:$E$6,0),1)</f>
        <v>1.4999999999999999E-2</v>
      </c>
      <c r="AC17" s="18">
        <v>30</v>
      </c>
      <c r="AD17" s="18">
        <v>30</v>
      </c>
      <c r="AE17" s="18" t="s">
        <v>67</v>
      </c>
      <c r="AF17" s="18" t="s">
        <v>35</v>
      </c>
      <c r="AG17" s="49">
        <v>0</v>
      </c>
      <c r="AH17" s="18">
        <v>0</v>
      </c>
      <c r="AI17" s="18" t="s">
        <v>67</v>
      </c>
      <c r="AJ17" s="18" t="s">
        <v>67</v>
      </c>
      <c r="AK17" s="18" t="s">
        <v>67</v>
      </c>
      <c r="AL17" s="18" t="s">
        <v>67</v>
      </c>
      <c r="AM17" s="18" t="s">
        <v>67</v>
      </c>
      <c r="AN17" s="18">
        <v>0</v>
      </c>
      <c r="AO17" s="18">
        <v>0</v>
      </c>
    </row>
    <row r="18" spans="1:41" x14ac:dyDescent="0.25">
      <c r="A18" s="116">
        <v>14</v>
      </c>
      <c r="B18" s="116">
        <v>4</v>
      </c>
      <c r="C18" s="116">
        <v>1</v>
      </c>
      <c r="D18" s="116">
        <v>4</v>
      </c>
      <c r="E18" s="116">
        <v>17</v>
      </c>
      <c r="F18" s="116">
        <v>16</v>
      </c>
      <c r="G18" s="116">
        <v>2</v>
      </c>
      <c r="H18" s="116">
        <v>3</v>
      </c>
      <c r="I18" s="116" t="s">
        <v>827</v>
      </c>
      <c r="K18" s="114" t="s">
        <v>666</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277</v>
      </c>
      <c r="W18" s="18" t="s">
        <v>277</v>
      </c>
      <c r="X18" s="18" t="s">
        <v>346</v>
      </c>
      <c r="Y18" s="18" t="s">
        <v>32</v>
      </c>
      <c r="Z18" s="18" t="s">
        <v>33</v>
      </c>
      <c r="AA18" s="91">
        <f>INDEX(Duct_Leakage!$A$3:$A$6,MATCH(Model_Input_Builder!$G18,Duct_Leakage!$E$3:$E$6,0),1)</f>
        <v>0.06</v>
      </c>
      <c r="AB18" s="91">
        <f>INDEX(Duct_Leakage!$B$3:$B$6,MATCH(Model_Input_Builder!$G18,Duct_Leakage!$E$3:$E$6,0),1)</f>
        <v>0.03</v>
      </c>
      <c r="AC18" s="18">
        <v>30</v>
      </c>
      <c r="AD18" s="18">
        <v>30</v>
      </c>
      <c r="AE18" s="18" t="s">
        <v>67</v>
      </c>
      <c r="AF18" s="18" t="s">
        <v>35</v>
      </c>
      <c r="AG18" s="49">
        <v>0</v>
      </c>
      <c r="AH18" s="18">
        <v>0</v>
      </c>
      <c r="AI18" s="18" t="s">
        <v>67</v>
      </c>
      <c r="AJ18" s="18" t="s">
        <v>67</v>
      </c>
      <c r="AK18" s="18" t="s">
        <v>67</v>
      </c>
      <c r="AL18" s="18" t="s">
        <v>67</v>
      </c>
      <c r="AM18" s="18" t="s">
        <v>67</v>
      </c>
      <c r="AN18" s="18">
        <v>0</v>
      </c>
      <c r="AO18" s="18">
        <v>0</v>
      </c>
    </row>
    <row r="19" spans="1:41" x14ac:dyDescent="0.25">
      <c r="A19" s="116">
        <v>15</v>
      </c>
      <c r="B19" s="116">
        <v>3</v>
      </c>
      <c r="C19" s="116">
        <v>7</v>
      </c>
      <c r="D19" s="116">
        <v>4</v>
      </c>
      <c r="E19" s="116">
        <v>13</v>
      </c>
      <c r="F19" s="116">
        <v>11</v>
      </c>
      <c r="G19" s="116">
        <v>3</v>
      </c>
      <c r="H19" s="116">
        <v>1</v>
      </c>
      <c r="I19" s="116" t="s">
        <v>828</v>
      </c>
      <c r="K19" s="114" t="s">
        <v>667</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277</v>
      </c>
      <c r="W19" s="18" t="s">
        <v>277</v>
      </c>
      <c r="X19" s="18" t="s">
        <v>346</v>
      </c>
      <c r="Y19" s="18" t="s">
        <v>32</v>
      </c>
      <c r="Z19" s="18" t="s">
        <v>33</v>
      </c>
      <c r="AA19" s="91">
        <f>INDEX(Duct_Leakage!$A$3:$A$6,MATCH(Model_Input_Builder!$G19,Duct_Leakage!$E$3:$E$6,0),1)</f>
        <v>0.127</v>
      </c>
      <c r="AB19" s="91">
        <f>INDEX(Duct_Leakage!$B$3:$B$6,MATCH(Model_Input_Builder!$G19,Duct_Leakage!$E$3:$E$6,0),1)</f>
        <v>6.3E-2</v>
      </c>
      <c r="AC19" s="18">
        <v>30</v>
      </c>
      <c r="AD19" s="18">
        <v>30</v>
      </c>
      <c r="AE19" s="18" t="s">
        <v>67</v>
      </c>
      <c r="AF19" s="18" t="s">
        <v>35</v>
      </c>
      <c r="AG19" s="49">
        <v>0</v>
      </c>
      <c r="AH19" s="18">
        <v>0</v>
      </c>
      <c r="AI19" s="18" t="s">
        <v>67</v>
      </c>
      <c r="AJ19" s="18" t="s">
        <v>67</v>
      </c>
      <c r="AK19" s="18" t="s">
        <v>67</v>
      </c>
      <c r="AL19" s="18" t="s">
        <v>67</v>
      </c>
      <c r="AM19" s="18" t="s">
        <v>67</v>
      </c>
      <c r="AN19" s="18">
        <v>0</v>
      </c>
      <c r="AO19" s="18">
        <v>0</v>
      </c>
    </row>
    <row r="20" spans="1:41" x14ac:dyDescent="0.25">
      <c r="A20" s="116">
        <v>16</v>
      </c>
      <c r="B20" s="116">
        <v>4</v>
      </c>
      <c r="C20" s="116">
        <v>3</v>
      </c>
      <c r="D20" s="116">
        <v>3</v>
      </c>
      <c r="E20" s="116">
        <v>6</v>
      </c>
      <c r="F20" s="116">
        <v>1</v>
      </c>
      <c r="G20" s="116">
        <v>2</v>
      </c>
      <c r="H20" s="116">
        <v>3</v>
      </c>
      <c r="I20" s="116" t="s">
        <v>829</v>
      </c>
      <c r="K20" s="114" t="s">
        <v>668</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277</v>
      </c>
      <c r="W20" s="18" t="s">
        <v>277</v>
      </c>
      <c r="X20" s="18" t="s">
        <v>346</v>
      </c>
      <c r="Y20" s="18" t="s">
        <v>32</v>
      </c>
      <c r="Z20" s="18" t="s">
        <v>33</v>
      </c>
      <c r="AA20" s="91">
        <f>INDEX(Duct_Leakage!$A$3:$A$6,MATCH(Model_Input_Builder!$G20,Duct_Leakage!$E$3:$E$6,0),1)</f>
        <v>0.06</v>
      </c>
      <c r="AB20" s="91">
        <f>INDEX(Duct_Leakage!$B$3:$B$6,MATCH(Model_Input_Builder!$G20,Duct_Leakage!$E$3:$E$6,0),1)</f>
        <v>0.03</v>
      </c>
      <c r="AC20" s="18">
        <v>30</v>
      </c>
      <c r="AD20" s="18">
        <v>30</v>
      </c>
      <c r="AE20" s="18" t="s">
        <v>67</v>
      </c>
      <c r="AF20" s="18" t="s">
        <v>35</v>
      </c>
      <c r="AG20" s="49">
        <v>0</v>
      </c>
      <c r="AH20" s="18">
        <v>0</v>
      </c>
      <c r="AI20" s="18" t="s">
        <v>67</v>
      </c>
      <c r="AJ20" s="18" t="s">
        <v>67</v>
      </c>
      <c r="AK20" s="18" t="s">
        <v>67</v>
      </c>
      <c r="AL20" s="18" t="s">
        <v>67</v>
      </c>
      <c r="AM20" s="18" t="s">
        <v>67</v>
      </c>
      <c r="AN20" s="18">
        <v>0</v>
      </c>
      <c r="AO20" s="18">
        <v>0</v>
      </c>
    </row>
    <row r="21" spans="1:41" x14ac:dyDescent="0.25">
      <c r="A21" s="116">
        <v>17</v>
      </c>
      <c r="B21" s="116">
        <v>4</v>
      </c>
      <c r="C21" s="116">
        <v>8</v>
      </c>
      <c r="D21" s="116">
        <v>4</v>
      </c>
      <c r="E21" s="116">
        <v>9</v>
      </c>
      <c r="F21" s="116">
        <v>4</v>
      </c>
      <c r="G21" s="116">
        <v>4</v>
      </c>
      <c r="H21" s="116">
        <v>2</v>
      </c>
      <c r="I21" s="116" t="s">
        <v>830</v>
      </c>
      <c r="K21" s="114" t="s">
        <v>669</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277</v>
      </c>
      <c r="W21" s="18" t="s">
        <v>277</v>
      </c>
      <c r="X21" s="18" t="s">
        <v>346</v>
      </c>
      <c r="Y21" s="18" t="s">
        <v>32</v>
      </c>
      <c r="Z21" s="18" t="s">
        <v>33</v>
      </c>
      <c r="AA21" s="91">
        <f>INDEX(Duct_Leakage!$A$3:$A$6,MATCH(Model_Input_Builder!$G21,Duct_Leakage!$E$3:$E$6,0),1)</f>
        <v>0.18</v>
      </c>
      <c r="AB21" s="91">
        <f>INDEX(Duct_Leakage!$B$3:$B$6,MATCH(Model_Input_Builder!$G21,Duct_Leakage!$E$3:$E$6,0),1)</f>
        <v>0.09</v>
      </c>
      <c r="AC21" s="18">
        <v>30</v>
      </c>
      <c r="AD21" s="18">
        <v>30</v>
      </c>
      <c r="AE21" s="18" t="s">
        <v>67</v>
      </c>
      <c r="AF21" s="18" t="s">
        <v>35</v>
      </c>
      <c r="AG21" s="49">
        <v>0</v>
      </c>
      <c r="AH21" s="18">
        <v>0</v>
      </c>
      <c r="AI21" s="18" t="s">
        <v>67</v>
      </c>
      <c r="AJ21" s="18" t="s">
        <v>67</v>
      </c>
      <c r="AK21" s="18" t="s">
        <v>67</v>
      </c>
      <c r="AL21" s="18" t="s">
        <v>67</v>
      </c>
      <c r="AM21" s="18" t="s">
        <v>67</v>
      </c>
      <c r="AN21" s="18">
        <v>0</v>
      </c>
      <c r="AO21" s="18">
        <v>0</v>
      </c>
    </row>
    <row r="22" spans="1:41" x14ac:dyDescent="0.25">
      <c r="A22" s="116">
        <v>18</v>
      </c>
      <c r="B22" s="116">
        <v>2</v>
      </c>
      <c r="C22" s="116">
        <v>4</v>
      </c>
      <c r="D22" s="116">
        <v>2</v>
      </c>
      <c r="E22" s="116">
        <v>14</v>
      </c>
      <c r="F22" s="116">
        <v>1</v>
      </c>
      <c r="G22" s="116">
        <v>1</v>
      </c>
      <c r="H22" s="116">
        <v>3</v>
      </c>
      <c r="I22" s="116" t="s">
        <v>831</v>
      </c>
      <c r="K22" s="114" t="s">
        <v>670</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277</v>
      </c>
      <c r="W22" s="18" t="s">
        <v>277</v>
      </c>
      <c r="X22" s="18" t="s">
        <v>346</v>
      </c>
      <c r="Y22" s="18" t="s">
        <v>32</v>
      </c>
      <c r="Z22" s="18" t="s">
        <v>33</v>
      </c>
      <c r="AA22" s="91">
        <f>INDEX(Duct_Leakage!$A$3:$A$6,MATCH(Model_Input_Builder!$G22,Duct_Leakage!$E$3:$E$6,0),1)</f>
        <v>0.03</v>
      </c>
      <c r="AB22" s="91">
        <f>INDEX(Duct_Leakage!$B$3:$B$6,MATCH(Model_Input_Builder!$G22,Duct_Leakage!$E$3:$E$6,0),1)</f>
        <v>1.4999999999999999E-2</v>
      </c>
      <c r="AC22" s="18">
        <v>30</v>
      </c>
      <c r="AD22" s="18">
        <v>30</v>
      </c>
      <c r="AE22" s="18" t="s">
        <v>67</v>
      </c>
      <c r="AF22" s="18" t="s">
        <v>35</v>
      </c>
      <c r="AG22" s="49">
        <v>0</v>
      </c>
      <c r="AH22" s="18">
        <v>0</v>
      </c>
      <c r="AI22" s="18" t="s">
        <v>67</v>
      </c>
      <c r="AJ22" s="18" t="s">
        <v>67</v>
      </c>
      <c r="AK22" s="18" t="s">
        <v>67</v>
      </c>
      <c r="AL22" s="18" t="s">
        <v>67</v>
      </c>
      <c r="AM22" s="18" t="s">
        <v>67</v>
      </c>
      <c r="AN22" s="18">
        <v>0</v>
      </c>
      <c r="AO22" s="18">
        <v>0</v>
      </c>
    </row>
    <row r="23" spans="1:41" x14ac:dyDescent="0.25">
      <c r="A23" s="116">
        <v>19</v>
      </c>
      <c r="B23" s="116">
        <v>4</v>
      </c>
      <c r="C23" s="116">
        <v>2</v>
      </c>
      <c r="D23" s="116">
        <v>5</v>
      </c>
      <c r="E23" s="116">
        <v>8</v>
      </c>
      <c r="F23" s="116">
        <v>14</v>
      </c>
      <c r="G23" s="116">
        <v>1</v>
      </c>
      <c r="H23" s="116">
        <v>2</v>
      </c>
      <c r="I23" s="116" t="s">
        <v>832</v>
      </c>
      <c r="K23" s="114" t="s">
        <v>671</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277</v>
      </c>
      <c r="W23" s="18" t="s">
        <v>277</v>
      </c>
      <c r="X23" s="18" t="s">
        <v>346</v>
      </c>
      <c r="Y23" s="18" t="s">
        <v>32</v>
      </c>
      <c r="Z23" s="18" t="s">
        <v>33</v>
      </c>
      <c r="AA23" s="91">
        <f>INDEX(Duct_Leakage!$A$3:$A$6,MATCH(Model_Input_Builder!$G23,Duct_Leakage!$E$3:$E$6,0),1)</f>
        <v>0.03</v>
      </c>
      <c r="AB23" s="91">
        <f>INDEX(Duct_Leakage!$B$3:$B$6,MATCH(Model_Input_Builder!$G23,Duct_Leakage!$E$3:$E$6,0),1)</f>
        <v>1.4999999999999999E-2</v>
      </c>
      <c r="AC23" s="18">
        <v>30</v>
      </c>
      <c r="AD23" s="18">
        <v>30</v>
      </c>
      <c r="AE23" s="18" t="s">
        <v>67</v>
      </c>
      <c r="AF23" s="18" t="s">
        <v>35</v>
      </c>
      <c r="AG23" s="49">
        <v>0</v>
      </c>
      <c r="AH23" s="18">
        <v>0</v>
      </c>
      <c r="AI23" s="18" t="s">
        <v>67</v>
      </c>
      <c r="AJ23" s="18" t="s">
        <v>67</v>
      </c>
      <c r="AK23" s="18" t="s">
        <v>67</v>
      </c>
      <c r="AL23" s="18" t="s">
        <v>67</v>
      </c>
      <c r="AM23" s="18" t="s">
        <v>67</v>
      </c>
      <c r="AN23" s="18">
        <v>0</v>
      </c>
      <c r="AO23" s="18">
        <v>0</v>
      </c>
    </row>
    <row r="24" spans="1:41" x14ac:dyDescent="0.25">
      <c r="A24" s="116">
        <v>20</v>
      </c>
      <c r="B24" s="116">
        <v>2</v>
      </c>
      <c r="C24" s="116">
        <v>2</v>
      </c>
      <c r="D24" s="116">
        <v>2</v>
      </c>
      <c r="E24" s="116">
        <v>14</v>
      </c>
      <c r="F24" s="116">
        <v>5</v>
      </c>
      <c r="G24" s="116">
        <v>4</v>
      </c>
      <c r="H24" s="116">
        <v>2</v>
      </c>
      <c r="I24" s="116" t="s">
        <v>833</v>
      </c>
      <c r="K24" s="114" t="s">
        <v>672</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277</v>
      </c>
      <c r="W24" s="18" t="s">
        <v>277</v>
      </c>
      <c r="X24" s="18" t="s">
        <v>346</v>
      </c>
      <c r="Y24" s="18" t="s">
        <v>32</v>
      </c>
      <c r="Z24" s="18" t="s">
        <v>33</v>
      </c>
      <c r="AA24" s="91">
        <f>INDEX(Duct_Leakage!$A$3:$A$6,MATCH(Model_Input_Builder!$G24,Duct_Leakage!$E$3:$E$6,0),1)</f>
        <v>0.18</v>
      </c>
      <c r="AB24" s="91">
        <f>INDEX(Duct_Leakage!$B$3:$B$6,MATCH(Model_Input_Builder!$G24,Duct_Leakage!$E$3:$E$6,0),1)</f>
        <v>0.09</v>
      </c>
      <c r="AC24" s="18">
        <v>30</v>
      </c>
      <c r="AD24" s="18">
        <v>30</v>
      </c>
      <c r="AE24" s="18" t="s">
        <v>67</v>
      </c>
      <c r="AF24" s="18" t="s">
        <v>35</v>
      </c>
      <c r="AG24" s="49">
        <v>0</v>
      </c>
      <c r="AH24" s="18">
        <v>0</v>
      </c>
      <c r="AI24" s="18" t="s">
        <v>67</v>
      </c>
      <c r="AJ24" s="18" t="s">
        <v>67</v>
      </c>
      <c r="AK24" s="18" t="s">
        <v>67</v>
      </c>
      <c r="AL24" s="18" t="s">
        <v>67</v>
      </c>
      <c r="AM24" s="18" t="s">
        <v>67</v>
      </c>
      <c r="AN24" s="18">
        <v>0</v>
      </c>
      <c r="AO24" s="18">
        <v>0</v>
      </c>
    </row>
    <row r="25" spans="1:41" x14ac:dyDescent="0.25">
      <c r="A25" s="116">
        <v>21</v>
      </c>
      <c r="B25" s="116">
        <v>3</v>
      </c>
      <c r="C25" s="116">
        <v>4</v>
      </c>
      <c r="D25" s="116">
        <v>1</v>
      </c>
      <c r="E25" s="116">
        <v>16</v>
      </c>
      <c r="F25" s="116">
        <v>18</v>
      </c>
      <c r="G25" s="116">
        <v>1</v>
      </c>
      <c r="H25" s="116">
        <v>1</v>
      </c>
      <c r="I25" s="116" t="s">
        <v>834</v>
      </c>
      <c r="K25" s="114" t="s">
        <v>673</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277</v>
      </c>
      <c r="W25" s="18" t="s">
        <v>277</v>
      </c>
      <c r="X25" s="18" t="s">
        <v>346</v>
      </c>
      <c r="Y25" s="18" t="s">
        <v>32</v>
      </c>
      <c r="Z25" s="18" t="s">
        <v>33</v>
      </c>
      <c r="AA25" s="91">
        <f>INDEX(Duct_Leakage!$A$3:$A$6,MATCH(Model_Input_Builder!$G25,Duct_Leakage!$E$3:$E$6,0),1)</f>
        <v>0.03</v>
      </c>
      <c r="AB25" s="91">
        <f>INDEX(Duct_Leakage!$B$3:$B$6,MATCH(Model_Input_Builder!$G25,Duct_Leakage!$E$3:$E$6,0),1)</f>
        <v>1.4999999999999999E-2</v>
      </c>
      <c r="AC25" s="18">
        <v>30</v>
      </c>
      <c r="AD25" s="18">
        <v>30</v>
      </c>
      <c r="AE25" s="18" t="s">
        <v>67</v>
      </c>
      <c r="AF25" s="18" t="s">
        <v>35</v>
      </c>
      <c r="AG25" s="49">
        <v>0</v>
      </c>
      <c r="AH25" s="18">
        <v>0</v>
      </c>
      <c r="AI25" s="18" t="s">
        <v>67</v>
      </c>
      <c r="AJ25" s="18" t="s">
        <v>67</v>
      </c>
      <c r="AK25" s="18" t="s">
        <v>67</v>
      </c>
      <c r="AL25" s="18" t="s">
        <v>67</v>
      </c>
      <c r="AM25" s="18" t="s">
        <v>67</v>
      </c>
      <c r="AN25" s="18">
        <v>0</v>
      </c>
      <c r="AO25" s="18">
        <v>0</v>
      </c>
    </row>
    <row r="26" spans="1:41" x14ac:dyDescent="0.25">
      <c r="A26" s="116">
        <v>22</v>
      </c>
      <c r="B26" s="116">
        <v>1</v>
      </c>
      <c r="C26" s="116">
        <v>6</v>
      </c>
      <c r="D26" s="116">
        <v>5</v>
      </c>
      <c r="E26" s="116">
        <v>19</v>
      </c>
      <c r="F26" s="116">
        <v>2</v>
      </c>
      <c r="G26" s="116">
        <v>3</v>
      </c>
      <c r="H26" s="116">
        <v>1</v>
      </c>
      <c r="I26" s="116" t="s">
        <v>835</v>
      </c>
      <c r="K26" s="114" t="s">
        <v>674</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277</v>
      </c>
      <c r="W26" s="18" t="s">
        <v>277</v>
      </c>
      <c r="X26" s="18" t="s">
        <v>346</v>
      </c>
      <c r="Y26" s="18" t="s">
        <v>32</v>
      </c>
      <c r="Z26" s="18" t="s">
        <v>33</v>
      </c>
      <c r="AA26" s="91">
        <f>INDEX(Duct_Leakage!$A$3:$A$6,MATCH(Model_Input_Builder!$G26,Duct_Leakage!$E$3:$E$6,0),1)</f>
        <v>0.127</v>
      </c>
      <c r="AB26" s="91">
        <f>INDEX(Duct_Leakage!$B$3:$B$6,MATCH(Model_Input_Builder!$G26,Duct_Leakage!$E$3:$E$6,0),1)</f>
        <v>6.3E-2</v>
      </c>
      <c r="AC26" s="18">
        <v>30</v>
      </c>
      <c r="AD26" s="18">
        <v>30</v>
      </c>
      <c r="AE26" s="18" t="s">
        <v>67</v>
      </c>
      <c r="AF26" s="18" t="s">
        <v>35</v>
      </c>
      <c r="AG26" s="49">
        <v>0</v>
      </c>
      <c r="AH26" s="18">
        <v>0</v>
      </c>
      <c r="AI26" s="18" t="s">
        <v>67</v>
      </c>
      <c r="AJ26" s="18" t="s">
        <v>67</v>
      </c>
      <c r="AK26" s="18" t="s">
        <v>67</v>
      </c>
      <c r="AL26" s="18" t="s">
        <v>67</v>
      </c>
      <c r="AM26" s="18" t="s">
        <v>67</v>
      </c>
      <c r="AN26" s="18">
        <v>0</v>
      </c>
      <c r="AO26" s="18">
        <v>0</v>
      </c>
    </row>
    <row r="27" spans="1:41" x14ac:dyDescent="0.25">
      <c r="A27" s="116">
        <v>23</v>
      </c>
      <c r="B27" s="116">
        <v>2</v>
      </c>
      <c r="C27" s="116">
        <v>4</v>
      </c>
      <c r="D27" s="116">
        <v>4</v>
      </c>
      <c r="E27" s="116">
        <v>10</v>
      </c>
      <c r="F27" s="116">
        <v>2</v>
      </c>
      <c r="G27" s="116">
        <v>1</v>
      </c>
      <c r="H27" s="116">
        <v>2</v>
      </c>
      <c r="I27" s="116" t="s">
        <v>836</v>
      </c>
      <c r="K27" s="114" t="s">
        <v>675</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277</v>
      </c>
      <c r="W27" s="18" t="s">
        <v>277</v>
      </c>
      <c r="X27" s="18" t="s">
        <v>346</v>
      </c>
      <c r="Y27" s="18" t="s">
        <v>32</v>
      </c>
      <c r="Z27" s="18" t="s">
        <v>33</v>
      </c>
      <c r="AA27" s="91">
        <f>INDEX(Duct_Leakage!$A$3:$A$6,MATCH(Model_Input_Builder!$G27,Duct_Leakage!$E$3:$E$6,0),1)</f>
        <v>0.03</v>
      </c>
      <c r="AB27" s="91">
        <f>INDEX(Duct_Leakage!$B$3:$B$6,MATCH(Model_Input_Builder!$G27,Duct_Leakage!$E$3:$E$6,0),1)</f>
        <v>1.4999999999999999E-2</v>
      </c>
      <c r="AC27" s="18">
        <v>30</v>
      </c>
      <c r="AD27" s="18">
        <v>30</v>
      </c>
      <c r="AE27" s="18" t="s">
        <v>67</v>
      </c>
      <c r="AF27" s="18" t="s">
        <v>35</v>
      </c>
      <c r="AG27" s="49">
        <v>0</v>
      </c>
      <c r="AH27" s="18">
        <v>0</v>
      </c>
      <c r="AI27" s="18" t="s">
        <v>67</v>
      </c>
      <c r="AJ27" s="18" t="s">
        <v>67</v>
      </c>
      <c r="AK27" s="18" t="s">
        <v>67</v>
      </c>
      <c r="AL27" s="18" t="s">
        <v>67</v>
      </c>
      <c r="AM27" s="18" t="s">
        <v>67</v>
      </c>
      <c r="AN27" s="18">
        <v>0</v>
      </c>
      <c r="AO27" s="18">
        <v>0</v>
      </c>
    </row>
    <row r="28" spans="1:41" x14ac:dyDescent="0.25">
      <c r="A28" s="116">
        <v>24</v>
      </c>
      <c r="B28" s="116">
        <v>3</v>
      </c>
      <c r="C28" s="116">
        <v>8</v>
      </c>
      <c r="D28" s="116">
        <v>2</v>
      </c>
      <c r="E28" s="116">
        <v>18</v>
      </c>
      <c r="F28" s="116">
        <v>4</v>
      </c>
      <c r="G28" s="116">
        <v>4</v>
      </c>
      <c r="H28" s="116">
        <v>1</v>
      </c>
      <c r="I28" s="116" t="s">
        <v>837</v>
      </c>
      <c r="K28" s="114" t="s">
        <v>676</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277</v>
      </c>
      <c r="W28" s="18" t="s">
        <v>277</v>
      </c>
      <c r="X28" s="18" t="s">
        <v>346</v>
      </c>
      <c r="Y28" s="18" t="s">
        <v>32</v>
      </c>
      <c r="Z28" s="18" t="s">
        <v>33</v>
      </c>
      <c r="AA28" s="91">
        <f>INDEX(Duct_Leakage!$A$3:$A$6,MATCH(Model_Input_Builder!$G28,Duct_Leakage!$E$3:$E$6,0),1)</f>
        <v>0.18</v>
      </c>
      <c r="AB28" s="91">
        <f>INDEX(Duct_Leakage!$B$3:$B$6,MATCH(Model_Input_Builder!$G28,Duct_Leakage!$E$3:$E$6,0),1)</f>
        <v>0.09</v>
      </c>
      <c r="AC28" s="18">
        <v>30</v>
      </c>
      <c r="AD28" s="18">
        <v>30</v>
      </c>
      <c r="AE28" s="18" t="s">
        <v>67</v>
      </c>
      <c r="AF28" s="18" t="s">
        <v>35</v>
      </c>
      <c r="AG28" s="49">
        <v>0</v>
      </c>
      <c r="AH28" s="18">
        <v>0</v>
      </c>
      <c r="AI28" s="18" t="s">
        <v>67</v>
      </c>
      <c r="AJ28" s="18" t="s">
        <v>67</v>
      </c>
      <c r="AK28" s="18" t="s">
        <v>67</v>
      </c>
      <c r="AL28" s="18" t="s">
        <v>67</v>
      </c>
      <c r="AM28" s="18" t="s">
        <v>67</v>
      </c>
      <c r="AN28" s="18">
        <v>0</v>
      </c>
      <c r="AO28" s="18">
        <v>0</v>
      </c>
    </row>
    <row r="29" spans="1:41" x14ac:dyDescent="0.25">
      <c r="A29" s="116">
        <v>25</v>
      </c>
      <c r="B29" s="116">
        <v>4</v>
      </c>
      <c r="C29" s="116">
        <v>3</v>
      </c>
      <c r="D29" s="116">
        <v>3</v>
      </c>
      <c r="E29" s="116">
        <v>3</v>
      </c>
      <c r="F29" s="116">
        <v>12</v>
      </c>
      <c r="G29" s="116">
        <v>3</v>
      </c>
      <c r="H29" s="116">
        <v>1</v>
      </c>
      <c r="I29" s="116" t="s">
        <v>838</v>
      </c>
      <c r="K29" s="114" t="s">
        <v>677</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277</v>
      </c>
      <c r="W29" s="18" t="s">
        <v>277</v>
      </c>
      <c r="X29" s="18" t="s">
        <v>346</v>
      </c>
      <c r="Y29" s="18" t="s">
        <v>32</v>
      </c>
      <c r="Z29" s="18" t="s">
        <v>33</v>
      </c>
      <c r="AA29" s="91">
        <f>INDEX(Duct_Leakage!$A$3:$A$6,MATCH(Model_Input_Builder!$G29,Duct_Leakage!$E$3:$E$6,0),1)</f>
        <v>0.127</v>
      </c>
      <c r="AB29" s="91">
        <f>INDEX(Duct_Leakage!$B$3:$B$6,MATCH(Model_Input_Builder!$G29,Duct_Leakage!$E$3:$E$6,0),1)</f>
        <v>6.3E-2</v>
      </c>
      <c r="AC29" s="18">
        <v>30</v>
      </c>
      <c r="AD29" s="18">
        <v>30</v>
      </c>
      <c r="AE29" s="18" t="s">
        <v>67</v>
      </c>
      <c r="AF29" s="18" t="s">
        <v>35</v>
      </c>
      <c r="AG29" s="49">
        <v>0</v>
      </c>
      <c r="AH29" s="18">
        <v>0</v>
      </c>
      <c r="AI29" s="18" t="s">
        <v>67</v>
      </c>
      <c r="AJ29" s="18" t="s">
        <v>67</v>
      </c>
      <c r="AK29" s="18" t="s">
        <v>67</v>
      </c>
      <c r="AL29" s="18" t="s">
        <v>67</v>
      </c>
      <c r="AM29" s="18" t="s">
        <v>67</v>
      </c>
      <c r="AN29" s="18">
        <v>0</v>
      </c>
      <c r="AO29" s="18">
        <v>0</v>
      </c>
    </row>
    <row r="30" spans="1:41" x14ac:dyDescent="0.25">
      <c r="A30" s="116">
        <v>26</v>
      </c>
      <c r="B30" s="116">
        <v>4</v>
      </c>
      <c r="C30" s="116">
        <v>6</v>
      </c>
      <c r="D30" s="116">
        <v>5</v>
      </c>
      <c r="E30" s="116">
        <v>10</v>
      </c>
      <c r="F30" s="116">
        <v>20</v>
      </c>
      <c r="G30" s="116">
        <v>2</v>
      </c>
      <c r="H30" s="116">
        <v>2</v>
      </c>
      <c r="I30" s="116" t="s">
        <v>839</v>
      </c>
      <c r="K30" s="114" t="s">
        <v>678</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277</v>
      </c>
      <c r="W30" s="18" t="s">
        <v>277</v>
      </c>
      <c r="X30" s="18" t="s">
        <v>346</v>
      </c>
      <c r="Y30" s="18" t="s">
        <v>32</v>
      </c>
      <c r="Z30" s="18" t="s">
        <v>33</v>
      </c>
      <c r="AA30" s="91">
        <f>INDEX(Duct_Leakage!$A$3:$A$6,MATCH(Model_Input_Builder!$G30,Duct_Leakage!$E$3:$E$6,0),1)</f>
        <v>0.06</v>
      </c>
      <c r="AB30" s="91">
        <f>INDEX(Duct_Leakage!$B$3:$B$6,MATCH(Model_Input_Builder!$G30,Duct_Leakage!$E$3:$E$6,0),1)</f>
        <v>0.03</v>
      </c>
      <c r="AC30" s="18">
        <v>30</v>
      </c>
      <c r="AD30" s="18">
        <v>30</v>
      </c>
      <c r="AE30" s="18" t="s">
        <v>67</v>
      </c>
      <c r="AF30" s="18" t="s">
        <v>35</v>
      </c>
      <c r="AG30" s="49">
        <v>0</v>
      </c>
      <c r="AH30" s="18">
        <v>0</v>
      </c>
      <c r="AI30" s="18" t="s">
        <v>67</v>
      </c>
      <c r="AJ30" s="18" t="s">
        <v>67</v>
      </c>
      <c r="AK30" s="18" t="s">
        <v>67</v>
      </c>
      <c r="AL30" s="18" t="s">
        <v>67</v>
      </c>
      <c r="AM30" s="18" t="s">
        <v>67</v>
      </c>
      <c r="AN30" s="18">
        <v>0</v>
      </c>
      <c r="AO30" s="18">
        <v>0</v>
      </c>
    </row>
    <row r="31" spans="1:41" x14ac:dyDescent="0.25">
      <c r="A31" s="116">
        <v>27</v>
      </c>
      <c r="B31" s="116">
        <v>4</v>
      </c>
      <c r="C31" s="116">
        <v>7</v>
      </c>
      <c r="D31" s="116">
        <v>2</v>
      </c>
      <c r="E31" s="116">
        <v>11</v>
      </c>
      <c r="F31" s="116">
        <v>9</v>
      </c>
      <c r="G31" s="116">
        <v>2</v>
      </c>
      <c r="H31" s="116">
        <v>1</v>
      </c>
      <c r="I31" s="116" t="s">
        <v>840</v>
      </c>
      <c r="K31" s="114" t="s">
        <v>679</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277</v>
      </c>
      <c r="W31" s="18" t="s">
        <v>277</v>
      </c>
      <c r="X31" s="18" t="s">
        <v>346</v>
      </c>
      <c r="Y31" s="18" t="s">
        <v>32</v>
      </c>
      <c r="Z31" s="18" t="s">
        <v>33</v>
      </c>
      <c r="AA31" s="91">
        <f>INDEX(Duct_Leakage!$A$3:$A$6,MATCH(Model_Input_Builder!$G31,Duct_Leakage!$E$3:$E$6,0),1)</f>
        <v>0.06</v>
      </c>
      <c r="AB31" s="91">
        <f>INDEX(Duct_Leakage!$B$3:$B$6,MATCH(Model_Input_Builder!$G31,Duct_Leakage!$E$3:$E$6,0),1)</f>
        <v>0.03</v>
      </c>
      <c r="AC31" s="18">
        <v>30</v>
      </c>
      <c r="AD31" s="18">
        <v>30</v>
      </c>
      <c r="AE31" s="18" t="s">
        <v>67</v>
      </c>
      <c r="AF31" s="18" t="s">
        <v>35</v>
      </c>
      <c r="AG31" s="49">
        <v>0</v>
      </c>
      <c r="AH31" s="18">
        <v>0</v>
      </c>
      <c r="AI31" s="18" t="s">
        <v>67</v>
      </c>
      <c r="AJ31" s="18" t="s">
        <v>67</v>
      </c>
      <c r="AK31" s="18" t="s">
        <v>67</v>
      </c>
      <c r="AL31" s="18" t="s">
        <v>67</v>
      </c>
      <c r="AM31" s="18" t="s">
        <v>67</v>
      </c>
      <c r="AN31" s="18">
        <v>0</v>
      </c>
      <c r="AO31" s="18">
        <v>0</v>
      </c>
    </row>
    <row r="32" spans="1:41" x14ac:dyDescent="0.25">
      <c r="A32" s="116">
        <v>28</v>
      </c>
      <c r="B32" s="116">
        <v>2</v>
      </c>
      <c r="C32" s="116">
        <v>3</v>
      </c>
      <c r="D32" s="116">
        <v>1</v>
      </c>
      <c r="E32" s="116">
        <v>12</v>
      </c>
      <c r="F32" s="116">
        <v>12</v>
      </c>
      <c r="G32" s="116">
        <v>2</v>
      </c>
      <c r="H32" s="116">
        <v>4</v>
      </c>
      <c r="I32" s="116" t="s">
        <v>841</v>
      </c>
      <c r="K32" s="114" t="s">
        <v>680</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277</v>
      </c>
      <c r="W32" s="18" t="s">
        <v>277</v>
      </c>
      <c r="X32" s="18" t="s">
        <v>346</v>
      </c>
      <c r="Y32" s="18" t="s">
        <v>32</v>
      </c>
      <c r="Z32" s="18" t="s">
        <v>33</v>
      </c>
      <c r="AA32" s="91">
        <f>INDEX(Duct_Leakage!$A$3:$A$6,MATCH(Model_Input_Builder!$G32,Duct_Leakage!$E$3:$E$6,0),1)</f>
        <v>0.06</v>
      </c>
      <c r="AB32" s="91">
        <f>INDEX(Duct_Leakage!$B$3:$B$6,MATCH(Model_Input_Builder!$G32,Duct_Leakage!$E$3:$E$6,0),1)</f>
        <v>0.03</v>
      </c>
      <c r="AC32" s="18">
        <v>30</v>
      </c>
      <c r="AD32" s="18">
        <v>30</v>
      </c>
      <c r="AE32" s="18" t="s">
        <v>67</v>
      </c>
      <c r="AF32" s="18" t="s">
        <v>35</v>
      </c>
      <c r="AG32" s="49">
        <v>0</v>
      </c>
      <c r="AH32" s="18">
        <v>0</v>
      </c>
      <c r="AI32" s="18" t="s">
        <v>67</v>
      </c>
      <c r="AJ32" s="18" t="s">
        <v>67</v>
      </c>
      <c r="AK32" s="18" t="s">
        <v>67</v>
      </c>
      <c r="AL32" s="18" t="s">
        <v>67</v>
      </c>
      <c r="AM32" s="18" t="s">
        <v>67</v>
      </c>
      <c r="AN32" s="18">
        <v>0</v>
      </c>
      <c r="AO32" s="18">
        <v>0</v>
      </c>
    </row>
    <row r="33" spans="1:41" x14ac:dyDescent="0.25">
      <c r="A33" s="116">
        <v>29</v>
      </c>
      <c r="B33" s="116">
        <v>2</v>
      </c>
      <c r="C33" s="116">
        <v>5</v>
      </c>
      <c r="D33" s="116">
        <v>4</v>
      </c>
      <c r="E33" s="116">
        <v>14</v>
      </c>
      <c r="F33" s="116">
        <v>14</v>
      </c>
      <c r="G33" s="116">
        <v>3</v>
      </c>
      <c r="H33" s="116">
        <v>3</v>
      </c>
      <c r="I33" s="116" t="s">
        <v>842</v>
      </c>
      <c r="K33" s="114" t="s">
        <v>681</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277</v>
      </c>
      <c r="W33" s="18" t="s">
        <v>277</v>
      </c>
      <c r="X33" s="18" t="s">
        <v>346</v>
      </c>
      <c r="Y33" s="18" t="s">
        <v>32</v>
      </c>
      <c r="Z33" s="18" t="s">
        <v>33</v>
      </c>
      <c r="AA33" s="91">
        <f>INDEX(Duct_Leakage!$A$3:$A$6,MATCH(Model_Input_Builder!$G33,Duct_Leakage!$E$3:$E$6,0),1)</f>
        <v>0.127</v>
      </c>
      <c r="AB33" s="91">
        <f>INDEX(Duct_Leakage!$B$3:$B$6,MATCH(Model_Input_Builder!$G33,Duct_Leakage!$E$3:$E$6,0),1)</f>
        <v>6.3E-2</v>
      </c>
      <c r="AC33" s="18">
        <v>30</v>
      </c>
      <c r="AD33" s="18">
        <v>30</v>
      </c>
      <c r="AE33" s="18" t="s">
        <v>67</v>
      </c>
      <c r="AF33" s="18" t="s">
        <v>35</v>
      </c>
      <c r="AG33" s="49">
        <v>0</v>
      </c>
      <c r="AH33" s="18">
        <v>0</v>
      </c>
      <c r="AI33" s="18" t="s">
        <v>67</v>
      </c>
      <c r="AJ33" s="18" t="s">
        <v>67</v>
      </c>
      <c r="AK33" s="18" t="s">
        <v>67</v>
      </c>
      <c r="AL33" s="18" t="s">
        <v>67</v>
      </c>
      <c r="AM33" s="18" t="s">
        <v>67</v>
      </c>
      <c r="AN33" s="18">
        <v>0</v>
      </c>
      <c r="AO33" s="18">
        <v>0</v>
      </c>
    </row>
    <row r="34" spans="1:41" x14ac:dyDescent="0.25">
      <c r="A34" s="116">
        <v>30</v>
      </c>
      <c r="B34" s="116">
        <v>2</v>
      </c>
      <c r="C34" s="116">
        <v>6</v>
      </c>
      <c r="D34" s="116">
        <v>5</v>
      </c>
      <c r="E34" s="116">
        <v>13</v>
      </c>
      <c r="F34" s="116">
        <v>15</v>
      </c>
      <c r="G34" s="116">
        <v>4</v>
      </c>
      <c r="H34" s="116">
        <v>1</v>
      </c>
      <c r="I34" s="116" t="s">
        <v>843</v>
      </c>
      <c r="K34" s="114" t="s">
        <v>682</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277</v>
      </c>
      <c r="W34" s="18" t="s">
        <v>277</v>
      </c>
      <c r="X34" s="18" t="s">
        <v>346</v>
      </c>
      <c r="Y34" s="18" t="s">
        <v>32</v>
      </c>
      <c r="Z34" s="18" t="s">
        <v>33</v>
      </c>
      <c r="AA34" s="91">
        <f>INDEX(Duct_Leakage!$A$3:$A$6,MATCH(Model_Input_Builder!$G34,Duct_Leakage!$E$3:$E$6,0),1)</f>
        <v>0.18</v>
      </c>
      <c r="AB34" s="91">
        <f>INDEX(Duct_Leakage!$B$3:$B$6,MATCH(Model_Input_Builder!$G34,Duct_Leakage!$E$3:$E$6,0),1)</f>
        <v>0.09</v>
      </c>
      <c r="AC34" s="18">
        <v>30</v>
      </c>
      <c r="AD34" s="18">
        <v>30</v>
      </c>
      <c r="AE34" s="18" t="s">
        <v>67</v>
      </c>
      <c r="AF34" s="18" t="s">
        <v>35</v>
      </c>
      <c r="AG34" s="49">
        <v>0</v>
      </c>
      <c r="AH34" s="18">
        <v>0</v>
      </c>
      <c r="AI34" s="18" t="s">
        <v>67</v>
      </c>
      <c r="AJ34" s="18" t="s">
        <v>67</v>
      </c>
      <c r="AK34" s="18" t="s">
        <v>67</v>
      </c>
      <c r="AL34" s="18" t="s">
        <v>67</v>
      </c>
      <c r="AM34" s="18" t="s">
        <v>67</v>
      </c>
      <c r="AN34" s="18">
        <v>0</v>
      </c>
      <c r="AO34" s="18">
        <v>0</v>
      </c>
    </row>
    <row r="35" spans="1:41" x14ac:dyDescent="0.25">
      <c r="A35" s="116">
        <v>31</v>
      </c>
      <c r="B35" s="116">
        <v>1</v>
      </c>
      <c r="C35" s="116">
        <v>2</v>
      </c>
      <c r="D35" s="116">
        <v>4</v>
      </c>
      <c r="E35" s="116">
        <v>2</v>
      </c>
      <c r="F35" s="116">
        <v>7</v>
      </c>
      <c r="G35" s="116">
        <v>3</v>
      </c>
      <c r="H35" s="116">
        <v>3</v>
      </c>
      <c r="I35" s="116" t="s">
        <v>844</v>
      </c>
      <c r="K35" s="114" t="s">
        <v>683</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277</v>
      </c>
      <c r="W35" s="18" t="s">
        <v>277</v>
      </c>
      <c r="X35" s="18" t="s">
        <v>346</v>
      </c>
      <c r="Y35" s="18" t="s">
        <v>32</v>
      </c>
      <c r="Z35" s="18" t="s">
        <v>33</v>
      </c>
      <c r="AA35" s="91">
        <f>INDEX(Duct_Leakage!$A$3:$A$6,MATCH(Model_Input_Builder!$G35,Duct_Leakage!$E$3:$E$6,0),1)</f>
        <v>0.127</v>
      </c>
      <c r="AB35" s="91">
        <f>INDEX(Duct_Leakage!$B$3:$B$6,MATCH(Model_Input_Builder!$G35,Duct_Leakage!$E$3:$E$6,0),1)</f>
        <v>6.3E-2</v>
      </c>
      <c r="AC35" s="18">
        <v>30</v>
      </c>
      <c r="AD35" s="18">
        <v>30</v>
      </c>
      <c r="AE35" s="18" t="s">
        <v>67</v>
      </c>
      <c r="AF35" s="18" t="s">
        <v>35</v>
      </c>
      <c r="AG35" s="49">
        <v>0</v>
      </c>
      <c r="AH35" s="18">
        <v>0</v>
      </c>
      <c r="AI35" s="18" t="s">
        <v>67</v>
      </c>
      <c r="AJ35" s="18" t="s">
        <v>67</v>
      </c>
      <c r="AK35" s="18" t="s">
        <v>67</v>
      </c>
      <c r="AL35" s="18" t="s">
        <v>67</v>
      </c>
      <c r="AM35" s="18" t="s">
        <v>67</v>
      </c>
      <c r="AN35" s="18">
        <v>0</v>
      </c>
      <c r="AO35" s="18">
        <v>0</v>
      </c>
    </row>
    <row r="36" spans="1:41" x14ac:dyDescent="0.25">
      <c r="A36" s="116">
        <v>32</v>
      </c>
      <c r="B36" s="116">
        <v>1</v>
      </c>
      <c r="C36" s="116">
        <v>8</v>
      </c>
      <c r="D36" s="116">
        <v>2</v>
      </c>
      <c r="E36" s="116">
        <v>3</v>
      </c>
      <c r="F36" s="116">
        <v>12</v>
      </c>
      <c r="G36" s="116">
        <v>2</v>
      </c>
      <c r="H36" s="116">
        <v>3</v>
      </c>
      <c r="I36" s="116" t="s">
        <v>845</v>
      </c>
      <c r="K36" s="114" t="s">
        <v>684</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277</v>
      </c>
      <c r="W36" s="18" t="s">
        <v>277</v>
      </c>
      <c r="X36" s="18" t="s">
        <v>346</v>
      </c>
      <c r="Y36" s="18" t="s">
        <v>32</v>
      </c>
      <c r="Z36" s="18" t="s">
        <v>33</v>
      </c>
      <c r="AA36" s="91">
        <f>INDEX(Duct_Leakage!$A$3:$A$6,MATCH(Model_Input_Builder!$G36,Duct_Leakage!$E$3:$E$6,0),1)</f>
        <v>0.06</v>
      </c>
      <c r="AB36" s="91">
        <f>INDEX(Duct_Leakage!$B$3:$B$6,MATCH(Model_Input_Builder!$G36,Duct_Leakage!$E$3:$E$6,0),1)</f>
        <v>0.03</v>
      </c>
      <c r="AC36" s="18">
        <v>30</v>
      </c>
      <c r="AD36" s="18">
        <v>30</v>
      </c>
      <c r="AE36" s="18" t="s">
        <v>67</v>
      </c>
      <c r="AF36" s="18" t="s">
        <v>35</v>
      </c>
      <c r="AG36" s="49">
        <v>0</v>
      </c>
      <c r="AH36" s="18">
        <v>0</v>
      </c>
      <c r="AI36" s="18" t="s">
        <v>67</v>
      </c>
      <c r="AJ36" s="18" t="s">
        <v>67</v>
      </c>
      <c r="AK36" s="18" t="s">
        <v>67</v>
      </c>
      <c r="AL36" s="18" t="s">
        <v>67</v>
      </c>
      <c r="AM36" s="18" t="s">
        <v>67</v>
      </c>
      <c r="AN36" s="18">
        <v>0</v>
      </c>
      <c r="AO36" s="18">
        <v>0</v>
      </c>
    </row>
    <row r="37" spans="1:41" x14ac:dyDescent="0.25">
      <c r="A37" s="116">
        <v>33</v>
      </c>
      <c r="B37" s="116">
        <v>2</v>
      </c>
      <c r="C37" s="116">
        <v>4</v>
      </c>
      <c r="D37" s="116">
        <v>5</v>
      </c>
      <c r="E37" s="116">
        <v>13</v>
      </c>
      <c r="F37" s="116">
        <v>3</v>
      </c>
      <c r="G37" s="116">
        <v>1</v>
      </c>
      <c r="H37" s="116">
        <v>4</v>
      </c>
      <c r="I37" s="116" t="s">
        <v>846</v>
      </c>
      <c r="K37" s="114" t="s">
        <v>685</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277</v>
      </c>
      <c r="W37" s="18" t="s">
        <v>277</v>
      </c>
      <c r="X37" s="18" t="s">
        <v>346</v>
      </c>
      <c r="Y37" s="18" t="s">
        <v>32</v>
      </c>
      <c r="Z37" s="18" t="s">
        <v>33</v>
      </c>
      <c r="AA37" s="91">
        <f>INDEX(Duct_Leakage!$A$3:$A$6,MATCH(Model_Input_Builder!$G37,Duct_Leakage!$E$3:$E$6,0),1)</f>
        <v>0.03</v>
      </c>
      <c r="AB37" s="91">
        <f>INDEX(Duct_Leakage!$B$3:$B$6,MATCH(Model_Input_Builder!$G37,Duct_Leakage!$E$3:$E$6,0),1)</f>
        <v>1.4999999999999999E-2</v>
      </c>
      <c r="AC37" s="18">
        <v>30</v>
      </c>
      <c r="AD37" s="18">
        <v>30</v>
      </c>
      <c r="AE37" s="18" t="s">
        <v>67</v>
      </c>
      <c r="AF37" s="18" t="s">
        <v>35</v>
      </c>
      <c r="AG37" s="49">
        <v>0</v>
      </c>
      <c r="AH37" s="18">
        <v>0</v>
      </c>
      <c r="AI37" s="18" t="s">
        <v>67</v>
      </c>
      <c r="AJ37" s="18" t="s">
        <v>67</v>
      </c>
      <c r="AK37" s="18" t="s">
        <v>67</v>
      </c>
      <c r="AL37" s="18" t="s">
        <v>67</v>
      </c>
      <c r="AM37" s="18" t="s">
        <v>67</v>
      </c>
      <c r="AN37" s="18">
        <v>0</v>
      </c>
      <c r="AO37" s="18">
        <v>0</v>
      </c>
    </row>
    <row r="38" spans="1:41" x14ac:dyDescent="0.25">
      <c r="A38" s="116">
        <v>34</v>
      </c>
      <c r="B38" s="116">
        <v>4</v>
      </c>
      <c r="C38" s="116">
        <v>6</v>
      </c>
      <c r="D38" s="116">
        <v>2</v>
      </c>
      <c r="E38" s="116">
        <v>1</v>
      </c>
      <c r="F38" s="116">
        <v>20</v>
      </c>
      <c r="G38" s="116">
        <v>1</v>
      </c>
      <c r="H38" s="116">
        <v>4</v>
      </c>
      <c r="I38" s="116" t="s">
        <v>847</v>
      </c>
      <c r="K38" s="114" t="s">
        <v>686</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277</v>
      </c>
      <c r="W38" s="18" t="s">
        <v>277</v>
      </c>
      <c r="X38" s="18" t="s">
        <v>346</v>
      </c>
      <c r="Y38" s="18" t="s">
        <v>32</v>
      </c>
      <c r="Z38" s="18" t="s">
        <v>33</v>
      </c>
      <c r="AA38" s="91">
        <f>INDEX(Duct_Leakage!$A$3:$A$6,MATCH(Model_Input_Builder!$G38,Duct_Leakage!$E$3:$E$6,0),1)</f>
        <v>0.03</v>
      </c>
      <c r="AB38" s="91">
        <f>INDEX(Duct_Leakage!$B$3:$B$6,MATCH(Model_Input_Builder!$G38,Duct_Leakage!$E$3:$E$6,0),1)</f>
        <v>1.4999999999999999E-2</v>
      </c>
      <c r="AC38" s="18">
        <v>30</v>
      </c>
      <c r="AD38" s="18">
        <v>30</v>
      </c>
      <c r="AE38" s="18" t="s">
        <v>67</v>
      </c>
      <c r="AF38" s="18" t="s">
        <v>35</v>
      </c>
      <c r="AG38" s="49">
        <v>0</v>
      </c>
      <c r="AH38" s="18">
        <v>0</v>
      </c>
      <c r="AI38" s="18" t="s">
        <v>67</v>
      </c>
      <c r="AJ38" s="18" t="s">
        <v>67</v>
      </c>
      <c r="AK38" s="18" t="s">
        <v>67</v>
      </c>
      <c r="AL38" s="18" t="s">
        <v>67</v>
      </c>
      <c r="AM38" s="18" t="s">
        <v>67</v>
      </c>
      <c r="AN38" s="18">
        <v>0</v>
      </c>
      <c r="AO38" s="18">
        <v>0</v>
      </c>
    </row>
    <row r="39" spans="1:41" x14ac:dyDescent="0.25">
      <c r="A39" s="116">
        <v>35</v>
      </c>
      <c r="B39" s="116">
        <v>2</v>
      </c>
      <c r="C39" s="116">
        <v>1</v>
      </c>
      <c r="D39" s="116">
        <v>2</v>
      </c>
      <c r="E39" s="116">
        <v>12</v>
      </c>
      <c r="F39" s="116">
        <v>11</v>
      </c>
      <c r="G39" s="116">
        <v>4</v>
      </c>
      <c r="H39" s="116">
        <v>3</v>
      </c>
      <c r="I39" s="116" t="s">
        <v>848</v>
      </c>
      <c r="K39" s="114" t="s">
        <v>687</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277</v>
      </c>
      <c r="W39" s="18" t="s">
        <v>277</v>
      </c>
      <c r="X39" s="18" t="s">
        <v>346</v>
      </c>
      <c r="Y39" s="18" t="s">
        <v>32</v>
      </c>
      <c r="Z39" s="18" t="s">
        <v>33</v>
      </c>
      <c r="AA39" s="91">
        <f>INDEX(Duct_Leakage!$A$3:$A$6,MATCH(Model_Input_Builder!$G39,Duct_Leakage!$E$3:$E$6,0),1)</f>
        <v>0.18</v>
      </c>
      <c r="AB39" s="91">
        <f>INDEX(Duct_Leakage!$B$3:$B$6,MATCH(Model_Input_Builder!$G39,Duct_Leakage!$E$3:$E$6,0),1)</f>
        <v>0.09</v>
      </c>
      <c r="AC39" s="18">
        <v>30</v>
      </c>
      <c r="AD39" s="18">
        <v>30</v>
      </c>
      <c r="AE39" s="18" t="s">
        <v>67</v>
      </c>
      <c r="AF39" s="18" t="s">
        <v>35</v>
      </c>
      <c r="AG39" s="49">
        <v>0</v>
      </c>
      <c r="AH39" s="18">
        <v>0</v>
      </c>
      <c r="AI39" s="18" t="s">
        <v>67</v>
      </c>
      <c r="AJ39" s="18" t="s">
        <v>67</v>
      </c>
      <c r="AK39" s="18" t="s">
        <v>67</v>
      </c>
      <c r="AL39" s="18" t="s">
        <v>67</v>
      </c>
      <c r="AM39" s="18" t="s">
        <v>67</v>
      </c>
      <c r="AN39" s="18">
        <v>0</v>
      </c>
      <c r="AO39" s="18">
        <v>0</v>
      </c>
    </row>
    <row r="40" spans="1:41" x14ac:dyDescent="0.25">
      <c r="A40" s="116">
        <v>36</v>
      </c>
      <c r="B40" s="116">
        <v>2</v>
      </c>
      <c r="C40" s="116">
        <v>1</v>
      </c>
      <c r="D40" s="116">
        <v>4</v>
      </c>
      <c r="E40" s="116">
        <v>6</v>
      </c>
      <c r="F40" s="116">
        <v>17</v>
      </c>
      <c r="G40" s="116">
        <v>4</v>
      </c>
      <c r="H40" s="116">
        <v>2</v>
      </c>
      <c r="I40" s="116" t="s">
        <v>849</v>
      </c>
      <c r="K40" s="114" t="s">
        <v>688</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277</v>
      </c>
      <c r="W40" s="18" t="s">
        <v>277</v>
      </c>
      <c r="X40" s="18" t="s">
        <v>346</v>
      </c>
      <c r="Y40" s="18" t="s">
        <v>32</v>
      </c>
      <c r="Z40" s="18" t="s">
        <v>33</v>
      </c>
      <c r="AA40" s="91">
        <f>INDEX(Duct_Leakage!$A$3:$A$6,MATCH(Model_Input_Builder!$G40,Duct_Leakage!$E$3:$E$6,0),1)</f>
        <v>0.18</v>
      </c>
      <c r="AB40" s="91">
        <f>INDEX(Duct_Leakage!$B$3:$B$6,MATCH(Model_Input_Builder!$G40,Duct_Leakage!$E$3:$E$6,0),1)</f>
        <v>0.09</v>
      </c>
      <c r="AC40" s="18">
        <v>30</v>
      </c>
      <c r="AD40" s="18">
        <v>30</v>
      </c>
      <c r="AE40" s="18" t="s">
        <v>67</v>
      </c>
      <c r="AF40" s="18" t="s">
        <v>35</v>
      </c>
      <c r="AG40" s="49">
        <v>0</v>
      </c>
      <c r="AH40" s="18">
        <v>0</v>
      </c>
      <c r="AI40" s="18" t="s">
        <v>67</v>
      </c>
      <c r="AJ40" s="18" t="s">
        <v>67</v>
      </c>
      <c r="AK40" s="18" t="s">
        <v>67</v>
      </c>
      <c r="AL40" s="18" t="s">
        <v>67</v>
      </c>
      <c r="AM40" s="18" t="s">
        <v>67</v>
      </c>
      <c r="AN40" s="18">
        <v>0</v>
      </c>
      <c r="AO40" s="18">
        <v>0</v>
      </c>
    </row>
    <row r="41" spans="1:41" x14ac:dyDescent="0.25">
      <c r="A41" s="116">
        <v>37</v>
      </c>
      <c r="B41" s="116">
        <v>4</v>
      </c>
      <c r="C41" s="116">
        <v>5</v>
      </c>
      <c r="D41" s="116">
        <v>5</v>
      </c>
      <c r="E41" s="116">
        <v>9</v>
      </c>
      <c r="F41" s="116">
        <v>14</v>
      </c>
      <c r="G41" s="116">
        <v>1</v>
      </c>
      <c r="H41" s="116">
        <v>2</v>
      </c>
      <c r="I41" s="116" t="s">
        <v>850</v>
      </c>
      <c r="K41" s="114" t="s">
        <v>689</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277</v>
      </c>
      <c r="W41" s="18" t="s">
        <v>277</v>
      </c>
      <c r="X41" s="18" t="s">
        <v>346</v>
      </c>
      <c r="Y41" s="18" t="s">
        <v>32</v>
      </c>
      <c r="Z41" s="18" t="s">
        <v>33</v>
      </c>
      <c r="AA41" s="91">
        <f>INDEX(Duct_Leakage!$A$3:$A$6,MATCH(Model_Input_Builder!$G41,Duct_Leakage!$E$3:$E$6,0),1)</f>
        <v>0.03</v>
      </c>
      <c r="AB41" s="91">
        <f>INDEX(Duct_Leakage!$B$3:$B$6,MATCH(Model_Input_Builder!$G41,Duct_Leakage!$E$3:$E$6,0),1)</f>
        <v>1.4999999999999999E-2</v>
      </c>
      <c r="AC41" s="18">
        <v>30</v>
      </c>
      <c r="AD41" s="18">
        <v>30</v>
      </c>
      <c r="AE41" s="18" t="s">
        <v>67</v>
      </c>
      <c r="AF41" s="18" t="s">
        <v>35</v>
      </c>
      <c r="AG41" s="49">
        <v>0</v>
      </c>
      <c r="AH41" s="18">
        <v>0</v>
      </c>
      <c r="AI41" s="18" t="s">
        <v>67</v>
      </c>
      <c r="AJ41" s="18" t="s">
        <v>67</v>
      </c>
      <c r="AK41" s="18" t="s">
        <v>67</v>
      </c>
      <c r="AL41" s="18" t="s">
        <v>67</v>
      </c>
      <c r="AM41" s="18" t="s">
        <v>67</v>
      </c>
      <c r="AN41" s="18">
        <v>0</v>
      </c>
      <c r="AO41" s="18">
        <v>0</v>
      </c>
    </row>
    <row r="42" spans="1:41" x14ac:dyDescent="0.25">
      <c r="A42" s="116">
        <v>38</v>
      </c>
      <c r="B42" s="116">
        <v>1</v>
      </c>
      <c r="C42" s="116">
        <v>4</v>
      </c>
      <c r="D42" s="116">
        <v>1</v>
      </c>
      <c r="E42" s="116">
        <v>1</v>
      </c>
      <c r="F42" s="116">
        <v>14</v>
      </c>
      <c r="G42" s="116">
        <v>4</v>
      </c>
      <c r="H42" s="116">
        <v>4</v>
      </c>
      <c r="I42" s="116" t="s">
        <v>851</v>
      </c>
      <c r="K42" s="114" t="s">
        <v>690</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277</v>
      </c>
      <c r="W42" s="18" t="s">
        <v>277</v>
      </c>
      <c r="X42" s="18" t="s">
        <v>346</v>
      </c>
      <c r="Y42" s="18" t="s">
        <v>32</v>
      </c>
      <c r="Z42" s="18" t="s">
        <v>33</v>
      </c>
      <c r="AA42" s="91">
        <f>INDEX(Duct_Leakage!$A$3:$A$6,MATCH(Model_Input_Builder!$G42,Duct_Leakage!$E$3:$E$6,0),1)</f>
        <v>0.18</v>
      </c>
      <c r="AB42" s="91">
        <f>INDEX(Duct_Leakage!$B$3:$B$6,MATCH(Model_Input_Builder!$G42,Duct_Leakage!$E$3:$E$6,0),1)</f>
        <v>0.09</v>
      </c>
      <c r="AC42" s="18">
        <v>30</v>
      </c>
      <c r="AD42" s="18">
        <v>30</v>
      </c>
      <c r="AE42" s="18" t="s">
        <v>67</v>
      </c>
      <c r="AF42" s="18" t="s">
        <v>35</v>
      </c>
      <c r="AG42" s="49">
        <v>0</v>
      </c>
      <c r="AH42" s="18">
        <v>0</v>
      </c>
      <c r="AI42" s="18" t="s">
        <v>67</v>
      </c>
      <c r="AJ42" s="18" t="s">
        <v>67</v>
      </c>
      <c r="AK42" s="18" t="s">
        <v>67</v>
      </c>
      <c r="AL42" s="18" t="s">
        <v>67</v>
      </c>
      <c r="AM42" s="18" t="s">
        <v>67</v>
      </c>
      <c r="AN42" s="18">
        <v>0</v>
      </c>
      <c r="AO42" s="18">
        <v>0</v>
      </c>
    </row>
    <row r="43" spans="1:41" x14ac:dyDescent="0.25">
      <c r="A43" s="116">
        <v>39</v>
      </c>
      <c r="B43" s="116">
        <v>4</v>
      </c>
      <c r="C43" s="116">
        <v>8</v>
      </c>
      <c r="D43" s="116">
        <v>5</v>
      </c>
      <c r="E43" s="116">
        <v>2</v>
      </c>
      <c r="F43" s="116">
        <v>5</v>
      </c>
      <c r="G43" s="116">
        <v>2</v>
      </c>
      <c r="H43" s="116">
        <v>1</v>
      </c>
      <c r="I43" s="116" t="s">
        <v>852</v>
      </c>
      <c r="K43" s="114" t="s">
        <v>691</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277</v>
      </c>
      <c r="W43" s="18" t="s">
        <v>277</v>
      </c>
      <c r="X43" s="18" t="s">
        <v>346</v>
      </c>
      <c r="Y43" s="18" t="s">
        <v>32</v>
      </c>
      <c r="Z43" s="18" t="s">
        <v>33</v>
      </c>
      <c r="AA43" s="91">
        <f>INDEX(Duct_Leakage!$A$3:$A$6,MATCH(Model_Input_Builder!$G43,Duct_Leakage!$E$3:$E$6,0),1)</f>
        <v>0.06</v>
      </c>
      <c r="AB43" s="91">
        <f>INDEX(Duct_Leakage!$B$3:$B$6,MATCH(Model_Input_Builder!$G43,Duct_Leakage!$E$3:$E$6,0),1)</f>
        <v>0.03</v>
      </c>
      <c r="AC43" s="18">
        <v>30</v>
      </c>
      <c r="AD43" s="18">
        <v>30</v>
      </c>
      <c r="AE43" s="18" t="s">
        <v>67</v>
      </c>
      <c r="AF43" s="18" t="s">
        <v>35</v>
      </c>
      <c r="AG43" s="49">
        <v>0</v>
      </c>
      <c r="AH43" s="18">
        <v>0</v>
      </c>
      <c r="AI43" s="18" t="s">
        <v>67</v>
      </c>
      <c r="AJ43" s="18" t="s">
        <v>67</v>
      </c>
      <c r="AK43" s="18" t="s">
        <v>67</v>
      </c>
      <c r="AL43" s="18" t="s">
        <v>67</v>
      </c>
      <c r="AM43" s="18" t="s">
        <v>67</v>
      </c>
      <c r="AN43" s="18">
        <v>0</v>
      </c>
      <c r="AO43" s="18">
        <v>0</v>
      </c>
    </row>
    <row r="44" spans="1:41" x14ac:dyDescent="0.25">
      <c r="A44" s="116">
        <v>40</v>
      </c>
      <c r="B44" s="116">
        <v>2</v>
      </c>
      <c r="C44" s="116">
        <v>2</v>
      </c>
      <c r="D44" s="116">
        <v>2</v>
      </c>
      <c r="E44" s="116">
        <v>15</v>
      </c>
      <c r="F44" s="116">
        <v>16</v>
      </c>
      <c r="G44" s="116">
        <v>1</v>
      </c>
      <c r="H44" s="116">
        <v>1</v>
      </c>
      <c r="I44" s="116" t="s">
        <v>853</v>
      </c>
      <c r="K44" s="114" t="s">
        <v>692</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277</v>
      </c>
      <c r="W44" s="18" t="s">
        <v>277</v>
      </c>
      <c r="X44" s="18" t="s">
        <v>346</v>
      </c>
      <c r="Y44" s="18" t="s">
        <v>32</v>
      </c>
      <c r="Z44" s="18" t="s">
        <v>33</v>
      </c>
      <c r="AA44" s="91">
        <f>INDEX(Duct_Leakage!$A$3:$A$6,MATCH(Model_Input_Builder!$G44,Duct_Leakage!$E$3:$E$6,0),1)</f>
        <v>0.03</v>
      </c>
      <c r="AB44" s="91">
        <f>INDEX(Duct_Leakage!$B$3:$B$6,MATCH(Model_Input_Builder!$G44,Duct_Leakage!$E$3:$E$6,0),1)</f>
        <v>1.4999999999999999E-2</v>
      </c>
      <c r="AC44" s="18">
        <v>30</v>
      </c>
      <c r="AD44" s="18">
        <v>30</v>
      </c>
      <c r="AE44" s="18" t="s">
        <v>67</v>
      </c>
      <c r="AF44" s="18" t="s">
        <v>35</v>
      </c>
      <c r="AG44" s="49">
        <v>0</v>
      </c>
      <c r="AH44" s="18">
        <v>0</v>
      </c>
      <c r="AI44" s="18" t="s">
        <v>67</v>
      </c>
      <c r="AJ44" s="18" t="s">
        <v>67</v>
      </c>
      <c r="AK44" s="18" t="s">
        <v>67</v>
      </c>
      <c r="AL44" s="18" t="s">
        <v>67</v>
      </c>
      <c r="AM44" s="18" t="s">
        <v>67</v>
      </c>
      <c r="AN44" s="18">
        <v>0</v>
      </c>
      <c r="AO44" s="18">
        <v>0</v>
      </c>
    </row>
    <row r="45" spans="1:41" x14ac:dyDescent="0.25">
      <c r="A45" s="116">
        <v>41</v>
      </c>
      <c r="B45" s="116">
        <v>1</v>
      </c>
      <c r="C45" s="116">
        <v>7</v>
      </c>
      <c r="D45" s="116">
        <v>1</v>
      </c>
      <c r="E45" s="116">
        <v>12</v>
      </c>
      <c r="F45" s="116">
        <v>17</v>
      </c>
      <c r="G45" s="116">
        <v>4</v>
      </c>
      <c r="H45" s="116">
        <v>2</v>
      </c>
      <c r="I45" s="116" t="s">
        <v>854</v>
      </c>
      <c r="K45" s="114" t="s">
        <v>1822</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277</v>
      </c>
      <c r="W45" s="18" t="s">
        <v>277</v>
      </c>
      <c r="X45" s="18" t="s">
        <v>346</v>
      </c>
      <c r="Y45" s="18" t="s">
        <v>32</v>
      </c>
      <c r="Z45" s="18" t="s">
        <v>33</v>
      </c>
      <c r="AA45" s="91">
        <f>INDEX(Duct_Leakage!$A$3:$A$6,MATCH(Model_Input_Builder!$G45,Duct_Leakage!$E$3:$E$6,0),1)</f>
        <v>0.18</v>
      </c>
      <c r="AB45" s="91">
        <f>INDEX(Duct_Leakage!$B$3:$B$6,MATCH(Model_Input_Builder!$G45,Duct_Leakage!$E$3:$E$6,0),1)</f>
        <v>0.09</v>
      </c>
      <c r="AC45" s="18">
        <v>30</v>
      </c>
      <c r="AD45" s="18">
        <v>30</v>
      </c>
      <c r="AE45" s="18" t="s">
        <v>67</v>
      </c>
      <c r="AF45" s="18" t="s">
        <v>35</v>
      </c>
      <c r="AG45" s="49">
        <v>0</v>
      </c>
      <c r="AH45" s="18">
        <v>0</v>
      </c>
      <c r="AI45" s="18" t="s">
        <v>67</v>
      </c>
      <c r="AJ45" s="18" t="s">
        <v>67</v>
      </c>
      <c r="AK45" s="18" t="s">
        <v>67</v>
      </c>
      <c r="AL45" s="18" t="s">
        <v>67</v>
      </c>
      <c r="AM45" s="18" t="s">
        <v>67</v>
      </c>
      <c r="AN45" s="18">
        <v>0</v>
      </c>
      <c r="AO45" s="18">
        <v>0</v>
      </c>
    </row>
    <row r="46" spans="1:41" x14ac:dyDescent="0.25">
      <c r="A46" s="116">
        <v>42</v>
      </c>
      <c r="B46" s="116">
        <v>3</v>
      </c>
      <c r="C46" s="116">
        <v>6</v>
      </c>
      <c r="D46" s="116">
        <v>2</v>
      </c>
      <c r="E46" s="116">
        <v>3</v>
      </c>
      <c r="F46" s="116">
        <v>7</v>
      </c>
      <c r="G46" s="116">
        <v>4</v>
      </c>
      <c r="H46" s="116">
        <v>2</v>
      </c>
      <c r="I46" s="116" t="s">
        <v>855</v>
      </c>
      <c r="K46" s="114" t="s">
        <v>1823</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277</v>
      </c>
      <c r="W46" s="18" t="s">
        <v>277</v>
      </c>
      <c r="X46" s="18" t="s">
        <v>346</v>
      </c>
      <c r="Y46" s="18" t="s">
        <v>32</v>
      </c>
      <c r="Z46" s="18" t="s">
        <v>33</v>
      </c>
      <c r="AA46" s="91">
        <f>INDEX(Duct_Leakage!$A$3:$A$6,MATCH(Model_Input_Builder!$G46,Duct_Leakage!$E$3:$E$6,0),1)</f>
        <v>0.18</v>
      </c>
      <c r="AB46" s="91">
        <f>INDEX(Duct_Leakage!$B$3:$B$6,MATCH(Model_Input_Builder!$G46,Duct_Leakage!$E$3:$E$6,0),1)</f>
        <v>0.09</v>
      </c>
      <c r="AC46" s="18">
        <v>30</v>
      </c>
      <c r="AD46" s="18">
        <v>30</v>
      </c>
      <c r="AE46" s="18" t="s">
        <v>67</v>
      </c>
      <c r="AF46" s="18" t="s">
        <v>35</v>
      </c>
      <c r="AG46" s="49">
        <v>0</v>
      </c>
      <c r="AH46" s="18">
        <v>0</v>
      </c>
      <c r="AI46" s="18" t="s">
        <v>67</v>
      </c>
      <c r="AJ46" s="18" t="s">
        <v>67</v>
      </c>
      <c r="AK46" s="18" t="s">
        <v>67</v>
      </c>
      <c r="AL46" s="18" t="s">
        <v>67</v>
      </c>
      <c r="AM46" s="18" t="s">
        <v>67</v>
      </c>
      <c r="AN46" s="18">
        <v>0</v>
      </c>
      <c r="AO46" s="18">
        <v>0</v>
      </c>
    </row>
    <row r="47" spans="1:41" x14ac:dyDescent="0.25">
      <c r="A47" s="116">
        <v>43</v>
      </c>
      <c r="B47" s="116">
        <v>1</v>
      </c>
      <c r="C47" s="116">
        <v>6</v>
      </c>
      <c r="D47" s="116">
        <v>2</v>
      </c>
      <c r="E47" s="116">
        <v>7</v>
      </c>
      <c r="F47" s="116">
        <v>14</v>
      </c>
      <c r="G47" s="116">
        <v>3</v>
      </c>
      <c r="H47" s="116">
        <v>4</v>
      </c>
      <c r="I47" s="116" t="s">
        <v>856</v>
      </c>
      <c r="K47" s="114" t="s">
        <v>1824</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277</v>
      </c>
      <c r="W47" s="18" t="s">
        <v>277</v>
      </c>
      <c r="X47" s="18" t="s">
        <v>346</v>
      </c>
      <c r="Y47" s="18" t="s">
        <v>32</v>
      </c>
      <c r="Z47" s="18" t="s">
        <v>33</v>
      </c>
      <c r="AA47" s="91">
        <f>INDEX(Duct_Leakage!$A$3:$A$6,MATCH(Model_Input_Builder!$G47,Duct_Leakage!$E$3:$E$6,0),1)</f>
        <v>0.127</v>
      </c>
      <c r="AB47" s="91">
        <f>INDEX(Duct_Leakage!$B$3:$B$6,MATCH(Model_Input_Builder!$G47,Duct_Leakage!$E$3:$E$6,0),1)</f>
        <v>6.3E-2</v>
      </c>
      <c r="AC47" s="18">
        <v>30</v>
      </c>
      <c r="AD47" s="18">
        <v>30</v>
      </c>
      <c r="AE47" s="18" t="s">
        <v>67</v>
      </c>
      <c r="AF47" s="18" t="s">
        <v>35</v>
      </c>
      <c r="AG47" s="49">
        <v>0</v>
      </c>
      <c r="AH47" s="18">
        <v>0</v>
      </c>
      <c r="AI47" s="18" t="s">
        <v>67</v>
      </c>
      <c r="AJ47" s="18" t="s">
        <v>67</v>
      </c>
      <c r="AK47" s="18" t="s">
        <v>67</v>
      </c>
      <c r="AL47" s="18" t="s">
        <v>67</v>
      </c>
      <c r="AM47" s="18" t="s">
        <v>67</v>
      </c>
      <c r="AN47" s="18">
        <v>0</v>
      </c>
      <c r="AO47" s="18">
        <v>0</v>
      </c>
    </row>
    <row r="48" spans="1:41" x14ac:dyDescent="0.25">
      <c r="A48" s="116">
        <v>44</v>
      </c>
      <c r="B48" s="116">
        <v>2</v>
      </c>
      <c r="C48" s="116">
        <v>3</v>
      </c>
      <c r="D48" s="116">
        <v>2</v>
      </c>
      <c r="E48" s="116">
        <v>19</v>
      </c>
      <c r="F48" s="116">
        <v>6</v>
      </c>
      <c r="G48" s="116">
        <v>1</v>
      </c>
      <c r="H48" s="116">
        <v>2</v>
      </c>
      <c r="I48" s="116" t="s">
        <v>857</v>
      </c>
      <c r="K48" s="114" t="s">
        <v>1825</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277</v>
      </c>
      <c r="W48" s="18" t="s">
        <v>277</v>
      </c>
      <c r="X48" s="18" t="s">
        <v>346</v>
      </c>
      <c r="Y48" s="18" t="s">
        <v>32</v>
      </c>
      <c r="Z48" s="18" t="s">
        <v>33</v>
      </c>
      <c r="AA48" s="91">
        <f>INDEX(Duct_Leakage!$A$3:$A$6,MATCH(Model_Input_Builder!$G48,Duct_Leakage!$E$3:$E$6,0),1)</f>
        <v>0.03</v>
      </c>
      <c r="AB48" s="91">
        <f>INDEX(Duct_Leakage!$B$3:$B$6,MATCH(Model_Input_Builder!$G48,Duct_Leakage!$E$3:$E$6,0),1)</f>
        <v>1.4999999999999999E-2</v>
      </c>
      <c r="AC48" s="18">
        <v>30</v>
      </c>
      <c r="AD48" s="18">
        <v>30</v>
      </c>
      <c r="AE48" s="18" t="s">
        <v>67</v>
      </c>
      <c r="AF48" s="18" t="s">
        <v>35</v>
      </c>
      <c r="AG48" s="49">
        <v>0</v>
      </c>
      <c r="AH48" s="18">
        <v>0</v>
      </c>
      <c r="AI48" s="18" t="s">
        <v>67</v>
      </c>
      <c r="AJ48" s="18" t="s">
        <v>67</v>
      </c>
      <c r="AK48" s="18" t="s">
        <v>67</v>
      </c>
      <c r="AL48" s="18" t="s">
        <v>67</v>
      </c>
      <c r="AM48" s="18" t="s">
        <v>67</v>
      </c>
      <c r="AN48" s="18">
        <v>0</v>
      </c>
      <c r="AO48" s="18">
        <v>0</v>
      </c>
    </row>
    <row r="49" spans="1:41" x14ac:dyDescent="0.25">
      <c r="A49" s="116">
        <v>45</v>
      </c>
      <c r="B49" s="116">
        <v>4</v>
      </c>
      <c r="C49" s="116">
        <v>4</v>
      </c>
      <c r="D49" s="116">
        <v>3</v>
      </c>
      <c r="E49" s="116">
        <v>2</v>
      </c>
      <c r="F49" s="116">
        <v>2</v>
      </c>
      <c r="G49" s="116">
        <v>2</v>
      </c>
      <c r="H49" s="116">
        <v>3</v>
      </c>
      <c r="I49" s="116" t="s">
        <v>858</v>
      </c>
      <c r="K49" s="114" t="s">
        <v>1826</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277</v>
      </c>
      <c r="W49" s="18" t="s">
        <v>277</v>
      </c>
      <c r="X49" s="18" t="s">
        <v>346</v>
      </c>
      <c r="Y49" s="18" t="s">
        <v>32</v>
      </c>
      <c r="Z49" s="18" t="s">
        <v>33</v>
      </c>
      <c r="AA49" s="91">
        <f>INDEX(Duct_Leakage!$A$3:$A$6,MATCH(Model_Input_Builder!$G49,Duct_Leakage!$E$3:$E$6,0),1)</f>
        <v>0.06</v>
      </c>
      <c r="AB49" s="91">
        <f>INDEX(Duct_Leakage!$B$3:$B$6,MATCH(Model_Input_Builder!$G49,Duct_Leakage!$E$3:$E$6,0),1)</f>
        <v>0.03</v>
      </c>
      <c r="AC49" s="18">
        <v>30</v>
      </c>
      <c r="AD49" s="18">
        <v>30</v>
      </c>
      <c r="AE49" s="18" t="s">
        <v>67</v>
      </c>
      <c r="AF49" s="18" t="s">
        <v>35</v>
      </c>
      <c r="AG49" s="49">
        <v>0</v>
      </c>
      <c r="AH49" s="18">
        <v>0</v>
      </c>
      <c r="AI49" s="18" t="s">
        <v>67</v>
      </c>
      <c r="AJ49" s="18" t="s">
        <v>67</v>
      </c>
      <c r="AK49" s="18" t="s">
        <v>67</v>
      </c>
      <c r="AL49" s="18" t="s">
        <v>67</v>
      </c>
      <c r="AM49" s="18" t="s">
        <v>67</v>
      </c>
      <c r="AN49" s="18">
        <v>0</v>
      </c>
      <c r="AO49" s="18">
        <v>0</v>
      </c>
    </row>
    <row r="50" spans="1:41" x14ac:dyDescent="0.25">
      <c r="A50" s="116">
        <v>46</v>
      </c>
      <c r="B50" s="116">
        <v>4</v>
      </c>
      <c r="C50" s="116">
        <v>8</v>
      </c>
      <c r="D50" s="116">
        <v>5</v>
      </c>
      <c r="E50" s="116">
        <v>1</v>
      </c>
      <c r="F50" s="116">
        <v>8</v>
      </c>
      <c r="G50" s="116">
        <v>3</v>
      </c>
      <c r="H50" s="116">
        <v>4</v>
      </c>
      <c r="I50" s="116" t="s">
        <v>859</v>
      </c>
      <c r="K50" s="114" t="s">
        <v>1827</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277</v>
      </c>
      <c r="W50" s="18" t="s">
        <v>277</v>
      </c>
      <c r="X50" s="18" t="s">
        <v>346</v>
      </c>
      <c r="Y50" s="18" t="s">
        <v>32</v>
      </c>
      <c r="Z50" s="18" t="s">
        <v>33</v>
      </c>
      <c r="AA50" s="91">
        <f>INDEX(Duct_Leakage!$A$3:$A$6,MATCH(Model_Input_Builder!$G50,Duct_Leakage!$E$3:$E$6,0),1)</f>
        <v>0.127</v>
      </c>
      <c r="AB50" s="91">
        <f>INDEX(Duct_Leakage!$B$3:$B$6,MATCH(Model_Input_Builder!$G50,Duct_Leakage!$E$3:$E$6,0),1)</f>
        <v>6.3E-2</v>
      </c>
      <c r="AC50" s="18">
        <v>30</v>
      </c>
      <c r="AD50" s="18">
        <v>30</v>
      </c>
      <c r="AE50" s="18" t="s">
        <v>67</v>
      </c>
      <c r="AF50" s="18" t="s">
        <v>35</v>
      </c>
      <c r="AG50" s="49">
        <v>0</v>
      </c>
      <c r="AH50" s="18">
        <v>0</v>
      </c>
      <c r="AI50" s="18" t="s">
        <v>67</v>
      </c>
      <c r="AJ50" s="18" t="s">
        <v>67</v>
      </c>
      <c r="AK50" s="18" t="s">
        <v>67</v>
      </c>
      <c r="AL50" s="18" t="s">
        <v>67</v>
      </c>
      <c r="AM50" s="18" t="s">
        <v>67</v>
      </c>
      <c r="AN50" s="18">
        <v>0</v>
      </c>
      <c r="AO50" s="18">
        <v>0</v>
      </c>
    </row>
    <row r="51" spans="1:41" x14ac:dyDescent="0.25">
      <c r="A51" s="116">
        <v>47</v>
      </c>
      <c r="B51" s="116">
        <v>1</v>
      </c>
      <c r="C51" s="116">
        <v>4</v>
      </c>
      <c r="D51" s="116">
        <v>4</v>
      </c>
      <c r="E51" s="116">
        <v>6</v>
      </c>
      <c r="F51" s="116">
        <v>9</v>
      </c>
      <c r="G51" s="116">
        <v>2</v>
      </c>
      <c r="H51" s="116">
        <v>2</v>
      </c>
      <c r="I51" s="116" t="s">
        <v>860</v>
      </c>
      <c r="K51" s="114" t="s">
        <v>1828</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277</v>
      </c>
      <c r="W51" s="18" t="s">
        <v>277</v>
      </c>
      <c r="X51" s="18" t="s">
        <v>346</v>
      </c>
      <c r="Y51" s="18" t="s">
        <v>32</v>
      </c>
      <c r="Z51" s="18" t="s">
        <v>33</v>
      </c>
      <c r="AA51" s="91">
        <f>INDEX(Duct_Leakage!$A$3:$A$6,MATCH(Model_Input_Builder!$G51,Duct_Leakage!$E$3:$E$6,0),1)</f>
        <v>0.06</v>
      </c>
      <c r="AB51" s="91">
        <f>INDEX(Duct_Leakage!$B$3:$B$6,MATCH(Model_Input_Builder!$G51,Duct_Leakage!$E$3:$E$6,0),1)</f>
        <v>0.03</v>
      </c>
      <c r="AC51" s="18">
        <v>30</v>
      </c>
      <c r="AD51" s="18">
        <v>30</v>
      </c>
      <c r="AE51" s="18" t="s">
        <v>67</v>
      </c>
      <c r="AF51" s="18" t="s">
        <v>35</v>
      </c>
      <c r="AG51" s="49">
        <v>0</v>
      </c>
      <c r="AH51" s="18">
        <v>0</v>
      </c>
      <c r="AI51" s="18" t="s">
        <v>67</v>
      </c>
      <c r="AJ51" s="18" t="s">
        <v>67</v>
      </c>
      <c r="AK51" s="18" t="s">
        <v>67</v>
      </c>
      <c r="AL51" s="18" t="s">
        <v>67</v>
      </c>
      <c r="AM51" s="18" t="s">
        <v>67</v>
      </c>
      <c r="AN51" s="18">
        <v>0</v>
      </c>
      <c r="AO51" s="18">
        <v>0</v>
      </c>
    </row>
    <row r="52" spans="1:41" x14ac:dyDescent="0.25">
      <c r="A52" s="116">
        <v>48</v>
      </c>
      <c r="B52" s="116">
        <v>1</v>
      </c>
      <c r="C52" s="116">
        <v>5</v>
      </c>
      <c r="D52" s="116">
        <v>3</v>
      </c>
      <c r="E52" s="116">
        <v>13</v>
      </c>
      <c r="F52" s="116">
        <v>18</v>
      </c>
      <c r="G52" s="116">
        <v>3</v>
      </c>
      <c r="H52" s="116">
        <v>2</v>
      </c>
      <c r="I52" s="116" t="s">
        <v>861</v>
      </c>
      <c r="K52" s="114" t="s">
        <v>1829</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277</v>
      </c>
      <c r="W52" s="18" t="s">
        <v>277</v>
      </c>
      <c r="X52" s="18" t="s">
        <v>346</v>
      </c>
      <c r="Y52" s="18" t="s">
        <v>32</v>
      </c>
      <c r="Z52" s="18" t="s">
        <v>33</v>
      </c>
      <c r="AA52" s="91">
        <f>INDEX(Duct_Leakage!$A$3:$A$6,MATCH(Model_Input_Builder!$G52,Duct_Leakage!$E$3:$E$6,0),1)</f>
        <v>0.127</v>
      </c>
      <c r="AB52" s="91">
        <f>INDEX(Duct_Leakage!$B$3:$B$6,MATCH(Model_Input_Builder!$G52,Duct_Leakage!$E$3:$E$6,0),1)</f>
        <v>6.3E-2</v>
      </c>
      <c r="AC52" s="18">
        <v>30</v>
      </c>
      <c r="AD52" s="18">
        <v>30</v>
      </c>
      <c r="AE52" s="18" t="s">
        <v>67</v>
      </c>
      <c r="AF52" s="18" t="s">
        <v>35</v>
      </c>
      <c r="AG52" s="49">
        <v>0</v>
      </c>
      <c r="AH52" s="18">
        <v>0</v>
      </c>
      <c r="AI52" s="18" t="s">
        <v>67</v>
      </c>
      <c r="AJ52" s="18" t="s">
        <v>67</v>
      </c>
      <c r="AK52" s="18" t="s">
        <v>67</v>
      </c>
      <c r="AL52" s="18" t="s">
        <v>67</v>
      </c>
      <c r="AM52" s="18" t="s">
        <v>67</v>
      </c>
      <c r="AN52" s="18">
        <v>0</v>
      </c>
      <c r="AO52" s="18">
        <v>0</v>
      </c>
    </row>
    <row r="53" spans="1:41" x14ac:dyDescent="0.25">
      <c r="A53" s="116">
        <v>49</v>
      </c>
      <c r="B53" s="116">
        <v>2</v>
      </c>
      <c r="C53" s="116">
        <v>4</v>
      </c>
      <c r="D53" s="116">
        <v>2</v>
      </c>
      <c r="E53" s="116">
        <v>3</v>
      </c>
      <c r="F53" s="116">
        <v>20</v>
      </c>
      <c r="G53" s="116">
        <v>1</v>
      </c>
      <c r="H53" s="116">
        <v>1</v>
      </c>
      <c r="I53" s="116" t="s">
        <v>862</v>
      </c>
      <c r="K53" s="114" t="s">
        <v>1830</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277</v>
      </c>
      <c r="W53" s="18" t="s">
        <v>277</v>
      </c>
      <c r="X53" s="18" t="s">
        <v>346</v>
      </c>
      <c r="Y53" s="18" t="s">
        <v>32</v>
      </c>
      <c r="Z53" s="18" t="s">
        <v>33</v>
      </c>
      <c r="AA53" s="91">
        <f>INDEX(Duct_Leakage!$A$3:$A$6,MATCH(Model_Input_Builder!$G53,Duct_Leakage!$E$3:$E$6,0),1)</f>
        <v>0.03</v>
      </c>
      <c r="AB53" s="91">
        <f>INDEX(Duct_Leakage!$B$3:$B$6,MATCH(Model_Input_Builder!$G53,Duct_Leakage!$E$3:$E$6,0),1)</f>
        <v>1.4999999999999999E-2</v>
      </c>
      <c r="AC53" s="18">
        <v>30</v>
      </c>
      <c r="AD53" s="18">
        <v>30</v>
      </c>
      <c r="AE53" s="18" t="s">
        <v>67</v>
      </c>
      <c r="AF53" s="18" t="s">
        <v>35</v>
      </c>
      <c r="AG53" s="49">
        <v>0</v>
      </c>
      <c r="AH53" s="18">
        <v>0</v>
      </c>
      <c r="AI53" s="18" t="s">
        <v>67</v>
      </c>
      <c r="AJ53" s="18" t="s">
        <v>67</v>
      </c>
      <c r="AK53" s="18" t="s">
        <v>67</v>
      </c>
      <c r="AL53" s="18" t="s">
        <v>67</v>
      </c>
      <c r="AM53" s="18" t="s">
        <v>67</v>
      </c>
      <c r="AN53" s="18">
        <v>0</v>
      </c>
      <c r="AO53" s="18">
        <v>0</v>
      </c>
    </row>
    <row r="54" spans="1:41" x14ac:dyDescent="0.25">
      <c r="A54" s="116">
        <v>50</v>
      </c>
      <c r="B54" s="116">
        <v>3</v>
      </c>
      <c r="C54" s="116">
        <v>5</v>
      </c>
      <c r="D54" s="116">
        <v>3</v>
      </c>
      <c r="E54" s="116">
        <v>10</v>
      </c>
      <c r="F54" s="116">
        <v>7</v>
      </c>
      <c r="G54" s="116">
        <v>2</v>
      </c>
      <c r="H54" s="116">
        <v>1</v>
      </c>
      <c r="I54" s="116" t="s">
        <v>863</v>
      </c>
      <c r="K54" s="114" t="s">
        <v>1831</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277</v>
      </c>
      <c r="W54" s="18" t="s">
        <v>277</v>
      </c>
      <c r="X54" s="18" t="s">
        <v>346</v>
      </c>
      <c r="Y54" s="18" t="s">
        <v>32</v>
      </c>
      <c r="Z54" s="18" t="s">
        <v>33</v>
      </c>
      <c r="AA54" s="91">
        <f>INDEX(Duct_Leakage!$A$3:$A$6,MATCH(Model_Input_Builder!$G54,Duct_Leakage!$E$3:$E$6,0),1)</f>
        <v>0.06</v>
      </c>
      <c r="AB54" s="91">
        <f>INDEX(Duct_Leakage!$B$3:$B$6,MATCH(Model_Input_Builder!$G54,Duct_Leakage!$E$3:$E$6,0),1)</f>
        <v>0.03</v>
      </c>
      <c r="AC54" s="18">
        <v>30</v>
      </c>
      <c r="AD54" s="18">
        <v>30</v>
      </c>
      <c r="AE54" s="18" t="s">
        <v>67</v>
      </c>
      <c r="AF54" s="18" t="s">
        <v>35</v>
      </c>
      <c r="AG54" s="49">
        <v>0</v>
      </c>
      <c r="AH54" s="18">
        <v>0</v>
      </c>
      <c r="AI54" s="18" t="s">
        <v>67</v>
      </c>
      <c r="AJ54" s="18" t="s">
        <v>67</v>
      </c>
      <c r="AK54" s="18" t="s">
        <v>67</v>
      </c>
      <c r="AL54" s="18" t="s">
        <v>67</v>
      </c>
      <c r="AM54" s="18" t="s">
        <v>67</v>
      </c>
      <c r="AN54" s="18">
        <v>0</v>
      </c>
      <c r="AO54" s="18">
        <v>0</v>
      </c>
    </row>
    <row r="55" spans="1:41" x14ac:dyDescent="0.25">
      <c r="A55" s="116">
        <v>51</v>
      </c>
      <c r="B55" s="116">
        <v>2</v>
      </c>
      <c r="C55" s="116">
        <v>2</v>
      </c>
      <c r="D55" s="116">
        <v>3</v>
      </c>
      <c r="E55" s="116">
        <v>17</v>
      </c>
      <c r="F55" s="116">
        <v>12</v>
      </c>
      <c r="G55" s="116">
        <v>4</v>
      </c>
      <c r="H55" s="116">
        <v>1</v>
      </c>
      <c r="I55" s="116" t="s">
        <v>864</v>
      </c>
      <c r="K55" s="114" t="s">
        <v>1832</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277</v>
      </c>
      <c r="W55" s="18" t="s">
        <v>277</v>
      </c>
      <c r="X55" s="18" t="s">
        <v>346</v>
      </c>
      <c r="Y55" s="18" t="s">
        <v>32</v>
      </c>
      <c r="Z55" s="18" t="s">
        <v>33</v>
      </c>
      <c r="AA55" s="91">
        <f>INDEX(Duct_Leakage!$A$3:$A$6,MATCH(Model_Input_Builder!$G55,Duct_Leakage!$E$3:$E$6,0),1)</f>
        <v>0.18</v>
      </c>
      <c r="AB55" s="91">
        <f>INDEX(Duct_Leakage!$B$3:$B$6,MATCH(Model_Input_Builder!$G55,Duct_Leakage!$E$3:$E$6,0),1)</f>
        <v>0.09</v>
      </c>
      <c r="AC55" s="18">
        <v>30</v>
      </c>
      <c r="AD55" s="18">
        <v>30</v>
      </c>
      <c r="AE55" s="18" t="s">
        <v>67</v>
      </c>
      <c r="AF55" s="18" t="s">
        <v>35</v>
      </c>
      <c r="AG55" s="49">
        <v>0</v>
      </c>
      <c r="AH55" s="18">
        <v>0</v>
      </c>
      <c r="AI55" s="18" t="s">
        <v>67</v>
      </c>
      <c r="AJ55" s="18" t="s">
        <v>67</v>
      </c>
      <c r="AK55" s="18" t="s">
        <v>67</v>
      </c>
      <c r="AL55" s="18" t="s">
        <v>67</v>
      </c>
      <c r="AM55" s="18" t="s">
        <v>67</v>
      </c>
      <c r="AN55" s="18">
        <v>0</v>
      </c>
      <c r="AO55" s="18">
        <v>0</v>
      </c>
    </row>
    <row r="56" spans="1:41" x14ac:dyDescent="0.25">
      <c r="A56" s="116">
        <v>52</v>
      </c>
      <c r="B56" s="116">
        <v>2</v>
      </c>
      <c r="C56" s="116">
        <v>2</v>
      </c>
      <c r="D56" s="116">
        <v>3</v>
      </c>
      <c r="E56" s="116">
        <v>2</v>
      </c>
      <c r="F56" s="116">
        <v>1</v>
      </c>
      <c r="G56" s="116">
        <v>2</v>
      </c>
      <c r="H56" s="116">
        <v>3</v>
      </c>
      <c r="I56" s="116" t="s">
        <v>865</v>
      </c>
      <c r="K56" s="114" t="s">
        <v>1833</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277</v>
      </c>
      <c r="W56" s="18" t="s">
        <v>277</v>
      </c>
      <c r="X56" s="18" t="s">
        <v>346</v>
      </c>
      <c r="Y56" s="18" t="s">
        <v>32</v>
      </c>
      <c r="Z56" s="18" t="s">
        <v>33</v>
      </c>
      <c r="AA56" s="91">
        <f>INDEX(Duct_Leakage!$A$3:$A$6,MATCH(Model_Input_Builder!$G56,Duct_Leakage!$E$3:$E$6,0),1)</f>
        <v>0.06</v>
      </c>
      <c r="AB56" s="91">
        <f>INDEX(Duct_Leakage!$B$3:$B$6,MATCH(Model_Input_Builder!$G56,Duct_Leakage!$E$3:$E$6,0),1)</f>
        <v>0.03</v>
      </c>
      <c r="AC56" s="18">
        <v>30</v>
      </c>
      <c r="AD56" s="18">
        <v>30</v>
      </c>
      <c r="AE56" s="18" t="s">
        <v>67</v>
      </c>
      <c r="AF56" s="18" t="s">
        <v>35</v>
      </c>
      <c r="AG56" s="49">
        <v>0</v>
      </c>
      <c r="AH56" s="18">
        <v>0</v>
      </c>
      <c r="AI56" s="18" t="s">
        <v>67</v>
      </c>
      <c r="AJ56" s="18" t="s">
        <v>67</v>
      </c>
      <c r="AK56" s="18" t="s">
        <v>67</v>
      </c>
      <c r="AL56" s="18" t="s">
        <v>67</v>
      </c>
      <c r="AM56" s="18" t="s">
        <v>67</v>
      </c>
      <c r="AN56" s="18">
        <v>0</v>
      </c>
      <c r="AO56" s="18">
        <v>0</v>
      </c>
    </row>
    <row r="57" spans="1:41" x14ac:dyDescent="0.25">
      <c r="A57" s="116">
        <v>53</v>
      </c>
      <c r="B57" s="116">
        <v>4</v>
      </c>
      <c r="C57" s="116">
        <v>2</v>
      </c>
      <c r="D57" s="116">
        <v>5</v>
      </c>
      <c r="E57" s="116">
        <v>3</v>
      </c>
      <c r="F57" s="116">
        <v>7</v>
      </c>
      <c r="G57" s="116">
        <v>1</v>
      </c>
      <c r="H57" s="116">
        <v>1</v>
      </c>
      <c r="I57" s="116" t="s">
        <v>866</v>
      </c>
      <c r="K57" s="114" t="s">
        <v>1834</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277</v>
      </c>
      <c r="W57" s="18" t="s">
        <v>277</v>
      </c>
      <c r="X57" s="18" t="s">
        <v>346</v>
      </c>
      <c r="Y57" s="18" t="s">
        <v>32</v>
      </c>
      <c r="Z57" s="18" t="s">
        <v>33</v>
      </c>
      <c r="AA57" s="91">
        <f>INDEX(Duct_Leakage!$A$3:$A$6,MATCH(Model_Input_Builder!$G57,Duct_Leakage!$E$3:$E$6,0),1)</f>
        <v>0.03</v>
      </c>
      <c r="AB57" s="91">
        <f>INDEX(Duct_Leakage!$B$3:$B$6,MATCH(Model_Input_Builder!$G57,Duct_Leakage!$E$3:$E$6,0),1)</f>
        <v>1.4999999999999999E-2</v>
      </c>
      <c r="AC57" s="18">
        <v>30</v>
      </c>
      <c r="AD57" s="18">
        <v>30</v>
      </c>
      <c r="AE57" s="18" t="s">
        <v>67</v>
      </c>
      <c r="AF57" s="18" t="s">
        <v>35</v>
      </c>
      <c r="AG57" s="49">
        <v>0</v>
      </c>
      <c r="AH57" s="18">
        <v>0</v>
      </c>
      <c r="AI57" s="18" t="s">
        <v>67</v>
      </c>
      <c r="AJ57" s="18" t="s">
        <v>67</v>
      </c>
      <c r="AK57" s="18" t="s">
        <v>67</v>
      </c>
      <c r="AL57" s="18" t="s">
        <v>67</v>
      </c>
      <c r="AM57" s="18" t="s">
        <v>67</v>
      </c>
      <c r="AN57" s="18">
        <v>0</v>
      </c>
      <c r="AO57" s="18">
        <v>0</v>
      </c>
    </row>
    <row r="58" spans="1:41" x14ac:dyDescent="0.25">
      <c r="A58" s="116">
        <v>54</v>
      </c>
      <c r="B58" s="116">
        <v>1</v>
      </c>
      <c r="C58" s="116">
        <v>5</v>
      </c>
      <c r="D58" s="116">
        <v>3</v>
      </c>
      <c r="E58" s="116">
        <v>5</v>
      </c>
      <c r="F58" s="116">
        <v>9</v>
      </c>
      <c r="G58" s="116">
        <v>2</v>
      </c>
      <c r="H58" s="116">
        <v>3</v>
      </c>
      <c r="I58" s="116" t="s">
        <v>867</v>
      </c>
      <c r="K58" s="114" t="s">
        <v>1835</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277</v>
      </c>
      <c r="W58" s="18" t="s">
        <v>277</v>
      </c>
      <c r="X58" s="18" t="s">
        <v>346</v>
      </c>
      <c r="Y58" s="18" t="s">
        <v>32</v>
      </c>
      <c r="Z58" s="18" t="s">
        <v>33</v>
      </c>
      <c r="AA58" s="91">
        <f>INDEX(Duct_Leakage!$A$3:$A$6,MATCH(Model_Input_Builder!$G58,Duct_Leakage!$E$3:$E$6,0),1)</f>
        <v>0.06</v>
      </c>
      <c r="AB58" s="91">
        <f>INDEX(Duct_Leakage!$B$3:$B$6,MATCH(Model_Input_Builder!$G58,Duct_Leakage!$E$3:$E$6,0),1)</f>
        <v>0.03</v>
      </c>
      <c r="AC58" s="18">
        <v>30</v>
      </c>
      <c r="AD58" s="18">
        <v>30</v>
      </c>
      <c r="AE58" s="18" t="s">
        <v>67</v>
      </c>
      <c r="AF58" s="18" t="s">
        <v>35</v>
      </c>
      <c r="AG58" s="49">
        <v>0</v>
      </c>
      <c r="AH58" s="18">
        <v>0</v>
      </c>
      <c r="AI58" s="18" t="s">
        <v>67</v>
      </c>
      <c r="AJ58" s="18" t="s">
        <v>67</v>
      </c>
      <c r="AK58" s="18" t="s">
        <v>67</v>
      </c>
      <c r="AL58" s="18" t="s">
        <v>67</v>
      </c>
      <c r="AM58" s="18" t="s">
        <v>67</v>
      </c>
      <c r="AN58" s="18">
        <v>0</v>
      </c>
      <c r="AO58" s="18">
        <v>0</v>
      </c>
    </row>
    <row r="59" spans="1:41" x14ac:dyDescent="0.25">
      <c r="A59" s="116">
        <v>55</v>
      </c>
      <c r="B59" s="116">
        <v>4</v>
      </c>
      <c r="C59" s="116">
        <v>3</v>
      </c>
      <c r="D59" s="116">
        <v>4</v>
      </c>
      <c r="E59" s="116">
        <v>13</v>
      </c>
      <c r="F59" s="116">
        <v>11</v>
      </c>
      <c r="G59" s="116">
        <v>2</v>
      </c>
      <c r="H59" s="116">
        <v>2</v>
      </c>
      <c r="I59" s="116" t="s">
        <v>868</v>
      </c>
      <c r="K59" s="114" t="s">
        <v>1836</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277</v>
      </c>
      <c r="W59" s="18" t="s">
        <v>277</v>
      </c>
      <c r="X59" s="18" t="s">
        <v>346</v>
      </c>
      <c r="Y59" s="18" t="s">
        <v>32</v>
      </c>
      <c r="Z59" s="18" t="s">
        <v>33</v>
      </c>
      <c r="AA59" s="91">
        <f>INDEX(Duct_Leakage!$A$3:$A$6,MATCH(Model_Input_Builder!$G59,Duct_Leakage!$E$3:$E$6,0),1)</f>
        <v>0.06</v>
      </c>
      <c r="AB59" s="91">
        <f>INDEX(Duct_Leakage!$B$3:$B$6,MATCH(Model_Input_Builder!$G59,Duct_Leakage!$E$3:$E$6,0),1)</f>
        <v>0.03</v>
      </c>
      <c r="AC59" s="18">
        <v>30</v>
      </c>
      <c r="AD59" s="18">
        <v>30</v>
      </c>
      <c r="AE59" s="18" t="s">
        <v>67</v>
      </c>
      <c r="AF59" s="18" t="s">
        <v>35</v>
      </c>
      <c r="AG59" s="49">
        <v>0</v>
      </c>
      <c r="AH59" s="18">
        <v>0</v>
      </c>
      <c r="AI59" s="18" t="s">
        <v>67</v>
      </c>
      <c r="AJ59" s="18" t="s">
        <v>67</v>
      </c>
      <c r="AK59" s="18" t="s">
        <v>67</v>
      </c>
      <c r="AL59" s="18" t="s">
        <v>67</v>
      </c>
      <c r="AM59" s="18" t="s">
        <v>67</v>
      </c>
      <c r="AN59" s="18">
        <v>0</v>
      </c>
      <c r="AO59" s="18">
        <v>0</v>
      </c>
    </row>
    <row r="60" spans="1:41" x14ac:dyDescent="0.25">
      <c r="A60" s="116">
        <v>56</v>
      </c>
      <c r="B60" s="116">
        <v>2</v>
      </c>
      <c r="C60" s="116">
        <v>4</v>
      </c>
      <c r="D60" s="116">
        <v>5</v>
      </c>
      <c r="E60" s="116">
        <v>10</v>
      </c>
      <c r="F60" s="116">
        <v>13</v>
      </c>
      <c r="G60" s="116">
        <v>1</v>
      </c>
      <c r="H60" s="116">
        <v>1</v>
      </c>
      <c r="I60" s="116" t="s">
        <v>869</v>
      </c>
      <c r="K60" s="114" t="s">
        <v>1837</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277</v>
      </c>
      <c r="W60" s="18" t="s">
        <v>277</v>
      </c>
      <c r="X60" s="18" t="s">
        <v>346</v>
      </c>
      <c r="Y60" s="18" t="s">
        <v>32</v>
      </c>
      <c r="Z60" s="18" t="s">
        <v>33</v>
      </c>
      <c r="AA60" s="91">
        <f>INDEX(Duct_Leakage!$A$3:$A$6,MATCH(Model_Input_Builder!$G60,Duct_Leakage!$E$3:$E$6,0),1)</f>
        <v>0.03</v>
      </c>
      <c r="AB60" s="91">
        <f>INDEX(Duct_Leakage!$B$3:$B$6,MATCH(Model_Input_Builder!$G60,Duct_Leakage!$E$3:$E$6,0),1)</f>
        <v>1.4999999999999999E-2</v>
      </c>
      <c r="AC60" s="18">
        <v>30</v>
      </c>
      <c r="AD60" s="18">
        <v>30</v>
      </c>
      <c r="AE60" s="18" t="s">
        <v>67</v>
      </c>
      <c r="AF60" s="18" t="s">
        <v>35</v>
      </c>
      <c r="AG60" s="49">
        <v>0</v>
      </c>
      <c r="AH60" s="18">
        <v>0</v>
      </c>
      <c r="AI60" s="18" t="s">
        <v>67</v>
      </c>
      <c r="AJ60" s="18" t="s">
        <v>67</v>
      </c>
      <c r="AK60" s="18" t="s">
        <v>67</v>
      </c>
      <c r="AL60" s="18" t="s">
        <v>67</v>
      </c>
      <c r="AM60" s="18" t="s">
        <v>67</v>
      </c>
      <c r="AN60" s="18">
        <v>0</v>
      </c>
      <c r="AO60" s="18">
        <v>0</v>
      </c>
    </row>
    <row r="61" spans="1:41" x14ac:dyDescent="0.25">
      <c r="A61" s="116">
        <v>57</v>
      </c>
      <c r="B61" s="116">
        <v>4</v>
      </c>
      <c r="C61" s="116">
        <v>2</v>
      </c>
      <c r="D61" s="116">
        <v>4</v>
      </c>
      <c r="E61" s="116">
        <v>13</v>
      </c>
      <c r="F61" s="116">
        <v>16</v>
      </c>
      <c r="G61" s="116">
        <v>2</v>
      </c>
      <c r="H61" s="116">
        <v>1</v>
      </c>
      <c r="I61" s="116" t="s">
        <v>870</v>
      </c>
      <c r="K61" s="114" t="s">
        <v>1838</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277</v>
      </c>
      <c r="W61" s="18" t="s">
        <v>277</v>
      </c>
      <c r="X61" s="18" t="s">
        <v>346</v>
      </c>
      <c r="Y61" s="18" t="s">
        <v>32</v>
      </c>
      <c r="Z61" s="18" t="s">
        <v>33</v>
      </c>
      <c r="AA61" s="91">
        <f>INDEX(Duct_Leakage!$A$3:$A$6,MATCH(Model_Input_Builder!$G61,Duct_Leakage!$E$3:$E$6,0),1)</f>
        <v>0.06</v>
      </c>
      <c r="AB61" s="91">
        <f>INDEX(Duct_Leakage!$B$3:$B$6,MATCH(Model_Input_Builder!$G61,Duct_Leakage!$E$3:$E$6,0),1)</f>
        <v>0.03</v>
      </c>
      <c r="AC61" s="18">
        <v>30</v>
      </c>
      <c r="AD61" s="18">
        <v>30</v>
      </c>
      <c r="AE61" s="18" t="s">
        <v>67</v>
      </c>
      <c r="AF61" s="18" t="s">
        <v>35</v>
      </c>
      <c r="AG61" s="49">
        <v>0</v>
      </c>
      <c r="AH61" s="18">
        <v>0</v>
      </c>
      <c r="AI61" s="18" t="s">
        <v>67</v>
      </c>
      <c r="AJ61" s="18" t="s">
        <v>67</v>
      </c>
      <c r="AK61" s="18" t="s">
        <v>67</v>
      </c>
      <c r="AL61" s="18" t="s">
        <v>67</v>
      </c>
      <c r="AM61" s="18" t="s">
        <v>67</v>
      </c>
      <c r="AN61" s="18">
        <v>0</v>
      </c>
      <c r="AO61" s="18">
        <v>0</v>
      </c>
    </row>
    <row r="62" spans="1:41" x14ac:dyDescent="0.25">
      <c r="A62" s="116">
        <v>58</v>
      </c>
      <c r="B62" s="116">
        <v>1</v>
      </c>
      <c r="C62" s="116">
        <v>6</v>
      </c>
      <c r="D62" s="116">
        <v>5</v>
      </c>
      <c r="E62" s="116">
        <v>17</v>
      </c>
      <c r="F62" s="116">
        <v>1</v>
      </c>
      <c r="G62" s="116">
        <v>1</v>
      </c>
      <c r="H62" s="116">
        <v>1</v>
      </c>
      <c r="I62" s="116" t="s">
        <v>871</v>
      </c>
      <c r="K62" s="114" t="s">
        <v>1839</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277</v>
      </c>
      <c r="W62" s="18" t="s">
        <v>277</v>
      </c>
      <c r="X62" s="18" t="s">
        <v>346</v>
      </c>
      <c r="Y62" s="18" t="s">
        <v>32</v>
      </c>
      <c r="Z62" s="18" t="s">
        <v>33</v>
      </c>
      <c r="AA62" s="91">
        <f>INDEX(Duct_Leakage!$A$3:$A$6,MATCH(Model_Input_Builder!$G62,Duct_Leakage!$E$3:$E$6,0),1)</f>
        <v>0.03</v>
      </c>
      <c r="AB62" s="91">
        <f>INDEX(Duct_Leakage!$B$3:$B$6,MATCH(Model_Input_Builder!$G62,Duct_Leakage!$E$3:$E$6,0),1)</f>
        <v>1.4999999999999999E-2</v>
      </c>
      <c r="AC62" s="18">
        <v>30</v>
      </c>
      <c r="AD62" s="18">
        <v>30</v>
      </c>
      <c r="AE62" s="18" t="s">
        <v>67</v>
      </c>
      <c r="AF62" s="18" t="s">
        <v>35</v>
      </c>
      <c r="AG62" s="49">
        <v>0</v>
      </c>
      <c r="AH62" s="18">
        <v>0</v>
      </c>
      <c r="AI62" s="18" t="s">
        <v>67</v>
      </c>
      <c r="AJ62" s="18" t="s">
        <v>67</v>
      </c>
      <c r="AK62" s="18" t="s">
        <v>67</v>
      </c>
      <c r="AL62" s="18" t="s">
        <v>67</v>
      </c>
      <c r="AM62" s="18" t="s">
        <v>67</v>
      </c>
      <c r="AN62" s="18">
        <v>0</v>
      </c>
      <c r="AO62" s="18">
        <v>0</v>
      </c>
    </row>
    <row r="63" spans="1:41" x14ac:dyDescent="0.25">
      <c r="A63" s="116">
        <v>59</v>
      </c>
      <c r="B63" s="116">
        <v>4</v>
      </c>
      <c r="C63" s="116">
        <v>1</v>
      </c>
      <c r="D63" s="116">
        <v>5</v>
      </c>
      <c r="E63" s="116">
        <v>5</v>
      </c>
      <c r="F63" s="116">
        <v>6</v>
      </c>
      <c r="G63" s="116">
        <v>3</v>
      </c>
      <c r="H63" s="116">
        <v>4</v>
      </c>
      <c r="I63" s="116" t="s">
        <v>872</v>
      </c>
      <c r="K63" s="114" t="s">
        <v>1840</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277</v>
      </c>
      <c r="W63" s="18" t="s">
        <v>277</v>
      </c>
      <c r="X63" s="18" t="s">
        <v>346</v>
      </c>
      <c r="Y63" s="18" t="s">
        <v>32</v>
      </c>
      <c r="Z63" s="18" t="s">
        <v>33</v>
      </c>
      <c r="AA63" s="91">
        <f>INDEX(Duct_Leakage!$A$3:$A$6,MATCH(Model_Input_Builder!$G63,Duct_Leakage!$E$3:$E$6,0),1)</f>
        <v>0.127</v>
      </c>
      <c r="AB63" s="91">
        <f>INDEX(Duct_Leakage!$B$3:$B$6,MATCH(Model_Input_Builder!$G63,Duct_Leakage!$E$3:$E$6,0),1)</f>
        <v>6.3E-2</v>
      </c>
      <c r="AC63" s="18">
        <v>30</v>
      </c>
      <c r="AD63" s="18">
        <v>30</v>
      </c>
      <c r="AE63" s="18" t="s">
        <v>67</v>
      </c>
      <c r="AF63" s="18" t="s">
        <v>35</v>
      </c>
      <c r="AG63" s="49">
        <v>0</v>
      </c>
      <c r="AH63" s="18">
        <v>0</v>
      </c>
      <c r="AI63" s="18" t="s">
        <v>67</v>
      </c>
      <c r="AJ63" s="18" t="s">
        <v>67</v>
      </c>
      <c r="AK63" s="18" t="s">
        <v>67</v>
      </c>
      <c r="AL63" s="18" t="s">
        <v>67</v>
      </c>
      <c r="AM63" s="18" t="s">
        <v>67</v>
      </c>
      <c r="AN63" s="18">
        <v>0</v>
      </c>
      <c r="AO63" s="18">
        <v>0</v>
      </c>
    </row>
    <row r="64" spans="1:41" x14ac:dyDescent="0.25">
      <c r="A64" s="116">
        <v>60</v>
      </c>
      <c r="B64" s="116">
        <v>4</v>
      </c>
      <c r="C64" s="116">
        <v>2</v>
      </c>
      <c r="D64" s="116">
        <v>4</v>
      </c>
      <c r="E64" s="116">
        <v>12</v>
      </c>
      <c r="F64" s="116">
        <v>6</v>
      </c>
      <c r="G64" s="116">
        <v>1</v>
      </c>
      <c r="H64" s="116">
        <v>3</v>
      </c>
      <c r="I64" s="116" t="s">
        <v>873</v>
      </c>
      <c r="K64" s="114" t="s">
        <v>1841</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277</v>
      </c>
      <c r="W64" s="18" t="s">
        <v>277</v>
      </c>
      <c r="X64" s="18" t="s">
        <v>346</v>
      </c>
      <c r="Y64" s="18" t="s">
        <v>32</v>
      </c>
      <c r="Z64" s="18" t="s">
        <v>33</v>
      </c>
      <c r="AA64" s="91">
        <f>INDEX(Duct_Leakage!$A$3:$A$6,MATCH(Model_Input_Builder!$G64,Duct_Leakage!$E$3:$E$6,0),1)</f>
        <v>0.03</v>
      </c>
      <c r="AB64" s="91">
        <f>INDEX(Duct_Leakage!$B$3:$B$6,MATCH(Model_Input_Builder!$G64,Duct_Leakage!$E$3:$E$6,0),1)</f>
        <v>1.4999999999999999E-2</v>
      </c>
      <c r="AC64" s="18">
        <v>30</v>
      </c>
      <c r="AD64" s="18">
        <v>30</v>
      </c>
      <c r="AE64" s="18" t="s">
        <v>67</v>
      </c>
      <c r="AF64" s="18" t="s">
        <v>35</v>
      </c>
      <c r="AG64" s="49">
        <v>0</v>
      </c>
      <c r="AH64" s="18">
        <v>0</v>
      </c>
      <c r="AI64" s="18" t="s">
        <v>67</v>
      </c>
      <c r="AJ64" s="18" t="s">
        <v>67</v>
      </c>
      <c r="AK64" s="18" t="s">
        <v>67</v>
      </c>
      <c r="AL64" s="18" t="s">
        <v>67</v>
      </c>
      <c r="AM64" s="18" t="s">
        <v>67</v>
      </c>
      <c r="AN64" s="18">
        <v>0</v>
      </c>
      <c r="AO64" s="18">
        <v>0</v>
      </c>
    </row>
    <row r="65" spans="1:41" x14ac:dyDescent="0.25">
      <c r="A65" s="116">
        <v>61</v>
      </c>
      <c r="B65" s="116">
        <v>2</v>
      </c>
      <c r="C65" s="116">
        <v>5</v>
      </c>
      <c r="D65" s="116">
        <v>2</v>
      </c>
      <c r="E65" s="116">
        <v>3</v>
      </c>
      <c r="F65" s="116">
        <v>16</v>
      </c>
      <c r="G65" s="116">
        <v>3</v>
      </c>
      <c r="H65" s="116">
        <v>2</v>
      </c>
      <c r="I65" s="116" t="s">
        <v>874</v>
      </c>
      <c r="K65" s="114" t="s">
        <v>1842</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277</v>
      </c>
      <c r="W65" s="18" t="s">
        <v>277</v>
      </c>
      <c r="X65" s="18" t="s">
        <v>346</v>
      </c>
      <c r="Y65" s="18" t="s">
        <v>32</v>
      </c>
      <c r="Z65" s="18" t="s">
        <v>33</v>
      </c>
      <c r="AA65" s="91">
        <f>INDEX(Duct_Leakage!$A$3:$A$6,MATCH(Model_Input_Builder!$G65,Duct_Leakage!$E$3:$E$6,0),1)</f>
        <v>0.127</v>
      </c>
      <c r="AB65" s="91">
        <f>INDEX(Duct_Leakage!$B$3:$B$6,MATCH(Model_Input_Builder!$G65,Duct_Leakage!$E$3:$E$6,0),1)</f>
        <v>6.3E-2</v>
      </c>
      <c r="AC65" s="18">
        <v>30</v>
      </c>
      <c r="AD65" s="18">
        <v>30</v>
      </c>
      <c r="AE65" s="18" t="s">
        <v>67</v>
      </c>
      <c r="AF65" s="18" t="s">
        <v>35</v>
      </c>
      <c r="AG65" s="49">
        <v>0</v>
      </c>
      <c r="AH65" s="18">
        <v>0</v>
      </c>
      <c r="AI65" s="18" t="s">
        <v>67</v>
      </c>
      <c r="AJ65" s="18" t="s">
        <v>67</v>
      </c>
      <c r="AK65" s="18" t="s">
        <v>67</v>
      </c>
      <c r="AL65" s="18" t="s">
        <v>67</v>
      </c>
      <c r="AM65" s="18" t="s">
        <v>67</v>
      </c>
      <c r="AN65" s="18">
        <v>0</v>
      </c>
      <c r="AO65" s="18">
        <v>0</v>
      </c>
    </row>
    <row r="66" spans="1:41" x14ac:dyDescent="0.25">
      <c r="A66" s="116">
        <v>62</v>
      </c>
      <c r="B66" s="116">
        <v>1</v>
      </c>
      <c r="C66" s="116">
        <v>8</v>
      </c>
      <c r="D66" s="116">
        <v>4</v>
      </c>
      <c r="E66" s="116">
        <v>3</v>
      </c>
      <c r="F66" s="116">
        <v>1</v>
      </c>
      <c r="G66" s="116">
        <v>4</v>
      </c>
      <c r="H66" s="116">
        <v>3</v>
      </c>
      <c r="I66" s="116" t="s">
        <v>875</v>
      </c>
      <c r="K66" s="114" t="s">
        <v>1843</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277</v>
      </c>
      <c r="W66" s="18" t="s">
        <v>277</v>
      </c>
      <c r="X66" s="18" t="s">
        <v>346</v>
      </c>
      <c r="Y66" s="18" t="s">
        <v>32</v>
      </c>
      <c r="Z66" s="18" t="s">
        <v>33</v>
      </c>
      <c r="AA66" s="91">
        <f>INDEX(Duct_Leakage!$A$3:$A$6,MATCH(Model_Input_Builder!$G66,Duct_Leakage!$E$3:$E$6,0),1)</f>
        <v>0.18</v>
      </c>
      <c r="AB66" s="91">
        <f>INDEX(Duct_Leakage!$B$3:$B$6,MATCH(Model_Input_Builder!$G66,Duct_Leakage!$E$3:$E$6,0),1)</f>
        <v>0.09</v>
      </c>
      <c r="AC66" s="18">
        <v>30</v>
      </c>
      <c r="AD66" s="18">
        <v>30</v>
      </c>
      <c r="AE66" s="18" t="s">
        <v>67</v>
      </c>
      <c r="AF66" s="18" t="s">
        <v>35</v>
      </c>
      <c r="AG66" s="49">
        <v>0</v>
      </c>
      <c r="AH66" s="18">
        <v>0</v>
      </c>
      <c r="AI66" s="18" t="s">
        <v>67</v>
      </c>
      <c r="AJ66" s="18" t="s">
        <v>67</v>
      </c>
      <c r="AK66" s="18" t="s">
        <v>67</v>
      </c>
      <c r="AL66" s="18" t="s">
        <v>67</v>
      </c>
      <c r="AM66" s="18" t="s">
        <v>67</v>
      </c>
      <c r="AN66" s="18">
        <v>0</v>
      </c>
      <c r="AO66" s="18">
        <v>0</v>
      </c>
    </row>
    <row r="67" spans="1:41" x14ac:dyDescent="0.25">
      <c r="A67" s="116">
        <v>63</v>
      </c>
      <c r="B67" s="116">
        <v>4</v>
      </c>
      <c r="C67" s="116">
        <v>7</v>
      </c>
      <c r="D67" s="116">
        <v>2</v>
      </c>
      <c r="E67" s="116">
        <v>3</v>
      </c>
      <c r="F67" s="116">
        <v>1</v>
      </c>
      <c r="G67" s="116">
        <v>1</v>
      </c>
      <c r="H67" s="116">
        <v>4</v>
      </c>
      <c r="I67" s="116" t="s">
        <v>876</v>
      </c>
      <c r="K67" s="114" t="s">
        <v>1844</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277</v>
      </c>
      <c r="W67" s="18" t="s">
        <v>277</v>
      </c>
      <c r="X67" s="18" t="s">
        <v>346</v>
      </c>
      <c r="Y67" s="18" t="s">
        <v>32</v>
      </c>
      <c r="Z67" s="18" t="s">
        <v>33</v>
      </c>
      <c r="AA67" s="91">
        <f>INDEX(Duct_Leakage!$A$3:$A$6,MATCH(Model_Input_Builder!$G67,Duct_Leakage!$E$3:$E$6,0),1)</f>
        <v>0.03</v>
      </c>
      <c r="AB67" s="91">
        <f>INDEX(Duct_Leakage!$B$3:$B$6,MATCH(Model_Input_Builder!$G67,Duct_Leakage!$E$3:$E$6,0),1)</f>
        <v>1.4999999999999999E-2</v>
      </c>
      <c r="AC67" s="18">
        <v>30</v>
      </c>
      <c r="AD67" s="18">
        <v>30</v>
      </c>
      <c r="AE67" s="18" t="s">
        <v>67</v>
      </c>
      <c r="AF67" s="18" t="s">
        <v>35</v>
      </c>
      <c r="AG67" s="49">
        <v>0</v>
      </c>
      <c r="AH67" s="18">
        <v>0</v>
      </c>
      <c r="AI67" s="18" t="s">
        <v>67</v>
      </c>
      <c r="AJ67" s="18" t="s">
        <v>67</v>
      </c>
      <c r="AK67" s="18" t="s">
        <v>67</v>
      </c>
      <c r="AL67" s="18" t="s">
        <v>67</v>
      </c>
      <c r="AM67" s="18" t="s">
        <v>67</v>
      </c>
      <c r="AN67" s="18">
        <v>0</v>
      </c>
      <c r="AO67" s="18">
        <v>0</v>
      </c>
    </row>
    <row r="68" spans="1:41" x14ac:dyDescent="0.25">
      <c r="A68" s="116">
        <v>64</v>
      </c>
      <c r="B68" s="116">
        <v>1</v>
      </c>
      <c r="C68" s="116">
        <v>7</v>
      </c>
      <c r="D68" s="116">
        <v>5</v>
      </c>
      <c r="E68" s="116">
        <v>6</v>
      </c>
      <c r="F68" s="116">
        <v>9</v>
      </c>
      <c r="G68" s="116">
        <v>2</v>
      </c>
      <c r="H68" s="116">
        <v>2</v>
      </c>
      <c r="I68" s="116" t="s">
        <v>877</v>
      </c>
      <c r="K68" s="114" t="s">
        <v>1845</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277</v>
      </c>
      <c r="W68" s="18" t="s">
        <v>277</v>
      </c>
      <c r="X68" s="18" t="s">
        <v>346</v>
      </c>
      <c r="Y68" s="18" t="s">
        <v>32</v>
      </c>
      <c r="Z68" s="18" t="s">
        <v>33</v>
      </c>
      <c r="AA68" s="91">
        <f>INDEX(Duct_Leakage!$A$3:$A$6,MATCH(Model_Input_Builder!$G68,Duct_Leakage!$E$3:$E$6,0),1)</f>
        <v>0.06</v>
      </c>
      <c r="AB68" s="91">
        <f>INDEX(Duct_Leakage!$B$3:$B$6,MATCH(Model_Input_Builder!$G68,Duct_Leakage!$E$3:$E$6,0),1)</f>
        <v>0.03</v>
      </c>
      <c r="AC68" s="18">
        <v>30</v>
      </c>
      <c r="AD68" s="18">
        <v>30</v>
      </c>
      <c r="AE68" s="18" t="s">
        <v>67</v>
      </c>
      <c r="AF68" s="18" t="s">
        <v>35</v>
      </c>
      <c r="AG68" s="49">
        <v>0</v>
      </c>
      <c r="AH68" s="18">
        <v>0</v>
      </c>
      <c r="AI68" s="18" t="s">
        <v>67</v>
      </c>
      <c r="AJ68" s="18" t="s">
        <v>67</v>
      </c>
      <c r="AK68" s="18" t="s">
        <v>67</v>
      </c>
      <c r="AL68" s="18" t="s">
        <v>67</v>
      </c>
      <c r="AM68" s="18" t="s">
        <v>67</v>
      </c>
      <c r="AN68" s="18">
        <v>0</v>
      </c>
      <c r="AO68" s="18">
        <v>0</v>
      </c>
    </row>
    <row r="69" spans="1:41" x14ac:dyDescent="0.25">
      <c r="A69" s="116">
        <v>65</v>
      </c>
      <c r="B69" s="116">
        <v>4</v>
      </c>
      <c r="C69" s="116">
        <v>7</v>
      </c>
      <c r="D69" s="116">
        <v>2</v>
      </c>
      <c r="E69" s="116">
        <v>16</v>
      </c>
      <c r="F69" s="116">
        <v>1</v>
      </c>
      <c r="G69" s="116">
        <v>1</v>
      </c>
      <c r="H69" s="116">
        <v>2</v>
      </c>
      <c r="I69" s="116" t="s">
        <v>878</v>
      </c>
      <c r="K69" s="114" t="s">
        <v>1846</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277</v>
      </c>
      <c r="W69" s="18" t="s">
        <v>277</v>
      </c>
      <c r="X69" s="18" t="s">
        <v>346</v>
      </c>
      <c r="Y69" s="18" t="s">
        <v>32</v>
      </c>
      <c r="Z69" s="18" t="s">
        <v>33</v>
      </c>
      <c r="AA69" s="91">
        <f>INDEX(Duct_Leakage!$A$3:$A$6,MATCH(Model_Input_Builder!$G69,Duct_Leakage!$E$3:$E$6,0),1)</f>
        <v>0.03</v>
      </c>
      <c r="AB69" s="91">
        <f>INDEX(Duct_Leakage!$B$3:$B$6,MATCH(Model_Input_Builder!$G69,Duct_Leakage!$E$3:$E$6,0),1)</f>
        <v>1.4999999999999999E-2</v>
      </c>
      <c r="AC69" s="18">
        <v>30</v>
      </c>
      <c r="AD69" s="18">
        <v>30</v>
      </c>
      <c r="AE69" s="18" t="s">
        <v>67</v>
      </c>
      <c r="AF69" s="18" t="s">
        <v>35</v>
      </c>
      <c r="AG69" s="49">
        <v>0</v>
      </c>
      <c r="AH69" s="18">
        <v>0</v>
      </c>
      <c r="AI69" s="18" t="s">
        <v>67</v>
      </c>
      <c r="AJ69" s="18" t="s">
        <v>67</v>
      </c>
      <c r="AK69" s="18" t="s">
        <v>67</v>
      </c>
      <c r="AL69" s="18" t="s">
        <v>67</v>
      </c>
      <c r="AM69" s="18" t="s">
        <v>67</v>
      </c>
      <c r="AN69" s="18">
        <v>0</v>
      </c>
      <c r="AO69" s="18">
        <v>0</v>
      </c>
    </row>
    <row r="70" spans="1:41" x14ac:dyDescent="0.25">
      <c r="A70" s="116">
        <v>66</v>
      </c>
      <c r="B70" s="116">
        <v>1</v>
      </c>
      <c r="C70" s="116">
        <v>5</v>
      </c>
      <c r="D70" s="116">
        <v>4</v>
      </c>
      <c r="E70" s="116">
        <v>17</v>
      </c>
      <c r="F70" s="116">
        <v>10</v>
      </c>
      <c r="G70" s="116">
        <v>4</v>
      </c>
      <c r="H70" s="116">
        <v>1</v>
      </c>
      <c r="I70" s="116" t="s">
        <v>879</v>
      </c>
      <c r="K70" s="114" t="s">
        <v>1847</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277</v>
      </c>
      <c r="W70" s="18" t="s">
        <v>277</v>
      </c>
      <c r="X70" s="18" t="s">
        <v>346</v>
      </c>
      <c r="Y70" s="18" t="s">
        <v>32</v>
      </c>
      <c r="Z70" s="18" t="s">
        <v>33</v>
      </c>
      <c r="AA70" s="91">
        <f>INDEX(Duct_Leakage!$A$3:$A$6,MATCH(Model_Input_Builder!$G70,Duct_Leakage!$E$3:$E$6,0),1)</f>
        <v>0.18</v>
      </c>
      <c r="AB70" s="91">
        <f>INDEX(Duct_Leakage!$B$3:$B$6,MATCH(Model_Input_Builder!$G70,Duct_Leakage!$E$3:$E$6,0),1)</f>
        <v>0.09</v>
      </c>
      <c r="AC70" s="18">
        <v>30</v>
      </c>
      <c r="AD70" s="18">
        <v>30</v>
      </c>
      <c r="AE70" s="18" t="s">
        <v>67</v>
      </c>
      <c r="AF70" s="18" t="s">
        <v>35</v>
      </c>
      <c r="AG70" s="49">
        <v>0</v>
      </c>
      <c r="AH70" s="18">
        <v>0</v>
      </c>
      <c r="AI70" s="18" t="s">
        <v>67</v>
      </c>
      <c r="AJ70" s="18" t="s">
        <v>67</v>
      </c>
      <c r="AK70" s="18" t="s">
        <v>67</v>
      </c>
      <c r="AL70" s="18" t="s">
        <v>67</v>
      </c>
      <c r="AM70" s="18" t="s">
        <v>67</v>
      </c>
      <c r="AN70" s="18">
        <v>0</v>
      </c>
      <c r="AO70" s="18">
        <v>0</v>
      </c>
    </row>
    <row r="71" spans="1:41" x14ac:dyDescent="0.25">
      <c r="A71" s="116">
        <v>67</v>
      </c>
      <c r="B71" s="116">
        <v>1</v>
      </c>
      <c r="C71" s="116">
        <v>6</v>
      </c>
      <c r="D71" s="116">
        <v>4</v>
      </c>
      <c r="E71" s="116">
        <v>10</v>
      </c>
      <c r="F71" s="116">
        <v>7</v>
      </c>
      <c r="G71" s="116">
        <v>3</v>
      </c>
      <c r="H71" s="116">
        <v>3</v>
      </c>
      <c r="I71" s="116" t="s">
        <v>880</v>
      </c>
      <c r="K71" s="114" t="s">
        <v>1848</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277</v>
      </c>
      <c r="W71" s="18" t="s">
        <v>277</v>
      </c>
      <c r="X71" s="18" t="s">
        <v>346</v>
      </c>
      <c r="Y71" s="18" t="s">
        <v>32</v>
      </c>
      <c r="Z71" s="18" t="s">
        <v>33</v>
      </c>
      <c r="AA71" s="91">
        <f>INDEX(Duct_Leakage!$A$3:$A$6,MATCH(Model_Input_Builder!$G71,Duct_Leakage!$E$3:$E$6,0),1)</f>
        <v>0.127</v>
      </c>
      <c r="AB71" s="91">
        <f>INDEX(Duct_Leakage!$B$3:$B$6,MATCH(Model_Input_Builder!$G71,Duct_Leakage!$E$3:$E$6,0),1)</f>
        <v>6.3E-2</v>
      </c>
      <c r="AC71" s="18">
        <v>30</v>
      </c>
      <c r="AD71" s="18">
        <v>30</v>
      </c>
      <c r="AE71" s="18" t="s">
        <v>67</v>
      </c>
      <c r="AF71" s="18" t="s">
        <v>35</v>
      </c>
      <c r="AG71" s="49">
        <v>0</v>
      </c>
      <c r="AH71" s="18">
        <v>0</v>
      </c>
      <c r="AI71" s="18" t="s">
        <v>67</v>
      </c>
      <c r="AJ71" s="18" t="s">
        <v>67</v>
      </c>
      <c r="AK71" s="18" t="s">
        <v>67</v>
      </c>
      <c r="AL71" s="18" t="s">
        <v>67</v>
      </c>
      <c r="AM71" s="18" t="s">
        <v>67</v>
      </c>
      <c r="AN71" s="18">
        <v>0</v>
      </c>
      <c r="AO71" s="18">
        <v>0</v>
      </c>
    </row>
    <row r="72" spans="1:41" x14ac:dyDescent="0.25">
      <c r="A72" s="116">
        <v>68</v>
      </c>
      <c r="B72" s="116">
        <v>2</v>
      </c>
      <c r="C72" s="116">
        <v>8</v>
      </c>
      <c r="D72" s="116">
        <v>5</v>
      </c>
      <c r="E72" s="116">
        <v>18</v>
      </c>
      <c r="F72" s="116">
        <v>17</v>
      </c>
      <c r="G72" s="116">
        <v>4</v>
      </c>
      <c r="H72" s="116">
        <v>1</v>
      </c>
      <c r="I72" s="116" t="s">
        <v>881</v>
      </c>
      <c r="K72" s="114" t="s">
        <v>1849</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277</v>
      </c>
      <c r="W72" s="18" t="s">
        <v>277</v>
      </c>
      <c r="X72" s="18" t="s">
        <v>346</v>
      </c>
      <c r="Y72" s="18" t="s">
        <v>32</v>
      </c>
      <c r="Z72" s="18" t="s">
        <v>33</v>
      </c>
      <c r="AA72" s="91">
        <f>INDEX(Duct_Leakage!$A$3:$A$6,MATCH(Model_Input_Builder!$G72,Duct_Leakage!$E$3:$E$6,0),1)</f>
        <v>0.18</v>
      </c>
      <c r="AB72" s="91">
        <f>INDEX(Duct_Leakage!$B$3:$B$6,MATCH(Model_Input_Builder!$G72,Duct_Leakage!$E$3:$E$6,0),1)</f>
        <v>0.09</v>
      </c>
      <c r="AC72" s="18">
        <v>30</v>
      </c>
      <c r="AD72" s="18">
        <v>30</v>
      </c>
      <c r="AE72" s="18" t="s">
        <v>67</v>
      </c>
      <c r="AF72" s="18" t="s">
        <v>35</v>
      </c>
      <c r="AG72" s="49">
        <v>0</v>
      </c>
      <c r="AH72" s="18">
        <v>0</v>
      </c>
      <c r="AI72" s="18" t="s">
        <v>67</v>
      </c>
      <c r="AJ72" s="18" t="s">
        <v>67</v>
      </c>
      <c r="AK72" s="18" t="s">
        <v>67</v>
      </c>
      <c r="AL72" s="18" t="s">
        <v>67</v>
      </c>
      <c r="AM72" s="18" t="s">
        <v>67</v>
      </c>
      <c r="AN72" s="18">
        <v>0</v>
      </c>
      <c r="AO72" s="18">
        <v>0</v>
      </c>
    </row>
    <row r="73" spans="1:41" x14ac:dyDescent="0.25">
      <c r="A73" s="116">
        <v>69</v>
      </c>
      <c r="B73" s="116">
        <v>4</v>
      </c>
      <c r="C73" s="116">
        <v>8</v>
      </c>
      <c r="D73" s="116">
        <v>4</v>
      </c>
      <c r="E73" s="116">
        <v>13</v>
      </c>
      <c r="F73" s="116">
        <v>15</v>
      </c>
      <c r="G73" s="116">
        <v>3</v>
      </c>
      <c r="H73" s="116">
        <v>2</v>
      </c>
      <c r="I73" s="116" t="s">
        <v>882</v>
      </c>
      <c r="K73" s="114" t="s">
        <v>1850</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277</v>
      </c>
      <c r="W73" s="18" t="s">
        <v>277</v>
      </c>
      <c r="X73" s="18" t="s">
        <v>346</v>
      </c>
      <c r="Y73" s="18" t="s">
        <v>32</v>
      </c>
      <c r="Z73" s="18" t="s">
        <v>33</v>
      </c>
      <c r="AA73" s="91">
        <f>INDEX(Duct_Leakage!$A$3:$A$6,MATCH(Model_Input_Builder!$G73,Duct_Leakage!$E$3:$E$6,0),1)</f>
        <v>0.127</v>
      </c>
      <c r="AB73" s="91">
        <f>INDEX(Duct_Leakage!$B$3:$B$6,MATCH(Model_Input_Builder!$G73,Duct_Leakage!$E$3:$E$6,0),1)</f>
        <v>6.3E-2</v>
      </c>
      <c r="AC73" s="18">
        <v>30</v>
      </c>
      <c r="AD73" s="18">
        <v>30</v>
      </c>
      <c r="AE73" s="18" t="s">
        <v>67</v>
      </c>
      <c r="AF73" s="18" t="s">
        <v>35</v>
      </c>
      <c r="AG73" s="49">
        <v>0</v>
      </c>
      <c r="AH73" s="18">
        <v>0</v>
      </c>
      <c r="AI73" s="18" t="s">
        <v>67</v>
      </c>
      <c r="AJ73" s="18" t="s">
        <v>67</v>
      </c>
      <c r="AK73" s="18" t="s">
        <v>67</v>
      </c>
      <c r="AL73" s="18" t="s">
        <v>67</v>
      </c>
      <c r="AM73" s="18" t="s">
        <v>67</v>
      </c>
      <c r="AN73" s="18">
        <v>0</v>
      </c>
      <c r="AO73" s="18">
        <v>0</v>
      </c>
    </row>
    <row r="74" spans="1:41" x14ac:dyDescent="0.25">
      <c r="A74" s="116">
        <v>70</v>
      </c>
      <c r="B74" s="116">
        <v>2</v>
      </c>
      <c r="C74" s="116">
        <v>4</v>
      </c>
      <c r="D74" s="116">
        <v>1</v>
      </c>
      <c r="E74" s="116">
        <v>9</v>
      </c>
      <c r="F74" s="116">
        <v>8</v>
      </c>
      <c r="G74" s="116">
        <v>2</v>
      </c>
      <c r="H74" s="116">
        <v>1</v>
      </c>
      <c r="I74" s="116" t="s">
        <v>883</v>
      </c>
      <c r="K74" s="114" t="s">
        <v>1851</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277</v>
      </c>
      <c r="W74" s="18" t="s">
        <v>277</v>
      </c>
      <c r="X74" s="18" t="s">
        <v>346</v>
      </c>
      <c r="Y74" s="18" t="s">
        <v>32</v>
      </c>
      <c r="Z74" s="18" t="s">
        <v>33</v>
      </c>
      <c r="AA74" s="91">
        <f>INDEX(Duct_Leakage!$A$3:$A$6,MATCH(Model_Input_Builder!$G74,Duct_Leakage!$E$3:$E$6,0),1)</f>
        <v>0.06</v>
      </c>
      <c r="AB74" s="91">
        <f>INDEX(Duct_Leakage!$B$3:$B$6,MATCH(Model_Input_Builder!$G74,Duct_Leakage!$E$3:$E$6,0),1)</f>
        <v>0.03</v>
      </c>
      <c r="AC74" s="18">
        <v>30</v>
      </c>
      <c r="AD74" s="18">
        <v>30</v>
      </c>
      <c r="AE74" s="18" t="s">
        <v>67</v>
      </c>
      <c r="AF74" s="18" t="s">
        <v>35</v>
      </c>
      <c r="AG74" s="49">
        <v>0</v>
      </c>
      <c r="AH74" s="18">
        <v>0</v>
      </c>
      <c r="AI74" s="18" t="s">
        <v>67</v>
      </c>
      <c r="AJ74" s="18" t="s">
        <v>67</v>
      </c>
      <c r="AK74" s="18" t="s">
        <v>67</v>
      </c>
      <c r="AL74" s="18" t="s">
        <v>67</v>
      </c>
      <c r="AM74" s="18" t="s">
        <v>67</v>
      </c>
      <c r="AN74" s="18">
        <v>0</v>
      </c>
      <c r="AO74" s="18">
        <v>0</v>
      </c>
    </row>
    <row r="75" spans="1:41" x14ac:dyDescent="0.25">
      <c r="A75" s="116">
        <v>71</v>
      </c>
      <c r="B75" s="116">
        <v>3</v>
      </c>
      <c r="C75" s="116">
        <v>8</v>
      </c>
      <c r="D75" s="116">
        <v>5</v>
      </c>
      <c r="E75" s="116">
        <v>6</v>
      </c>
      <c r="F75" s="116">
        <v>13</v>
      </c>
      <c r="G75" s="116">
        <v>3</v>
      </c>
      <c r="H75" s="116">
        <v>3</v>
      </c>
      <c r="I75" s="116" t="s">
        <v>884</v>
      </c>
      <c r="K75" s="114" t="s">
        <v>1852</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277</v>
      </c>
      <c r="W75" s="18" t="s">
        <v>277</v>
      </c>
      <c r="X75" s="18" t="s">
        <v>346</v>
      </c>
      <c r="Y75" s="18" t="s">
        <v>32</v>
      </c>
      <c r="Z75" s="18" t="s">
        <v>33</v>
      </c>
      <c r="AA75" s="91">
        <f>INDEX(Duct_Leakage!$A$3:$A$6,MATCH(Model_Input_Builder!$G75,Duct_Leakage!$E$3:$E$6,0),1)</f>
        <v>0.127</v>
      </c>
      <c r="AB75" s="91">
        <f>INDEX(Duct_Leakage!$B$3:$B$6,MATCH(Model_Input_Builder!$G75,Duct_Leakage!$E$3:$E$6,0),1)</f>
        <v>6.3E-2</v>
      </c>
      <c r="AC75" s="18">
        <v>30</v>
      </c>
      <c r="AD75" s="18">
        <v>30</v>
      </c>
      <c r="AE75" s="18" t="s">
        <v>67</v>
      </c>
      <c r="AF75" s="18" t="s">
        <v>35</v>
      </c>
      <c r="AG75" s="49">
        <v>0</v>
      </c>
      <c r="AH75" s="18">
        <v>0</v>
      </c>
      <c r="AI75" s="18" t="s">
        <v>67</v>
      </c>
      <c r="AJ75" s="18" t="s">
        <v>67</v>
      </c>
      <c r="AK75" s="18" t="s">
        <v>67</v>
      </c>
      <c r="AL75" s="18" t="s">
        <v>67</v>
      </c>
      <c r="AM75" s="18" t="s">
        <v>67</v>
      </c>
      <c r="AN75" s="18">
        <v>0</v>
      </c>
      <c r="AO75" s="18">
        <v>0</v>
      </c>
    </row>
    <row r="76" spans="1:41" x14ac:dyDescent="0.25">
      <c r="A76" s="116">
        <v>72</v>
      </c>
      <c r="B76" s="116">
        <v>1</v>
      </c>
      <c r="C76" s="116">
        <v>4</v>
      </c>
      <c r="D76" s="116">
        <v>3</v>
      </c>
      <c r="E76" s="116">
        <v>4</v>
      </c>
      <c r="F76" s="116">
        <v>2</v>
      </c>
      <c r="G76" s="116">
        <v>4</v>
      </c>
      <c r="H76" s="116">
        <v>4</v>
      </c>
      <c r="I76" s="116" t="s">
        <v>885</v>
      </c>
      <c r="K76" s="114" t="s">
        <v>1853</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277</v>
      </c>
      <c r="W76" s="18" t="s">
        <v>277</v>
      </c>
      <c r="X76" s="18" t="s">
        <v>346</v>
      </c>
      <c r="Y76" s="18" t="s">
        <v>32</v>
      </c>
      <c r="Z76" s="18" t="s">
        <v>33</v>
      </c>
      <c r="AA76" s="91">
        <f>INDEX(Duct_Leakage!$A$3:$A$6,MATCH(Model_Input_Builder!$G76,Duct_Leakage!$E$3:$E$6,0),1)</f>
        <v>0.18</v>
      </c>
      <c r="AB76" s="91">
        <f>INDEX(Duct_Leakage!$B$3:$B$6,MATCH(Model_Input_Builder!$G76,Duct_Leakage!$E$3:$E$6,0),1)</f>
        <v>0.09</v>
      </c>
      <c r="AC76" s="18">
        <v>30</v>
      </c>
      <c r="AD76" s="18">
        <v>30</v>
      </c>
      <c r="AE76" s="18" t="s">
        <v>67</v>
      </c>
      <c r="AF76" s="18" t="s">
        <v>35</v>
      </c>
      <c r="AG76" s="49">
        <v>0</v>
      </c>
      <c r="AH76" s="18">
        <v>0</v>
      </c>
      <c r="AI76" s="18" t="s">
        <v>67</v>
      </c>
      <c r="AJ76" s="18" t="s">
        <v>67</v>
      </c>
      <c r="AK76" s="18" t="s">
        <v>67</v>
      </c>
      <c r="AL76" s="18" t="s">
        <v>67</v>
      </c>
      <c r="AM76" s="18" t="s">
        <v>67</v>
      </c>
      <c r="AN76" s="18">
        <v>0</v>
      </c>
      <c r="AO76" s="18">
        <v>0</v>
      </c>
    </row>
    <row r="77" spans="1:41" x14ac:dyDescent="0.25">
      <c r="A77" s="116">
        <v>73</v>
      </c>
      <c r="B77" s="116">
        <v>4</v>
      </c>
      <c r="C77" s="116">
        <v>2</v>
      </c>
      <c r="D77" s="116">
        <v>5</v>
      </c>
      <c r="E77" s="116">
        <v>16</v>
      </c>
      <c r="F77" s="116">
        <v>4</v>
      </c>
      <c r="G77" s="116">
        <v>2</v>
      </c>
      <c r="H77" s="116">
        <v>2</v>
      </c>
      <c r="I77" s="116" t="s">
        <v>886</v>
      </c>
      <c r="K77" s="114" t="s">
        <v>1854</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277</v>
      </c>
      <c r="W77" s="18" t="s">
        <v>277</v>
      </c>
      <c r="X77" s="18" t="s">
        <v>346</v>
      </c>
      <c r="Y77" s="18" t="s">
        <v>32</v>
      </c>
      <c r="Z77" s="18" t="s">
        <v>33</v>
      </c>
      <c r="AA77" s="91">
        <f>INDEX(Duct_Leakage!$A$3:$A$6,MATCH(Model_Input_Builder!$G77,Duct_Leakage!$E$3:$E$6,0),1)</f>
        <v>0.06</v>
      </c>
      <c r="AB77" s="91">
        <f>INDEX(Duct_Leakage!$B$3:$B$6,MATCH(Model_Input_Builder!$G77,Duct_Leakage!$E$3:$E$6,0),1)</f>
        <v>0.03</v>
      </c>
      <c r="AC77" s="18">
        <v>30</v>
      </c>
      <c r="AD77" s="18">
        <v>30</v>
      </c>
      <c r="AE77" s="18" t="s">
        <v>67</v>
      </c>
      <c r="AF77" s="18" t="s">
        <v>35</v>
      </c>
      <c r="AG77" s="49">
        <v>0</v>
      </c>
      <c r="AH77" s="18">
        <v>0</v>
      </c>
      <c r="AI77" s="18" t="s">
        <v>67</v>
      </c>
      <c r="AJ77" s="18" t="s">
        <v>67</v>
      </c>
      <c r="AK77" s="18" t="s">
        <v>67</v>
      </c>
      <c r="AL77" s="18" t="s">
        <v>67</v>
      </c>
      <c r="AM77" s="18" t="s">
        <v>67</v>
      </c>
      <c r="AN77" s="18">
        <v>0</v>
      </c>
      <c r="AO77" s="18">
        <v>0</v>
      </c>
    </row>
    <row r="78" spans="1:41" x14ac:dyDescent="0.25">
      <c r="A78" s="116">
        <v>74</v>
      </c>
      <c r="B78" s="116">
        <v>2</v>
      </c>
      <c r="C78" s="116">
        <v>3</v>
      </c>
      <c r="D78" s="116">
        <v>2</v>
      </c>
      <c r="E78" s="116">
        <v>18</v>
      </c>
      <c r="F78" s="116">
        <v>15</v>
      </c>
      <c r="G78" s="116">
        <v>1</v>
      </c>
      <c r="H78" s="116">
        <v>2</v>
      </c>
      <c r="I78" s="116" t="s">
        <v>887</v>
      </c>
      <c r="K78" s="114" t="s">
        <v>1855</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277</v>
      </c>
      <c r="W78" s="18" t="s">
        <v>277</v>
      </c>
      <c r="X78" s="18" t="s">
        <v>346</v>
      </c>
      <c r="Y78" s="18" t="s">
        <v>32</v>
      </c>
      <c r="Z78" s="18" t="s">
        <v>33</v>
      </c>
      <c r="AA78" s="91">
        <f>INDEX(Duct_Leakage!$A$3:$A$6,MATCH(Model_Input_Builder!$G78,Duct_Leakage!$E$3:$E$6,0),1)</f>
        <v>0.03</v>
      </c>
      <c r="AB78" s="91">
        <f>INDEX(Duct_Leakage!$B$3:$B$6,MATCH(Model_Input_Builder!$G78,Duct_Leakage!$E$3:$E$6,0),1)</f>
        <v>1.4999999999999999E-2</v>
      </c>
      <c r="AC78" s="18">
        <v>30</v>
      </c>
      <c r="AD78" s="18">
        <v>30</v>
      </c>
      <c r="AE78" s="18" t="s">
        <v>67</v>
      </c>
      <c r="AF78" s="18" t="s">
        <v>35</v>
      </c>
      <c r="AG78" s="49">
        <v>0</v>
      </c>
      <c r="AH78" s="18">
        <v>0</v>
      </c>
      <c r="AI78" s="18" t="s">
        <v>67</v>
      </c>
      <c r="AJ78" s="18" t="s">
        <v>67</v>
      </c>
      <c r="AK78" s="18" t="s">
        <v>67</v>
      </c>
      <c r="AL78" s="18" t="s">
        <v>67</v>
      </c>
      <c r="AM78" s="18" t="s">
        <v>67</v>
      </c>
      <c r="AN78" s="18">
        <v>0</v>
      </c>
      <c r="AO78" s="18">
        <v>0</v>
      </c>
    </row>
    <row r="79" spans="1:41" x14ac:dyDescent="0.25">
      <c r="A79" s="116">
        <v>75</v>
      </c>
      <c r="B79" s="116">
        <v>4</v>
      </c>
      <c r="C79" s="116">
        <v>2</v>
      </c>
      <c r="D79" s="116">
        <v>2</v>
      </c>
      <c r="E79" s="116">
        <v>9</v>
      </c>
      <c r="F79" s="116">
        <v>13</v>
      </c>
      <c r="G79" s="116">
        <v>4</v>
      </c>
      <c r="H79" s="116">
        <v>2</v>
      </c>
      <c r="I79" s="116" t="s">
        <v>888</v>
      </c>
      <c r="K79" s="114" t="s">
        <v>1856</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277</v>
      </c>
      <c r="W79" s="18" t="s">
        <v>277</v>
      </c>
      <c r="X79" s="18" t="s">
        <v>346</v>
      </c>
      <c r="Y79" s="18" t="s">
        <v>32</v>
      </c>
      <c r="Z79" s="18" t="s">
        <v>33</v>
      </c>
      <c r="AA79" s="91">
        <f>INDEX(Duct_Leakage!$A$3:$A$6,MATCH(Model_Input_Builder!$G79,Duct_Leakage!$E$3:$E$6,0),1)</f>
        <v>0.18</v>
      </c>
      <c r="AB79" s="91">
        <f>INDEX(Duct_Leakage!$B$3:$B$6,MATCH(Model_Input_Builder!$G79,Duct_Leakage!$E$3:$E$6,0),1)</f>
        <v>0.09</v>
      </c>
      <c r="AC79" s="18">
        <v>30</v>
      </c>
      <c r="AD79" s="18">
        <v>30</v>
      </c>
      <c r="AE79" s="18" t="s">
        <v>67</v>
      </c>
      <c r="AF79" s="18" t="s">
        <v>35</v>
      </c>
      <c r="AG79" s="49">
        <v>0</v>
      </c>
      <c r="AH79" s="18">
        <v>0</v>
      </c>
      <c r="AI79" s="18" t="s">
        <v>67</v>
      </c>
      <c r="AJ79" s="18" t="s">
        <v>67</v>
      </c>
      <c r="AK79" s="18" t="s">
        <v>67</v>
      </c>
      <c r="AL79" s="18" t="s">
        <v>67</v>
      </c>
      <c r="AM79" s="18" t="s">
        <v>67</v>
      </c>
      <c r="AN79" s="18">
        <v>0</v>
      </c>
      <c r="AO79" s="18">
        <v>0</v>
      </c>
    </row>
    <row r="80" spans="1:41" x14ac:dyDescent="0.25">
      <c r="A80" s="116">
        <v>76</v>
      </c>
      <c r="B80" s="116">
        <v>3</v>
      </c>
      <c r="C80" s="116">
        <v>7</v>
      </c>
      <c r="D80" s="116">
        <v>2</v>
      </c>
      <c r="E80" s="116">
        <v>19</v>
      </c>
      <c r="F80" s="116">
        <v>11</v>
      </c>
      <c r="G80" s="116">
        <v>2</v>
      </c>
      <c r="H80" s="116">
        <v>2</v>
      </c>
      <c r="I80" s="116" t="s">
        <v>889</v>
      </c>
      <c r="K80" s="114" t="s">
        <v>1857</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277</v>
      </c>
      <c r="W80" s="18" t="s">
        <v>277</v>
      </c>
      <c r="X80" s="18" t="s">
        <v>346</v>
      </c>
      <c r="Y80" s="18" t="s">
        <v>32</v>
      </c>
      <c r="Z80" s="18" t="s">
        <v>33</v>
      </c>
      <c r="AA80" s="91">
        <f>INDEX(Duct_Leakage!$A$3:$A$6,MATCH(Model_Input_Builder!$G80,Duct_Leakage!$E$3:$E$6,0),1)</f>
        <v>0.06</v>
      </c>
      <c r="AB80" s="91">
        <f>INDEX(Duct_Leakage!$B$3:$B$6,MATCH(Model_Input_Builder!$G80,Duct_Leakage!$E$3:$E$6,0),1)</f>
        <v>0.03</v>
      </c>
      <c r="AC80" s="18">
        <v>30</v>
      </c>
      <c r="AD80" s="18">
        <v>30</v>
      </c>
      <c r="AE80" s="18" t="s">
        <v>67</v>
      </c>
      <c r="AF80" s="18" t="s">
        <v>35</v>
      </c>
      <c r="AG80" s="49">
        <v>0</v>
      </c>
      <c r="AH80" s="18">
        <v>0</v>
      </c>
      <c r="AI80" s="18" t="s">
        <v>67</v>
      </c>
      <c r="AJ80" s="18" t="s">
        <v>67</v>
      </c>
      <c r="AK80" s="18" t="s">
        <v>67</v>
      </c>
      <c r="AL80" s="18" t="s">
        <v>67</v>
      </c>
      <c r="AM80" s="18" t="s">
        <v>67</v>
      </c>
      <c r="AN80" s="18">
        <v>0</v>
      </c>
      <c r="AO80" s="18">
        <v>0</v>
      </c>
    </row>
    <row r="81" spans="1:41" x14ac:dyDescent="0.25">
      <c r="A81" s="116">
        <v>77</v>
      </c>
      <c r="B81" s="116">
        <v>3</v>
      </c>
      <c r="C81" s="116">
        <v>4</v>
      </c>
      <c r="D81" s="116">
        <v>3</v>
      </c>
      <c r="E81" s="116">
        <v>18</v>
      </c>
      <c r="F81" s="116">
        <v>15</v>
      </c>
      <c r="G81" s="116">
        <v>3</v>
      </c>
      <c r="H81" s="116">
        <v>3</v>
      </c>
      <c r="I81" s="116" t="s">
        <v>890</v>
      </c>
      <c r="K81" s="114" t="s">
        <v>1858</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277</v>
      </c>
      <c r="W81" s="18" t="s">
        <v>277</v>
      </c>
      <c r="X81" s="18" t="s">
        <v>346</v>
      </c>
      <c r="Y81" s="18" t="s">
        <v>32</v>
      </c>
      <c r="Z81" s="18" t="s">
        <v>33</v>
      </c>
      <c r="AA81" s="91">
        <f>INDEX(Duct_Leakage!$A$3:$A$6,MATCH(Model_Input_Builder!$G81,Duct_Leakage!$E$3:$E$6,0),1)</f>
        <v>0.127</v>
      </c>
      <c r="AB81" s="91">
        <f>INDEX(Duct_Leakage!$B$3:$B$6,MATCH(Model_Input_Builder!$G81,Duct_Leakage!$E$3:$E$6,0),1)</f>
        <v>6.3E-2</v>
      </c>
      <c r="AC81" s="18">
        <v>30</v>
      </c>
      <c r="AD81" s="18">
        <v>30</v>
      </c>
      <c r="AE81" s="18" t="s">
        <v>67</v>
      </c>
      <c r="AF81" s="18" t="s">
        <v>35</v>
      </c>
      <c r="AG81" s="49">
        <v>0</v>
      </c>
      <c r="AH81" s="18">
        <v>0</v>
      </c>
      <c r="AI81" s="18" t="s">
        <v>67</v>
      </c>
      <c r="AJ81" s="18" t="s">
        <v>67</v>
      </c>
      <c r="AK81" s="18" t="s">
        <v>67</v>
      </c>
      <c r="AL81" s="18" t="s">
        <v>67</v>
      </c>
      <c r="AM81" s="18" t="s">
        <v>67</v>
      </c>
      <c r="AN81" s="18">
        <v>0</v>
      </c>
      <c r="AO81" s="18">
        <v>0</v>
      </c>
    </row>
    <row r="82" spans="1:41" x14ac:dyDescent="0.25">
      <c r="A82" s="116">
        <v>78</v>
      </c>
      <c r="B82" s="116">
        <v>2</v>
      </c>
      <c r="C82" s="116">
        <v>8</v>
      </c>
      <c r="D82" s="116">
        <v>2</v>
      </c>
      <c r="E82" s="116">
        <v>1</v>
      </c>
      <c r="F82" s="116">
        <v>18</v>
      </c>
      <c r="G82" s="116">
        <v>4</v>
      </c>
      <c r="H82" s="116">
        <v>4</v>
      </c>
      <c r="I82" s="116" t="s">
        <v>891</v>
      </c>
      <c r="K82" s="114" t="s">
        <v>1859</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277</v>
      </c>
      <c r="W82" s="18" t="s">
        <v>277</v>
      </c>
      <c r="X82" s="18" t="s">
        <v>346</v>
      </c>
      <c r="Y82" s="18" t="s">
        <v>32</v>
      </c>
      <c r="Z82" s="18" t="s">
        <v>33</v>
      </c>
      <c r="AA82" s="91">
        <f>INDEX(Duct_Leakage!$A$3:$A$6,MATCH(Model_Input_Builder!$G82,Duct_Leakage!$E$3:$E$6,0),1)</f>
        <v>0.18</v>
      </c>
      <c r="AB82" s="91">
        <f>INDEX(Duct_Leakage!$B$3:$B$6,MATCH(Model_Input_Builder!$G82,Duct_Leakage!$E$3:$E$6,0),1)</f>
        <v>0.09</v>
      </c>
      <c r="AC82" s="18">
        <v>30</v>
      </c>
      <c r="AD82" s="18">
        <v>30</v>
      </c>
      <c r="AE82" s="18" t="s">
        <v>67</v>
      </c>
      <c r="AF82" s="18" t="s">
        <v>35</v>
      </c>
      <c r="AG82" s="49">
        <v>0</v>
      </c>
      <c r="AH82" s="18">
        <v>0</v>
      </c>
      <c r="AI82" s="18" t="s">
        <v>67</v>
      </c>
      <c r="AJ82" s="18" t="s">
        <v>67</v>
      </c>
      <c r="AK82" s="18" t="s">
        <v>67</v>
      </c>
      <c r="AL82" s="18" t="s">
        <v>67</v>
      </c>
      <c r="AM82" s="18" t="s">
        <v>67</v>
      </c>
      <c r="AN82" s="18">
        <v>0</v>
      </c>
      <c r="AO82" s="18">
        <v>0</v>
      </c>
    </row>
    <row r="83" spans="1:41" x14ac:dyDescent="0.25">
      <c r="A83" s="116">
        <v>79</v>
      </c>
      <c r="B83" s="116">
        <v>2</v>
      </c>
      <c r="C83" s="116">
        <v>3</v>
      </c>
      <c r="D83" s="116">
        <v>1</v>
      </c>
      <c r="E83" s="116">
        <v>5</v>
      </c>
      <c r="F83" s="116">
        <v>3</v>
      </c>
      <c r="G83" s="116">
        <v>1</v>
      </c>
      <c r="H83" s="116">
        <v>1</v>
      </c>
      <c r="I83" s="116" t="s">
        <v>892</v>
      </c>
      <c r="K83" s="114" t="s">
        <v>1860</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277</v>
      </c>
      <c r="W83" s="18" t="s">
        <v>277</v>
      </c>
      <c r="X83" s="18" t="s">
        <v>346</v>
      </c>
      <c r="Y83" s="18" t="s">
        <v>32</v>
      </c>
      <c r="Z83" s="18" t="s">
        <v>33</v>
      </c>
      <c r="AA83" s="91">
        <f>INDEX(Duct_Leakage!$A$3:$A$6,MATCH(Model_Input_Builder!$G83,Duct_Leakage!$E$3:$E$6,0),1)</f>
        <v>0.03</v>
      </c>
      <c r="AB83" s="91">
        <f>INDEX(Duct_Leakage!$B$3:$B$6,MATCH(Model_Input_Builder!$G83,Duct_Leakage!$E$3:$E$6,0),1)</f>
        <v>1.4999999999999999E-2</v>
      </c>
      <c r="AC83" s="18">
        <v>30</v>
      </c>
      <c r="AD83" s="18">
        <v>30</v>
      </c>
      <c r="AE83" s="18" t="s">
        <v>67</v>
      </c>
      <c r="AF83" s="18" t="s">
        <v>35</v>
      </c>
      <c r="AG83" s="49">
        <v>0</v>
      </c>
      <c r="AH83" s="18">
        <v>0</v>
      </c>
      <c r="AI83" s="18" t="s">
        <v>67</v>
      </c>
      <c r="AJ83" s="18" t="s">
        <v>67</v>
      </c>
      <c r="AK83" s="18" t="s">
        <v>67</v>
      </c>
      <c r="AL83" s="18" t="s">
        <v>67</v>
      </c>
      <c r="AM83" s="18" t="s">
        <v>67</v>
      </c>
      <c r="AN83" s="18">
        <v>0</v>
      </c>
      <c r="AO83" s="18">
        <v>0</v>
      </c>
    </row>
    <row r="84" spans="1:41" x14ac:dyDescent="0.25">
      <c r="A84" s="116">
        <v>80</v>
      </c>
      <c r="B84" s="116">
        <v>4</v>
      </c>
      <c r="C84" s="116">
        <v>5</v>
      </c>
      <c r="D84" s="116">
        <v>5</v>
      </c>
      <c r="E84" s="116">
        <v>18</v>
      </c>
      <c r="F84" s="116">
        <v>8</v>
      </c>
      <c r="G84" s="116">
        <v>2</v>
      </c>
      <c r="H84" s="116">
        <v>2</v>
      </c>
      <c r="I84" s="116" t="s">
        <v>893</v>
      </c>
      <c r="K84" s="114" t="s">
        <v>1861</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277</v>
      </c>
      <c r="W84" s="18" t="s">
        <v>277</v>
      </c>
      <c r="X84" s="18" t="s">
        <v>346</v>
      </c>
      <c r="Y84" s="18" t="s">
        <v>32</v>
      </c>
      <c r="Z84" s="18" t="s">
        <v>33</v>
      </c>
      <c r="AA84" s="91">
        <f>INDEX(Duct_Leakage!$A$3:$A$6,MATCH(Model_Input_Builder!$G84,Duct_Leakage!$E$3:$E$6,0),1)</f>
        <v>0.06</v>
      </c>
      <c r="AB84" s="91">
        <f>INDEX(Duct_Leakage!$B$3:$B$6,MATCH(Model_Input_Builder!$G84,Duct_Leakage!$E$3:$E$6,0),1)</f>
        <v>0.03</v>
      </c>
      <c r="AC84" s="18">
        <v>30</v>
      </c>
      <c r="AD84" s="18">
        <v>30</v>
      </c>
      <c r="AE84" s="18" t="s">
        <v>67</v>
      </c>
      <c r="AF84" s="18" t="s">
        <v>35</v>
      </c>
      <c r="AG84" s="49">
        <v>0</v>
      </c>
      <c r="AH84" s="18">
        <v>0</v>
      </c>
      <c r="AI84" s="18" t="s">
        <v>67</v>
      </c>
      <c r="AJ84" s="18" t="s">
        <v>67</v>
      </c>
      <c r="AK84" s="18" t="s">
        <v>67</v>
      </c>
      <c r="AL84" s="18" t="s">
        <v>67</v>
      </c>
      <c r="AM84" s="18" t="s">
        <v>67</v>
      </c>
      <c r="AN84" s="18">
        <v>0</v>
      </c>
      <c r="AO84" s="18">
        <v>0</v>
      </c>
    </row>
    <row r="85" spans="1:41" x14ac:dyDescent="0.25">
      <c r="A85" s="116">
        <v>81</v>
      </c>
      <c r="B85" s="116">
        <v>2</v>
      </c>
      <c r="C85" s="116">
        <v>6</v>
      </c>
      <c r="D85" s="116">
        <v>4</v>
      </c>
      <c r="E85" s="116">
        <v>11</v>
      </c>
      <c r="F85" s="116">
        <v>9</v>
      </c>
      <c r="G85" s="116">
        <v>1</v>
      </c>
      <c r="H85" s="116">
        <v>2</v>
      </c>
      <c r="I85" s="116" t="s">
        <v>894</v>
      </c>
      <c r="K85" s="114" t="s">
        <v>1862</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277</v>
      </c>
      <c r="W85" s="18" t="s">
        <v>277</v>
      </c>
      <c r="X85" s="18" t="s">
        <v>346</v>
      </c>
      <c r="Y85" s="18" t="s">
        <v>32</v>
      </c>
      <c r="Z85" s="18" t="s">
        <v>33</v>
      </c>
      <c r="AA85" s="91">
        <f>INDEX(Duct_Leakage!$A$3:$A$6,MATCH(Model_Input_Builder!$G85,Duct_Leakage!$E$3:$E$6,0),1)</f>
        <v>0.03</v>
      </c>
      <c r="AB85" s="91">
        <f>INDEX(Duct_Leakage!$B$3:$B$6,MATCH(Model_Input_Builder!$G85,Duct_Leakage!$E$3:$E$6,0),1)</f>
        <v>1.4999999999999999E-2</v>
      </c>
      <c r="AC85" s="18">
        <v>30</v>
      </c>
      <c r="AD85" s="18">
        <v>30</v>
      </c>
      <c r="AE85" s="18" t="s">
        <v>67</v>
      </c>
      <c r="AF85" s="18" t="s">
        <v>35</v>
      </c>
      <c r="AG85" s="49">
        <v>0</v>
      </c>
      <c r="AH85" s="18">
        <v>0</v>
      </c>
      <c r="AI85" s="18" t="s">
        <v>67</v>
      </c>
      <c r="AJ85" s="18" t="s">
        <v>67</v>
      </c>
      <c r="AK85" s="18" t="s">
        <v>67</v>
      </c>
      <c r="AL85" s="18" t="s">
        <v>67</v>
      </c>
      <c r="AM85" s="18" t="s">
        <v>67</v>
      </c>
      <c r="AN85" s="18">
        <v>0</v>
      </c>
      <c r="AO85" s="18">
        <v>0</v>
      </c>
    </row>
    <row r="86" spans="1:41" x14ac:dyDescent="0.25">
      <c r="A86" s="116">
        <v>82</v>
      </c>
      <c r="B86" s="116">
        <v>3</v>
      </c>
      <c r="C86" s="116">
        <v>8</v>
      </c>
      <c r="D86" s="116">
        <v>3</v>
      </c>
      <c r="E86" s="116">
        <v>2</v>
      </c>
      <c r="F86" s="116">
        <v>13</v>
      </c>
      <c r="G86" s="116">
        <v>1</v>
      </c>
      <c r="H86" s="116">
        <v>2</v>
      </c>
      <c r="I86" s="116" t="s">
        <v>895</v>
      </c>
      <c r="K86" s="114" t="s">
        <v>1863</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277</v>
      </c>
      <c r="W86" s="18" t="s">
        <v>277</v>
      </c>
      <c r="X86" s="18" t="s">
        <v>346</v>
      </c>
      <c r="Y86" s="18" t="s">
        <v>32</v>
      </c>
      <c r="Z86" s="18" t="s">
        <v>33</v>
      </c>
      <c r="AA86" s="91">
        <f>INDEX(Duct_Leakage!$A$3:$A$6,MATCH(Model_Input_Builder!$G86,Duct_Leakage!$E$3:$E$6,0),1)</f>
        <v>0.03</v>
      </c>
      <c r="AB86" s="91">
        <f>INDEX(Duct_Leakage!$B$3:$B$6,MATCH(Model_Input_Builder!$G86,Duct_Leakage!$E$3:$E$6,0),1)</f>
        <v>1.4999999999999999E-2</v>
      </c>
      <c r="AC86" s="18">
        <v>30</v>
      </c>
      <c r="AD86" s="18">
        <v>30</v>
      </c>
      <c r="AE86" s="18" t="s">
        <v>67</v>
      </c>
      <c r="AF86" s="18" t="s">
        <v>35</v>
      </c>
      <c r="AG86" s="49">
        <v>0</v>
      </c>
      <c r="AH86" s="18">
        <v>0</v>
      </c>
      <c r="AI86" s="18" t="s">
        <v>67</v>
      </c>
      <c r="AJ86" s="18" t="s">
        <v>67</v>
      </c>
      <c r="AK86" s="18" t="s">
        <v>67</v>
      </c>
      <c r="AL86" s="18" t="s">
        <v>67</v>
      </c>
      <c r="AM86" s="18" t="s">
        <v>67</v>
      </c>
      <c r="AN86" s="18">
        <v>0</v>
      </c>
      <c r="AO86" s="18">
        <v>0</v>
      </c>
    </row>
    <row r="87" spans="1:41" x14ac:dyDescent="0.25">
      <c r="A87" s="116">
        <v>83</v>
      </c>
      <c r="B87" s="116">
        <v>1</v>
      </c>
      <c r="C87" s="116">
        <v>2</v>
      </c>
      <c r="D87" s="116">
        <v>5</v>
      </c>
      <c r="E87" s="116">
        <v>16</v>
      </c>
      <c r="F87" s="116">
        <v>9</v>
      </c>
      <c r="G87" s="116">
        <v>4</v>
      </c>
      <c r="H87" s="116">
        <v>1</v>
      </c>
      <c r="I87" s="116" t="s">
        <v>896</v>
      </c>
      <c r="K87" s="114" t="s">
        <v>1864</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277</v>
      </c>
      <c r="W87" s="18" t="s">
        <v>277</v>
      </c>
      <c r="X87" s="18" t="s">
        <v>346</v>
      </c>
      <c r="Y87" s="18" t="s">
        <v>32</v>
      </c>
      <c r="Z87" s="18" t="s">
        <v>33</v>
      </c>
      <c r="AA87" s="91">
        <f>INDEX(Duct_Leakage!$A$3:$A$6,MATCH(Model_Input_Builder!$G87,Duct_Leakage!$E$3:$E$6,0),1)</f>
        <v>0.18</v>
      </c>
      <c r="AB87" s="91">
        <f>INDEX(Duct_Leakage!$B$3:$B$6,MATCH(Model_Input_Builder!$G87,Duct_Leakage!$E$3:$E$6,0),1)</f>
        <v>0.09</v>
      </c>
      <c r="AC87" s="18">
        <v>30</v>
      </c>
      <c r="AD87" s="18">
        <v>30</v>
      </c>
      <c r="AE87" s="18" t="s">
        <v>67</v>
      </c>
      <c r="AF87" s="18" t="s">
        <v>35</v>
      </c>
      <c r="AG87" s="49">
        <v>0</v>
      </c>
      <c r="AH87" s="18">
        <v>0</v>
      </c>
      <c r="AI87" s="18" t="s">
        <v>67</v>
      </c>
      <c r="AJ87" s="18" t="s">
        <v>67</v>
      </c>
      <c r="AK87" s="18" t="s">
        <v>67</v>
      </c>
      <c r="AL87" s="18" t="s">
        <v>67</v>
      </c>
      <c r="AM87" s="18" t="s">
        <v>67</v>
      </c>
      <c r="AN87" s="18">
        <v>0</v>
      </c>
      <c r="AO87" s="18">
        <v>0</v>
      </c>
    </row>
    <row r="88" spans="1:41" x14ac:dyDescent="0.25">
      <c r="A88" s="116">
        <v>84</v>
      </c>
      <c r="B88" s="116">
        <v>3</v>
      </c>
      <c r="C88" s="116">
        <v>7</v>
      </c>
      <c r="D88" s="116">
        <v>3</v>
      </c>
      <c r="E88" s="116">
        <v>4</v>
      </c>
      <c r="F88" s="116">
        <v>17</v>
      </c>
      <c r="G88" s="116">
        <v>1</v>
      </c>
      <c r="H88" s="116">
        <v>3</v>
      </c>
      <c r="I88" s="116" t="s">
        <v>897</v>
      </c>
      <c r="K88" s="114" t="s">
        <v>1865</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277</v>
      </c>
      <c r="W88" s="18" t="s">
        <v>277</v>
      </c>
      <c r="X88" s="18" t="s">
        <v>346</v>
      </c>
      <c r="Y88" s="18" t="s">
        <v>32</v>
      </c>
      <c r="Z88" s="18" t="s">
        <v>33</v>
      </c>
      <c r="AA88" s="91">
        <f>INDEX(Duct_Leakage!$A$3:$A$6,MATCH(Model_Input_Builder!$G88,Duct_Leakage!$E$3:$E$6,0),1)</f>
        <v>0.03</v>
      </c>
      <c r="AB88" s="91">
        <f>INDEX(Duct_Leakage!$B$3:$B$6,MATCH(Model_Input_Builder!$G88,Duct_Leakage!$E$3:$E$6,0),1)</f>
        <v>1.4999999999999999E-2</v>
      </c>
      <c r="AC88" s="18">
        <v>30</v>
      </c>
      <c r="AD88" s="18">
        <v>30</v>
      </c>
      <c r="AE88" s="18" t="s">
        <v>67</v>
      </c>
      <c r="AF88" s="18" t="s">
        <v>35</v>
      </c>
      <c r="AG88" s="49">
        <v>0</v>
      </c>
      <c r="AH88" s="18">
        <v>0</v>
      </c>
      <c r="AI88" s="18" t="s">
        <v>67</v>
      </c>
      <c r="AJ88" s="18" t="s">
        <v>67</v>
      </c>
      <c r="AK88" s="18" t="s">
        <v>67</v>
      </c>
      <c r="AL88" s="18" t="s">
        <v>67</v>
      </c>
      <c r="AM88" s="18" t="s">
        <v>67</v>
      </c>
      <c r="AN88" s="18">
        <v>0</v>
      </c>
      <c r="AO88" s="18">
        <v>0</v>
      </c>
    </row>
    <row r="89" spans="1:41" x14ac:dyDescent="0.25">
      <c r="A89" s="116">
        <v>85</v>
      </c>
      <c r="B89" s="116">
        <v>1</v>
      </c>
      <c r="C89" s="116">
        <v>4</v>
      </c>
      <c r="D89" s="116">
        <v>3</v>
      </c>
      <c r="E89" s="116">
        <v>19</v>
      </c>
      <c r="F89" s="116">
        <v>5</v>
      </c>
      <c r="G89" s="116">
        <v>2</v>
      </c>
      <c r="H89" s="116">
        <v>2</v>
      </c>
      <c r="I89" s="116" t="s">
        <v>898</v>
      </c>
      <c r="K89" s="114" t="s">
        <v>1866</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277</v>
      </c>
      <c r="W89" s="18" t="s">
        <v>277</v>
      </c>
      <c r="X89" s="18" t="s">
        <v>346</v>
      </c>
      <c r="Y89" s="18" t="s">
        <v>32</v>
      </c>
      <c r="Z89" s="18" t="s">
        <v>33</v>
      </c>
      <c r="AA89" s="91">
        <f>INDEX(Duct_Leakage!$A$3:$A$6,MATCH(Model_Input_Builder!$G89,Duct_Leakage!$E$3:$E$6,0),1)</f>
        <v>0.06</v>
      </c>
      <c r="AB89" s="91">
        <f>INDEX(Duct_Leakage!$B$3:$B$6,MATCH(Model_Input_Builder!$G89,Duct_Leakage!$E$3:$E$6,0),1)</f>
        <v>0.03</v>
      </c>
      <c r="AC89" s="18">
        <v>30</v>
      </c>
      <c r="AD89" s="18">
        <v>30</v>
      </c>
      <c r="AE89" s="18" t="s">
        <v>67</v>
      </c>
      <c r="AF89" s="18" t="s">
        <v>35</v>
      </c>
      <c r="AG89" s="49">
        <v>0</v>
      </c>
      <c r="AH89" s="18">
        <v>0</v>
      </c>
      <c r="AI89" s="18" t="s">
        <v>67</v>
      </c>
      <c r="AJ89" s="18" t="s">
        <v>67</v>
      </c>
      <c r="AK89" s="18" t="s">
        <v>67</v>
      </c>
      <c r="AL89" s="18" t="s">
        <v>67</v>
      </c>
      <c r="AM89" s="18" t="s">
        <v>67</v>
      </c>
      <c r="AN89" s="18">
        <v>0</v>
      </c>
      <c r="AO89" s="18">
        <v>0</v>
      </c>
    </row>
    <row r="90" spans="1:41" x14ac:dyDescent="0.25">
      <c r="A90" s="116">
        <v>86</v>
      </c>
      <c r="B90" s="116">
        <v>3</v>
      </c>
      <c r="C90" s="116">
        <v>5</v>
      </c>
      <c r="D90" s="116">
        <v>3</v>
      </c>
      <c r="E90" s="116">
        <v>9</v>
      </c>
      <c r="F90" s="116">
        <v>13</v>
      </c>
      <c r="G90" s="116">
        <v>4</v>
      </c>
      <c r="H90" s="116">
        <v>3</v>
      </c>
      <c r="I90" s="116" t="s">
        <v>899</v>
      </c>
      <c r="K90" s="114" t="s">
        <v>1867</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277</v>
      </c>
      <c r="W90" s="18" t="s">
        <v>277</v>
      </c>
      <c r="X90" s="18" t="s">
        <v>346</v>
      </c>
      <c r="Y90" s="18" t="s">
        <v>32</v>
      </c>
      <c r="Z90" s="18" t="s">
        <v>33</v>
      </c>
      <c r="AA90" s="91">
        <f>INDEX(Duct_Leakage!$A$3:$A$6,MATCH(Model_Input_Builder!$G90,Duct_Leakage!$E$3:$E$6,0),1)</f>
        <v>0.18</v>
      </c>
      <c r="AB90" s="91">
        <f>INDEX(Duct_Leakage!$B$3:$B$6,MATCH(Model_Input_Builder!$G90,Duct_Leakage!$E$3:$E$6,0),1)</f>
        <v>0.09</v>
      </c>
      <c r="AC90" s="18">
        <v>30</v>
      </c>
      <c r="AD90" s="18">
        <v>30</v>
      </c>
      <c r="AE90" s="18" t="s">
        <v>67</v>
      </c>
      <c r="AF90" s="18" t="s">
        <v>35</v>
      </c>
      <c r="AG90" s="49">
        <v>0</v>
      </c>
      <c r="AH90" s="18">
        <v>0</v>
      </c>
      <c r="AI90" s="18" t="s">
        <v>67</v>
      </c>
      <c r="AJ90" s="18" t="s">
        <v>67</v>
      </c>
      <c r="AK90" s="18" t="s">
        <v>67</v>
      </c>
      <c r="AL90" s="18" t="s">
        <v>67</v>
      </c>
      <c r="AM90" s="18" t="s">
        <v>67</v>
      </c>
      <c r="AN90" s="18">
        <v>0</v>
      </c>
      <c r="AO90" s="18">
        <v>0</v>
      </c>
    </row>
    <row r="91" spans="1:41" x14ac:dyDescent="0.25">
      <c r="A91" s="116">
        <v>87</v>
      </c>
      <c r="B91" s="116">
        <v>4</v>
      </c>
      <c r="C91" s="116">
        <v>4</v>
      </c>
      <c r="D91" s="116">
        <v>4</v>
      </c>
      <c r="E91" s="116">
        <v>7</v>
      </c>
      <c r="F91" s="116">
        <v>1</v>
      </c>
      <c r="G91" s="116">
        <v>2</v>
      </c>
      <c r="H91" s="116">
        <v>1</v>
      </c>
      <c r="I91" s="116" t="s">
        <v>900</v>
      </c>
      <c r="K91" s="114" t="s">
        <v>1868</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277</v>
      </c>
      <c r="W91" s="18" t="s">
        <v>277</v>
      </c>
      <c r="X91" s="18" t="s">
        <v>346</v>
      </c>
      <c r="Y91" s="18" t="s">
        <v>32</v>
      </c>
      <c r="Z91" s="18" t="s">
        <v>33</v>
      </c>
      <c r="AA91" s="91">
        <f>INDEX(Duct_Leakage!$A$3:$A$6,MATCH(Model_Input_Builder!$G91,Duct_Leakage!$E$3:$E$6,0),1)</f>
        <v>0.06</v>
      </c>
      <c r="AB91" s="91">
        <f>INDEX(Duct_Leakage!$B$3:$B$6,MATCH(Model_Input_Builder!$G91,Duct_Leakage!$E$3:$E$6,0),1)</f>
        <v>0.03</v>
      </c>
      <c r="AC91" s="18">
        <v>30</v>
      </c>
      <c r="AD91" s="18">
        <v>30</v>
      </c>
      <c r="AE91" s="18" t="s">
        <v>67</v>
      </c>
      <c r="AF91" s="18" t="s">
        <v>35</v>
      </c>
      <c r="AG91" s="49">
        <v>0</v>
      </c>
      <c r="AH91" s="18">
        <v>0</v>
      </c>
      <c r="AI91" s="18" t="s">
        <v>67</v>
      </c>
      <c r="AJ91" s="18" t="s">
        <v>67</v>
      </c>
      <c r="AK91" s="18" t="s">
        <v>67</v>
      </c>
      <c r="AL91" s="18" t="s">
        <v>67</v>
      </c>
      <c r="AM91" s="18" t="s">
        <v>67</v>
      </c>
      <c r="AN91" s="18">
        <v>0</v>
      </c>
      <c r="AO91" s="18">
        <v>0</v>
      </c>
    </row>
    <row r="92" spans="1:41" x14ac:dyDescent="0.25">
      <c r="A92" s="116">
        <v>88</v>
      </c>
      <c r="B92" s="116">
        <v>2</v>
      </c>
      <c r="C92" s="116">
        <v>2</v>
      </c>
      <c r="D92" s="116">
        <v>5</v>
      </c>
      <c r="E92" s="116">
        <v>6</v>
      </c>
      <c r="F92" s="116">
        <v>16</v>
      </c>
      <c r="G92" s="116">
        <v>4</v>
      </c>
      <c r="H92" s="116">
        <v>2</v>
      </c>
      <c r="I92" s="116" t="s">
        <v>901</v>
      </c>
      <c r="K92" s="114" t="s">
        <v>1869</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277</v>
      </c>
      <c r="W92" s="18" t="s">
        <v>277</v>
      </c>
      <c r="X92" s="18" t="s">
        <v>346</v>
      </c>
      <c r="Y92" s="18" t="s">
        <v>32</v>
      </c>
      <c r="Z92" s="18" t="s">
        <v>33</v>
      </c>
      <c r="AA92" s="91">
        <f>INDEX(Duct_Leakage!$A$3:$A$6,MATCH(Model_Input_Builder!$G92,Duct_Leakage!$E$3:$E$6,0),1)</f>
        <v>0.18</v>
      </c>
      <c r="AB92" s="91">
        <f>INDEX(Duct_Leakage!$B$3:$B$6,MATCH(Model_Input_Builder!$G92,Duct_Leakage!$E$3:$E$6,0),1)</f>
        <v>0.09</v>
      </c>
      <c r="AC92" s="18">
        <v>30</v>
      </c>
      <c r="AD92" s="18">
        <v>30</v>
      </c>
      <c r="AE92" s="18" t="s">
        <v>67</v>
      </c>
      <c r="AF92" s="18" t="s">
        <v>35</v>
      </c>
      <c r="AG92" s="49">
        <v>0</v>
      </c>
      <c r="AH92" s="18">
        <v>0</v>
      </c>
      <c r="AI92" s="18" t="s">
        <v>67</v>
      </c>
      <c r="AJ92" s="18" t="s">
        <v>67</v>
      </c>
      <c r="AK92" s="18" t="s">
        <v>67</v>
      </c>
      <c r="AL92" s="18" t="s">
        <v>67</v>
      </c>
      <c r="AM92" s="18" t="s">
        <v>67</v>
      </c>
      <c r="AN92" s="18">
        <v>0</v>
      </c>
      <c r="AO92" s="18">
        <v>0</v>
      </c>
    </row>
    <row r="93" spans="1:41" x14ac:dyDescent="0.25">
      <c r="A93" s="116">
        <v>89</v>
      </c>
      <c r="B93" s="116">
        <v>1</v>
      </c>
      <c r="C93" s="116">
        <v>3</v>
      </c>
      <c r="D93" s="116">
        <v>3</v>
      </c>
      <c r="E93" s="116">
        <v>14</v>
      </c>
      <c r="F93" s="116">
        <v>7</v>
      </c>
      <c r="G93" s="116">
        <v>1</v>
      </c>
      <c r="H93" s="116">
        <v>3</v>
      </c>
      <c r="I93" s="116" t="s">
        <v>902</v>
      </c>
      <c r="K93" s="114" t="s">
        <v>1870</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277</v>
      </c>
      <c r="W93" s="18" t="s">
        <v>277</v>
      </c>
      <c r="X93" s="18" t="s">
        <v>346</v>
      </c>
      <c r="Y93" s="18" t="s">
        <v>32</v>
      </c>
      <c r="Z93" s="18" t="s">
        <v>33</v>
      </c>
      <c r="AA93" s="91">
        <f>INDEX(Duct_Leakage!$A$3:$A$6,MATCH(Model_Input_Builder!$G93,Duct_Leakage!$E$3:$E$6,0),1)</f>
        <v>0.03</v>
      </c>
      <c r="AB93" s="91">
        <f>INDEX(Duct_Leakage!$B$3:$B$6,MATCH(Model_Input_Builder!$G93,Duct_Leakage!$E$3:$E$6,0),1)</f>
        <v>1.4999999999999999E-2</v>
      </c>
      <c r="AC93" s="18">
        <v>30</v>
      </c>
      <c r="AD93" s="18">
        <v>30</v>
      </c>
      <c r="AE93" s="18" t="s">
        <v>67</v>
      </c>
      <c r="AF93" s="18" t="s">
        <v>35</v>
      </c>
      <c r="AG93" s="49">
        <v>0</v>
      </c>
      <c r="AH93" s="18">
        <v>0</v>
      </c>
      <c r="AI93" s="18" t="s">
        <v>67</v>
      </c>
      <c r="AJ93" s="18" t="s">
        <v>67</v>
      </c>
      <c r="AK93" s="18" t="s">
        <v>67</v>
      </c>
      <c r="AL93" s="18" t="s">
        <v>67</v>
      </c>
      <c r="AM93" s="18" t="s">
        <v>67</v>
      </c>
      <c r="AN93" s="18">
        <v>0</v>
      </c>
      <c r="AO93" s="18">
        <v>0</v>
      </c>
    </row>
    <row r="94" spans="1:41" x14ac:dyDescent="0.25">
      <c r="A94" s="116">
        <v>90</v>
      </c>
      <c r="B94" s="116">
        <v>1</v>
      </c>
      <c r="C94" s="116">
        <v>4</v>
      </c>
      <c r="D94" s="116">
        <v>4</v>
      </c>
      <c r="E94" s="116">
        <v>13</v>
      </c>
      <c r="F94" s="116">
        <v>14</v>
      </c>
      <c r="G94" s="116">
        <v>4</v>
      </c>
      <c r="H94" s="116">
        <v>1</v>
      </c>
      <c r="I94" s="116" t="s">
        <v>903</v>
      </c>
      <c r="K94" s="114" t="s">
        <v>1871</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277</v>
      </c>
      <c r="W94" s="18" t="s">
        <v>277</v>
      </c>
      <c r="X94" s="18" t="s">
        <v>346</v>
      </c>
      <c r="Y94" s="18" t="s">
        <v>32</v>
      </c>
      <c r="Z94" s="18" t="s">
        <v>33</v>
      </c>
      <c r="AA94" s="91">
        <f>INDEX(Duct_Leakage!$A$3:$A$6,MATCH(Model_Input_Builder!$G94,Duct_Leakage!$E$3:$E$6,0),1)</f>
        <v>0.18</v>
      </c>
      <c r="AB94" s="91">
        <f>INDEX(Duct_Leakage!$B$3:$B$6,MATCH(Model_Input_Builder!$G94,Duct_Leakage!$E$3:$E$6,0),1)</f>
        <v>0.09</v>
      </c>
      <c r="AC94" s="18">
        <v>30</v>
      </c>
      <c r="AD94" s="18">
        <v>30</v>
      </c>
      <c r="AE94" s="18" t="s">
        <v>67</v>
      </c>
      <c r="AF94" s="18" t="s">
        <v>35</v>
      </c>
      <c r="AG94" s="49">
        <v>0</v>
      </c>
      <c r="AH94" s="18">
        <v>0</v>
      </c>
      <c r="AI94" s="18" t="s">
        <v>67</v>
      </c>
      <c r="AJ94" s="18" t="s">
        <v>67</v>
      </c>
      <c r="AK94" s="18" t="s">
        <v>67</v>
      </c>
      <c r="AL94" s="18" t="s">
        <v>67</v>
      </c>
      <c r="AM94" s="18" t="s">
        <v>67</v>
      </c>
      <c r="AN94" s="18">
        <v>0</v>
      </c>
      <c r="AO94" s="18">
        <v>0</v>
      </c>
    </row>
    <row r="95" spans="1:41" x14ac:dyDescent="0.25">
      <c r="A95" s="116">
        <v>91</v>
      </c>
      <c r="B95" s="116">
        <v>4</v>
      </c>
      <c r="C95" s="116">
        <v>7</v>
      </c>
      <c r="D95" s="116">
        <v>2</v>
      </c>
      <c r="E95" s="116">
        <v>16</v>
      </c>
      <c r="F95" s="116">
        <v>11</v>
      </c>
      <c r="G95" s="116">
        <v>1</v>
      </c>
      <c r="H95" s="116">
        <v>1</v>
      </c>
      <c r="I95" s="116" t="s">
        <v>904</v>
      </c>
      <c r="K95" s="114" t="s">
        <v>1872</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277</v>
      </c>
      <c r="W95" s="18" t="s">
        <v>277</v>
      </c>
      <c r="X95" s="18" t="s">
        <v>346</v>
      </c>
      <c r="Y95" s="18" t="s">
        <v>32</v>
      </c>
      <c r="Z95" s="18" t="s">
        <v>33</v>
      </c>
      <c r="AA95" s="91">
        <f>INDEX(Duct_Leakage!$A$3:$A$6,MATCH(Model_Input_Builder!$G95,Duct_Leakage!$E$3:$E$6,0),1)</f>
        <v>0.03</v>
      </c>
      <c r="AB95" s="91">
        <f>INDEX(Duct_Leakage!$B$3:$B$6,MATCH(Model_Input_Builder!$G95,Duct_Leakage!$E$3:$E$6,0),1)</f>
        <v>1.4999999999999999E-2</v>
      </c>
      <c r="AC95" s="18">
        <v>30</v>
      </c>
      <c r="AD95" s="18">
        <v>30</v>
      </c>
      <c r="AE95" s="18" t="s">
        <v>67</v>
      </c>
      <c r="AF95" s="18" t="s">
        <v>35</v>
      </c>
      <c r="AG95" s="49">
        <v>0</v>
      </c>
      <c r="AH95" s="18">
        <v>0</v>
      </c>
      <c r="AI95" s="18" t="s">
        <v>67</v>
      </c>
      <c r="AJ95" s="18" t="s">
        <v>67</v>
      </c>
      <c r="AK95" s="18" t="s">
        <v>67</v>
      </c>
      <c r="AL95" s="18" t="s">
        <v>67</v>
      </c>
      <c r="AM95" s="18" t="s">
        <v>67</v>
      </c>
      <c r="AN95" s="18">
        <v>0</v>
      </c>
      <c r="AO95" s="18">
        <v>0</v>
      </c>
    </row>
    <row r="96" spans="1:41" x14ac:dyDescent="0.25">
      <c r="A96" s="116">
        <v>92</v>
      </c>
      <c r="B96" s="116">
        <v>1</v>
      </c>
      <c r="C96" s="116">
        <v>2</v>
      </c>
      <c r="D96" s="116">
        <v>5</v>
      </c>
      <c r="E96" s="116">
        <v>19</v>
      </c>
      <c r="F96" s="116">
        <v>7</v>
      </c>
      <c r="G96" s="116">
        <v>2</v>
      </c>
      <c r="H96" s="116">
        <v>2</v>
      </c>
      <c r="I96" s="116" t="s">
        <v>905</v>
      </c>
      <c r="K96" s="114" t="s">
        <v>1873</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277</v>
      </c>
      <c r="W96" s="18" t="s">
        <v>277</v>
      </c>
      <c r="X96" s="18" t="s">
        <v>346</v>
      </c>
      <c r="Y96" s="18" t="s">
        <v>32</v>
      </c>
      <c r="Z96" s="18" t="s">
        <v>33</v>
      </c>
      <c r="AA96" s="91">
        <f>INDEX(Duct_Leakage!$A$3:$A$6,MATCH(Model_Input_Builder!$G96,Duct_Leakage!$E$3:$E$6,0),1)</f>
        <v>0.06</v>
      </c>
      <c r="AB96" s="91">
        <f>INDEX(Duct_Leakage!$B$3:$B$6,MATCH(Model_Input_Builder!$G96,Duct_Leakage!$E$3:$E$6,0),1)</f>
        <v>0.03</v>
      </c>
      <c r="AC96" s="18">
        <v>30</v>
      </c>
      <c r="AD96" s="18">
        <v>30</v>
      </c>
      <c r="AE96" s="18" t="s">
        <v>67</v>
      </c>
      <c r="AF96" s="18" t="s">
        <v>35</v>
      </c>
      <c r="AG96" s="49">
        <v>0</v>
      </c>
      <c r="AH96" s="18">
        <v>0</v>
      </c>
      <c r="AI96" s="18" t="s">
        <v>67</v>
      </c>
      <c r="AJ96" s="18" t="s">
        <v>67</v>
      </c>
      <c r="AK96" s="18" t="s">
        <v>67</v>
      </c>
      <c r="AL96" s="18" t="s">
        <v>67</v>
      </c>
      <c r="AM96" s="18" t="s">
        <v>67</v>
      </c>
      <c r="AN96" s="18">
        <v>0</v>
      </c>
      <c r="AO96" s="18">
        <v>0</v>
      </c>
    </row>
    <row r="97" spans="1:41" x14ac:dyDescent="0.25">
      <c r="A97" s="116">
        <v>93</v>
      </c>
      <c r="B97" s="116">
        <v>3</v>
      </c>
      <c r="C97" s="116">
        <v>1</v>
      </c>
      <c r="D97" s="116">
        <v>3</v>
      </c>
      <c r="E97" s="116">
        <v>4</v>
      </c>
      <c r="F97" s="116">
        <v>6</v>
      </c>
      <c r="G97" s="116">
        <v>3</v>
      </c>
      <c r="H97" s="116">
        <v>2</v>
      </c>
      <c r="I97" s="116" t="s">
        <v>906</v>
      </c>
      <c r="K97" s="114" t="s">
        <v>1874</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277</v>
      </c>
      <c r="W97" s="18" t="s">
        <v>277</v>
      </c>
      <c r="X97" s="18" t="s">
        <v>346</v>
      </c>
      <c r="Y97" s="18" t="s">
        <v>32</v>
      </c>
      <c r="Z97" s="18" t="s">
        <v>33</v>
      </c>
      <c r="AA97" s="91">
        <f>INDEX(Duct_Leakage!$A$3:$A$6,MATCH(Model_Input_Builder!$G97,Duct_Leakage!$E$3:$E$6,0),1)</f>
        <v>0.127</v>
      </c>
      <c r="AB97" s="91">
        <f>INDEX(Duct_Leakage!$B$3:$B$6,MATCH(Model_Input_Builder!$G97,Duct_Leakage!$E$3:$E$6,0),1)</f>
        <v>6.3E-2</v>
      </c>
      <c r="AC97" s="18">
        <v>30</v>
      </c>
      <c r="AD97" s="18">
        <v>30</v>
      </c>
      <c r="AE97" s="18" t="s">
        <v>67</v>
      </c>
      <c r="AF97" s="18" t="s">
        <v>35</v>
      </c>
      <c r="AG97" s="49">
        <v>0</v>
      </c>
      <c r="AH97" s="18">
        <v>0</v>
      </c>
      <c r="AI97" s="18" t="s">
        <v>67</v>
      </c>
      <c r="AJ97" s="18" t="s">
        <v>67</v>
      </c>
      <c r="AK97" s="18" t="s">
        <v>67</v>
      </c>
      <c r="AL97" s="18" t="s">
        <v>67</v>
      </c>
      <c r="AM97" s="18" t="s">
        <v>67</v>
      </c>
      <c r="AN97" s="18">
        <v>0</v>
      </c>
      <c r="AO97" s="18">
        <v>0</v>
      </c>
    </row>
    <row r="98" spans="1:41" x14ac:dyDescent="0.25">
      <c r="A98" s="116">
        <v>94</v>
      </c>
      <c r="B98" s="116">
        <v>3</v>
      </c>
      <c r="C98" s="116">
        <v>6</v>
      </c>
      <c r="D98" s="116">
        <v>1</v>
      </c>
      <c r="E98" s="116">
        <v>15</v>
      </c>
      <c r="F98" s="116">
        <v>2</v>
      </c>
      <c r="G98" s="116">
        <v>3</v>
      </c>
      <c r="H98" s="116">
        <v>4</v>
      </c>
      <c r="I98" s="116" t="s">
        <v>907</v>
      </c>
      <c r="K98" s="114" t="s">
        <v>1875</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277</v>
      </c>
      <c r="W98" s="18" t="s">
        <v>277</v>
      </c>
      <c r="X98" s="18" t="s">
        <v>346</v>
      </c>
      <c r="Y98" s="18" t="s">
        <v>32</v>
      </c>
      <c r="Z98" s="18" t="s">
        <v>33</v>
      </c>
      <c r="AA98" s="91">
        <f>INDEX(Duct_Leakage!$A$3:$A$6,MATCH(Model_Input_Builder!$G98,Duct_Leakage!$E$3:$E$6,0),1)</f>
        <v>0.127</v>
      </c>
      <c r="AB98" s="91">
        <f>INDEX(Duct_Leakage!$B$3:$B$6,MATCH(Model_Input_Builder!$G98,Duct_Leakage!$E$3:$E$6,0),1)</f>
        <v>6.3E-2</v>
      </c>
      <c r="AC98" s="18">
        <v>30</v>
      </c>
      <c r="AD98" s="18">
        <v>30</v>
      </c>
      <c r="AE98" s="18" t="s">
        <v>67</v>
      </c>
      <c r="AF98" s="18" t="s">
        <v>35</v>
      </c>
      <c r="AG98" s="49">
        <v>0</v>
      </c>
      <c r="AH98" s="18">
        <v>0</v>
      </c>
      <c r="AI98" s="18" t="s">
        <v>67</v>
      </c>
      <c r="AJ98" s="18" t="s">
        <v>67</v>
      </c>
      <c r="AK98" s="18" t="s">
        <v>67</v>
      </c>
      <c r="AL98" s="18" t="s">
        <v>67</v>
      </c>
      <c r="AM98" s="18" t="s">
        <v>67</v>
      </c>
      <c r="AN98" s="18">
        <v>0</v>
      </c>
      <c r="AO98" s="18">
        <v>0</v>
      </c>
    </row>
    <row r="99" spans="1:41" x14ac:dyDescent="0.25">
      <c r="A99" s="116">
        <v>95</v>
      </c>
      <c r="B99" s="116">
        <v>2</v>
      </c>
      <c r="C99" s="116">
        <v>3</v>
      </c>
      <c r="D99" s="116">
        <v>4</v>
      </c>
      <c r="E99" s="116">
        <v>18</v>
      </c>
      <c r="F99" s="116">
        <v>8</v>
      </c>
      <c r="G99" s="116">
        <v>2</v>
      </c>
      <c r="H99" s="116">
        <v>2</v>
      </c>
      <c r="I99" s="116" t="s">
        <v>908</v>
      </c>
      <c r="K99" s="114" t="s">
        <v>1876</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277</v>
      </c>
      <c r="W99" s="18" t="s">
        <v>277</v>
      </c>
      <c r="X99" s="18" t="s">
        <v>346</v>
      </c>
      <c r="Y99" s="18" t="s">
        <v>32</v>
      </c>
      <c r="Z99" s="18" t="s">
        <v>33</v>
      </c>
      <c r="AA99" s="91">
        <f>INDEX(Duct_Leakage!$A$3:$A$6,MATCH(Model_Input_Builder!$G99,Duct_Leakage!$E$3:$E$6,0),1)</f>
        <v>0.06</v>
      </c>
      <c r="AB99" s="91">
        <f>INDEX(Duct_Leakage!$B$3:$B$6,MATCH(Model_Input_Builder!$G99,Duct_Leakage!$E$3:$E$6,0),1)</f>
        <v>0.03</v>
      </c>
      <c r="AC99" s="18">
        <v>30</v>
      </c>
      <c r="AD99" s="18">
        <v>30</v>
      </c>
      <c r="AE99" s="18" t="s">
        <v>67</v>
      </c>
      <c r="AF99" s="18" t="s">
        <v>35</v>
      </c>
      <c r="AG99" s="49">
        <v>0</v>
      </c>
      <c r="AH99" s="18">
        <v>0</v>
      </c>
      <c r="AI99" s="18" t="s">
        <v>67</v>
      </c>
      <c r="AJ99" s="18" t="s">
        <v>67</v>
      </c>
      <c r="AK99" s="18" t="s">
        <v>67</v>
      </c>
      <c r="AL99" s="18" t="s">
        <v>67</v>
      </c>
      <c r="AM99" s="18" t="s">
        <v>67</v>
      </c>
      <c r="AN99" s="18">
        <v>0</v>
      </c>
      <c r="AO99" s="18">
        <v>0</v>
      </c>
    </row>
    <row r="100" spans="1:41" x14ac:dyDescent="0.25">
      <c r="A100" s="116">
        <v>96</v>
      </c>
      <c r="B100" s="116">
        <v>2</v>
      </c>
      <c r="C100" s="116">
        <v>4</v>
      </c>
      <c r="D100" s="116">
        <v>3</v>
      </c>
      <c r="E100" s="116">
        <v>2</v>
      </c>
      <c r="F100" s="116">
        <v>14</v>
      </c>
      <c r="G100" s="116">
        <v>3</v>
      </c>
      <c r="H100" s="116">
        <v>3</v>
      </c>
      <c r="I100" s="116" t="s">
        <v>909</v>
      </c>
      <c r="K100" s="114" t="s">
        <v>1877</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277</v>
      </c>
      <c r="W100" s="18" t="s">
        <v>277</v>
      </c>
      <c r="X100" s="18" t="s">
        <v>346</v>
      </c>
      <c r="Y100" s="18" t="s">
        <v>32</v>
      </c>
      <c r="Z100" s="18" t="s">
        <v>33</v>
      </c>
      <c r="AA100" s="91">
        <f>INDEX(Duct_Leakage!$A$3:$A$6,MATCH(Model_Input_Builder!$G100,Duct_Leakage!$E$3:$E$6,0),1)</f>
        <v>0.127</v>
      </c>
      <c r="AB100" s="91">
        <f>INDEX(Duct_Leakage!$B$3:$B$6,MATCH(Model_Input_Builder!$G100,Duct_Leakage!$E$3:$E$6,0),1)</f>
        <v>6.3E-2</v>
      </c>
      <c r="AC100" s="18">
        <v>30</v>
      </c>
      <c r="AD100" s="18">
        <v>30</v>
      </c>
      <c r="AE100" s="18" t="s">
        <v>67</v>
      </c>
      <c r="AF100" s="18" t="s">
        <v>35</v>
      </c>
      <c r="AG100" s="49">
        <v>0</v>
      </c>
      <c r="AH100" s="18">
        <v>0</v>
      </c>
      <c r="AI100" s="18" t="s">
        <v>67</v>
      </c>
      <c r="AJ100" s="18" t="s">
        <v>67</v>
      </c>
      <c r="AK100" s="18" t="s">
        <v>67</v>
      </c>
      <c r="AL100" s="18" t="s">
        <v>67</v>
      </c>
      <c r="AM100" s="18" t="s">
        <v>67</v>
      </c>
      <c r="AN100" s="18">
        <v>0</v>
      </c>
      <c r="AO100" s="18">
        <v>0</v>
      </c>
    </row>
    <row r="101" spans="1:41" x14ac:dyDescent="0.25">
      <c r="A101" s="116">
        <v>97</v>
      </c>
      <c r="B101" s="116">
        <v>2</v>
      </c>
      <c r="C101" s="116">
        <v>5</v>
      </c>
      <c r="D101" s="116">
        <v>2</v>
      </c>
      <c r="E101" s="116">
        <v>14</v>
      </c>
      <c r="F101" s="116">
        <v>19</v>
      </c>
      <c r="G101" s="116">
        <v>3</v>
      </c>
      <c r="H101" s="116">
        <v>1</v>
      </c>
      <c r="I101" s="116" t="s">
        <v>910</v>
      </c>
      <c r="K101" s="114" t="s">
        <v>1878</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277</v>
      </c>
      <c r="W101" s="18" t="s">
        <v>277</v>
      </c>
      <c r="X101" s="18" t="s">
        <v>346</v>
      </c>
      <c r="Y101" s="18" t="s">
        <v>32</v>
      </c>
      <c r="Z101" s="18" t="s">
        <v>33</v>
      </c>
      <c r="AA101" s="91">
        <f>INDEX(Duct_Leakage!$A$3:$A$6,MATCH(Model_Input_Builder!$G101,Duct_Leakage!$E$3:$E$6,0),1)</f>
        <v>0.127</v>
      </c>
      <c r="AB101" s="91">
        <f>INDEX(Duct_Leakage!$B$3:$B$6,MATCH(Model_Input_Builder!$G101,Duct_Leakage!$E$3:$E$6,0),1)</f>
        <v>6.3E-2</v>
      </c>
      <c r="AC101" s="18">
        <v>30</v>
      </c>
      <c r="AD101" s="18">
        <v>30</v>
      </c>
      <c r="AE101" s="18" t="s">
        <v>67</v>
      </c>
      <c r="AF101" s="18" t="s">
        <v>35</v>
      </c>
      <c r="AG101" s="49">
        <v>0</v>
      </c>
      <c r="AH101" s="18">
        <v>0</v>
      </c>
      <c r="AI101" s="18" t="s">
        <v>67</v>
      </c>
      <c r="AJ101" s="18" t="s">
        <v>67</v>
      </c>
      <c r="AK101" s="18" t="s">
        <v>67</v>
      </c>
      <c r="AL101" s="18" t="s">
        <v>67</v>
      </c>
      <c r="AM101" s="18" t="s">
        <v>67</v>
      </c>
      <c r="AN101" s="18">
        <v>0</v>
      </c>
      <c r="AO101" s="18">
        <v>0</v>
      </c>
    </row>
    <row r="102" spans="1:41" x14ac:dyDescent="0.25">
      <c r="A102" s="116">
        <v>98</v>
      </c>
      <c r="B102" s="116">
        <v>4</v>
      </c>
      <c r="C102" s="116">
        <v>1</v>
      </c>
      <c r="D102" s="116">
        <v>3</v>
      </c>
      <c r="E102" s="116">
        <v>2</v>
      </c>
      <c r="F102" s="116">
        <v>14</v>
      </c>
      <c r="G102" s="116">
        <v>2</v>
      </c>
      <c r="H102" s="116">
        <v>1</v>
      </c>
      <c r="I102" s="116" t="s">
        <v>911</v>
      </c>
      <c r="K102" s="114" t="s">
        <v>1879</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277</v>
      </c>
      <c r="W102" s="18" t="s">
        <v>277</v>
      </c>
      <c r="X102" s="18" t="s">
        <v>346</v>
      </c>
      <c r="Y102" s="18" t="s">
        <v>32</v>
      </c>
      <c r="Z102" s="18" t="s">
        <v>33</v>
      </c>
      <c r="AA102" s="91">
        <f>INDEX(Duct_Leakage!$A$3:$A$6,MATCH(Model_Input_Builder!$G102,Duct_Leakage!$E$3:$E$6,0),1)</f>
        <v>0.06</v>
      </c>
      <c r="AB102" s="91">
        <f>INDEX(Duct_Leakage!$B$3:$B$6,MATCH(Model_Input_Builder!$G102,Duct_Leakage!$E$3:$E$6,0),1)</f>
        <v>0.03</v>
      </c>
      <c r="AC102" s="18">
        <v>30</v>
      </c>
      <c r="AD102" s="18">
        <v>30</v>
      </c>
      <c r="AE102" s="18" t="s">
        <v>67</v>
      </c>
      <c r="AF102" s="18" t="s">
        <v>35</v>
      </c>
      <c r="AG102" s="49">
        <v>0</v>
      </c>
      <c r="AH102" s="18">
        <v>0</v>
      </c>
      <c r="AI102" s="18" t="s">
        <v>67</v>
      </c>
      <c r="AJ102" s="18" t="s">
        <v>67</v>
      </c>
      <c r="AK102" s="18" t="s">
        <v>67</v>
      </c>
      <c r="AL102" s="18" t="s">
        <v>67</v>
      </c>
      <c r="AM102" s="18" t="s">
        <v>67</v>
      </c>
      <c r="AN102" s="18">
        <v>0</v>
      </c>
      <c r="AO102" s="18">
        <v>0</v>
      </c>
    </row>
    <row r="103" spans="1:41" x14ac:dyDescent="0.25">
      <c r="A103" s="116">
        <v>99</v>
      </c>
      <c r="B103" s="116">
        <v>2</v>
      </c>
      <c r="C103" s="116">
        <v>1</v>
      </c>
      <c r="D103" s="116">
        <v>4</v>
      </c>
      <c r="E103" s="116">
        <v>12</v>
      </c>
      <c r="F103" s="116">
        <v>9</v>
      </c>
      <c r="G103" s="116">
        <v>3</v>
      </c>
      <c r="H103" s="116">
        <v>2</v>
      </c>
      <c r="I103" s="116" t="s">
        <v>912</v>
      </c>
      <c r="K103" s="114" t="s">
        <v>1880</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277</v>
      </c>
      <c r="W103" s="18" t="s">
        <v>277</v>
      </c>
      <c r="X103" s="18" t="s">
        <v>346</v>
      </c>
      <c r="Y103" s="18" t="s">
        <v>32</v>
      </c>
      <c r="Z103" s="18" t="s">
        <v>33</v>
      </c>
      <c r="AA103" s="91">
        <f>INDEX(Duct_Leakage!$A$3:$A$6,MATCH(Model_Input_Builder!$G103,Duct_Leakage!$E$3:$E$6,0),1)</f>
        <v>0.127</v>
      </c>
      <c r="AB103" s="91">
        <f>INDEX(Duct_Leakage!$B$3:$B$6,MATCH(Model_Input_Builder!$G103,Duct_Leakage!$E$3:$E$6,0),1)</f>
        <v>6.3E-2</v>
      </c>
      <c r="AC103" s="18">
        <v>30</v>
      </c>
      <c r="AD103" s="18">
        <v>30</v>
      </c>
      <c r="AE103" s="18" t="s">
        <v>67</v>
      </c>
      <c r="AF103" s="18" t="s">
        <v>35</v>
      </c>
      <c r="AG103" s="49">
        <v>0</v>
      </c>
      <c r="AH103" s="18">
        <v>0</v>
      </c>
      <c r="AI103" s="18" t="s">
        <v>67</v>
      </c>
      <c r="AJ103" s="18" t="s">
        <v>67</v>
      </c>
      <c r="AK103" s="18" t="s">
        <v>67</v>
      </c>
      <c r="AL103" s="18" t="s">
        <v>67</v>
      </c>
      <c r="AM103" s="18" t="s">
        <v>67</v>
      </c>
      <c r="AN103" s="18">
        <v>0</v>
      </c>
      <c r="AO103" s="18">
        <v>0</v>
      </c>
    </row>
    <row r="104" spans="1:41" x14ac:dyDescent="0.25">
      <c r="A104" s="116">
        <v>100</v>
      </c>
      <c r="B104" s="116">
        <v>4</v>
      </c>
      <c r="C104" s="116">
        <v>2</v>
      </c>
      <c r="D104" s="116">
        <v>4</v>
      </c>
      <c r="E104" s="116">
        <v>14</v>
      </c>
      <c r="F104" s="116">
        <v>13</v>
      </c>
      <c r="G104" s="116">
        <v>4</v>
      </c>
      <c r="H104" s="116">
        <v>2</v>
      </c>
      <c r="I104" s="116" t="s">
        <v>913</v>
      </c>
      <c r="K104" s="114" t="s">
        <v>1881</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277</v>
      </c>
      <c r="W104" s="18" t="s">
        <v>277</v>
      </c>
      <c r="X104" s="18" t="s">
        <v>346</v>
      </c>
      <c r="Y104" s="18" t="s">
        <v>32</v>
      </c>
      <c r="Z104" s="18" t="s">
        <v>33</v>
      </c>
      <c r="AA104" s="91">
        <f>INDEX(Duct_Leakage!$A$3:$A$6,MATCH(Model_Input_Builder!$G104,Duct_Leakage!$E$3:$E$6,0),1)</f>
        <v>0.18</v>
      </c>
      <c r="AB104" s="91">
        <f>INDEX(Duct_Leakage!$B$3:$B$6,MATCH(Model_Input_Builder!$G104,Duct_Leakage!$E$3:$E$6,0),1)</f>
        <v>0.09</v>
      </c>
      <c r="AC104" s="18">
        <v>30</v>
      </c>
      <c r="AD104" s="18">
        <v>30</v>
      </c>
      <c r="AE104" s="18" t="s">
        <v>67</v>
      </c>
      <c r="AF104" s="18" t="s">
        <v>35</v>
      </c>
      <c r="AG104" s="49">
        <v>0</v>
      </c>
      <c r="AH104" s="18">
        <v>0</v>
      </c>
      <c r="AI104" s="18" t="s">
        <v>67</v>
      </c>
      <c r="AJ104" s="18" t="s">
        <v>67</v>
      </c>
      <c r="AK104" s="18" t="s">
        <v>67</v>
      </c>
      <c r="AL104" s="18" t="s">
        <v>67</v>
      </c>
      <c r="AM104" s="18" t="s">
        <v>67</v>
      </c>
      <c r="AN104" s="18">
        <v>0</v>
      </c>
      <c r="AO104" s="18">
        <v>0</v>
      </c>
    </row>
    <row r="105" spans="1:41" x14ac:dyDescent="0.25">
      <c r="A105" s="116">
        <v>101</v>
      </c>
      <c r="B105" s="116">
        <v>3</v>
      </c>
      <c r="C105" s="116">
        <v>5</v>
      </c>
      <c r="D105" s="116">
        <v>1</v>
      </c>
      <c r="E105" s="116">
        <v>13</v>
      </c>
      <c r="F105" s="116">
        <v>8</v>
      </c>
      <c r="G105" s="116">
        <v>4</v>
      </c>
      <c r="H105" s="116">
        <v>1</v>
      </c>
      <c r="I105" s="116" t="s">
        <v>914</v>
      </c>
      <c r="K105" s="114" t="s">
        <v>1882</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277</v>
      </c>
      <c r="W105" s="18" t="s">
        <v>277</v>
      </c>
      <c r="X105" s="18" t="s">
        <v>346</v>
      </c>
      <c r="Y105" s="18" t="s">
        <v>32</v>
      </c>
      <c r="Z105" s="18" t="s">
        <v>33</v>
      </c>
      <c r="AA105" s="91">
        <f>INDEX(Duct_Leakage!$A$3:$A$6,MATCH(Model_Input_Builder!$G105,Duct_Leakage!$E$3:$E$6,0),1)</f>
        <v>0.18</v>
      </c>
      <c r="AB105" s="91">
        <f>INDEX(Duct_Leakage!$B$3:$B$6,MATCH(Model_Input_Builder!$G105,Duct_Leakage!$E$3:$E$6,0),1)</f>
        <v>0.09</v>
      </c>
      <c r="AC105" s="18">
        <v>30</v>
      </c>
      <c r="AD105" s="18">
        <v>30</v>
      </c>
      <c r="AE105" s="18" t="s">
        <v>67</v>
      </c>
      <c r="AF105" s="18" t="s">
        <v>35</v>
      </c>
      <c r="AG105" s="49">
        <v>0</v>
      </c>
      <c r="AH105" s="18">
        <v>0</v>
      </c>
      <c r="AI105" s="18" t="s">
        <v>67</v>
      </c>
      <c r="AJ105" s="18" t="s">
        <v>67</v>
      </c>
      <c r="AK105" s="18" t="s">
        <v>67</v>
      </c>
      <c r="AL105" s="18" t="s">
        <v>67</v>
      </c>
      <c r="AM105" s="18" t="s">
        <v>67</v>
      </c>
      <c r="AN105" s="18">
        <v>0</v>
      </c>
      <c r="AO105" s="18">
        <v>0</v>
      </c>
    </row>
    <row r="106" spans="1:41" x14ac:dyDescent="0.25">
      <c r="A106" s="116">
        <v>102</v>
      </c>
      <c r="B106" s="116">
        <v>1</v>
      </c>
      <c r="C106" s="116">
        <v>7</v>
      </c>
      <c r="D106" s="116">
        <v>4</v>
      </c>
      <c r="E106" s="116">
        <v>14</v>
      </c>
      <c r="F106" s="116">
        <v>5</v>
      </c>
      <c r="G106" s="116">
        <v>2</v>
      </c>
      <c r="H106" s="116">
        <v>1</v>
      </c>
      <c r="I106" s="116" t="s">
        <v>915</v>
      </c>
      <c r="K106" s="114" t="s">
        <v>1883</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277</v>
      </c>
      <c r="W106" s="18" t="s">
        <v>277</v>
      </c>
      <c r="X106" s="18" t="s">
        <v>346</v>
      </c>
      <c r="Y106" s="18" t="s">
        <v>32</v>
      </c>
      <c r="Z106" s="18" t="s">
        <v>33</v>
      </c>
      <c r="AA106" s="91">
        <f>INDEX(Duct_Leakage!$A$3:$A$6,MATCH(Model_Input_Builder!$G106,Duct_Leakage!$E$3:$E$6,0),1)</f>
        <v>0.06</v>
      </c>
      <c r="AB106" s="91">
        <f>INDEX(Duct_Leakage!$B$3:$B$6,MATCH(Model_Input_Builder!$G106,Duct_Leakage!$E$3:$E$6,0),1)</f>
        <v>0.03</v>
      </c>
      <c r="AC106" s="18">
        <v>30</v>
      </c>
      <c r="AD106" s="18">
        <v>30</v>
      </c>
      <c r="AE106" s="18" t="s">
        <v>67</v>
      </c>
      <c r="AF106" s="18" t="s">
        <v>35</v>
      </c>
      <c r="AG106" s="49">
        <v>0</v>
      </c>
      <c r="AH106" s="18">
        <v>0</v>
      </c>
      <c r="AI106" s="18" t="s">
        <v>67</v>
      </c>
      <c r="AJ106" s="18" t="s">
        <v>67</v>
      </c>
      <c r="AK106" s="18" t="s">
        <v>67</v>
      </c>
      <c r="AL106" s="18" t="s">
        <v>67</v>
      </c>
      <c r="AM106" s="18" t="s">
        <v>67</v>
      </c>
      <c r="AN106" s="18">
        <v>0</v>
      </c>
      <c r="AO106" s="18">
        <v>0</v>
      </c>
    </row>
    <row r="107" spans="1:41" x14ac:dyDescent="0.25">
      <c r="A107" s="116">
        <v>103</v>
      </c>
      <c r="B107" s="116">
        <v>4</v>
      </c>
      <c r="C107" s="116">
        <v>3</v>
      </c>
      <c r="D107" s="116">
        <v>4</v>
      </c>
      <c r="E107" s="116">
        <v>17</v>
      </c>
      <c r="F107" s="116">
        <v>8</v>
      </c>
      <c r="G107" s="116">
        <v>4</v>
      </c>
      <c r="H107" s="116">
        <v>2</v>
      </c>
      <c r="I107" s="116" t="s">
        <v>916</v>
      </c>
      <c r="K107" s="114" t="s">
        <v>1884</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277</v>
      </c>
      <c r="W107" s="18" t="s">
        <v>277</v>
      </c>
      <c r="X107" s="18" t="s">
        <v>346</v>
      </c>
      <c r="Y107" s="18" t="s">
        <v>32</v>
      </c>
      <c r="Z107" s="18" t="s">
        <v>33</v>
      </c>
      <c r="AA107" s="91">
        <f>INDEX(Duct_Leakage!$A$3:$A$6,MATCH(Model_Input_Builder!$G107,Duct_Leakage!$E$3:$E$6,0),1)</f>
        <v>0.18</v>
      </c>
      <c r="AB107" s="91">
        <f>INDEX(Duct_Leakage!$B$3:$B$6,MATCH(Model_Input_Builder!$G107,Duct_Leakage!$E$3:$E$6,0),1)</f>
        <v>0.09</v>
      </c>
      <c r="AC107" s="18">
        <v>30</v>
      </c>
      <c r="AD107" s="18">
        <v>30</v>
      </c>
      <c r="AE107" s="18" t="s">
        <v>67</v>
      </c>
      <c r="AF107" s="18" t="s">
        <v>35</v>
      </c>
      <c r="AG107" s="49">
        <v>0</v>
      </c>
      <c r="AH107" s="18">
        <v>0</v>
      </c>
      <c r="AI107" s="18" t="s">
        <v>67</v>
      </c>
      <c r="AJ107" s="18" t="s">
        <v>67</v>
      </c>
      <c r="AK107" s="18" t="s">
        <v>67</v>
      </c>
      <c r="AL107" s="18" t="s">
        <v>67</v>
      </c>
      <c r="AM107" s="18" t="s">
        <v>67</v>
      </c>
      <c r="AN107" s="18">
        <v>0</v>
      </c>
      <c r="AO107" s="18">
        <v>0</v>
      </c>
    </row>
    <row r="108" spans="1:41" x14ac:dyDescent="0.25">
      <c r="A108" s="116">
        <v>104</v>
      </c>
      <c r="B108" s="116">
        <v>4</v>
      </c>
      <c r="C108" s="116">
        <v>2</v>
      </c>
      <c r="D108" s="116">
        <v>1</v>
      </c>
      <c r="E108" s="116">
        <v>12</v>
      </c>
      <c r="F108" s="116">
        <v>16</v>
      </c>
      <c r="G108" s="116">
        <v>4</v>
      </c>
      <c r="H108" s="116">
        <v>2</v>
      </c>
      <c r="I108" s="116" t="s">
        <v>917</v>
      </c>
      <c r="K108" s="114" t="s">
        <v>1885</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277</v>
      </c>
      <c r="W108" s="18" t="s">
        <v>277</v>
      </c>
      <c r="X108" s="18" t="s">
        <v>346</v>
      </c>
      <c r="Y108" s="18" t="s">
        <v>32</v>
      </c>
      <c r="Z108" s="18" t="s">
        <v>33</v>
      </c>
      <c r="AA108" s="91">
        <f>INDEX(Duct_Leakage!$A$3:$A$6,MATCH(Model_Input_Builder!$G108,Duct_Leakage!$E$3:$E$6,0),1)</f>
        <v>0.18</v>
      </c>
      <c r="AB108" s="91">
        <f>INDEX(Duct_Leakage!$B$3:$B$6,MATCH(Model_Input_Builder!$G108,Duct_Leakage!$E$3:$E$6,0),1)</f>
        <v>0.09</v>
      </c>
      <c r="AC108" s="18">
        <v>30</v>
      </c>
      <c r="AD108" s="18">
        <v>30</v>
      </c>
      <c r="AE108" s="18" t="s">
        <v>67</v>
      </c>
      <c r="AF108" s="18" t="s">
        <v>35</v>
      </c>
      <c r="AG108" s="49">
        <v>0</v>
      </c>
      <c r="AH108" s="18">
        <v>0</v>
      </c>
      <c r="AI108" s="18" t="s">
        <v>67</v>
      </c>
      <c r="AJ108" s="18" t="s">
        <v>67</v>
      </c>
      <c r="AK108" s="18" t="s">
        <v>67</v>
      </c>
      <c r="AL108" s="18" t="s">
        <v>67</v>
      </c>
      <c r="AM108" s="18" t="s">
        <v>67</v>
      </c>
      <c r="AN108" s="18">
        <v>0</v>
      </c>
      <c r="AO108" s="18">
        <v>0</v>
      </c>
    </row>
    <row r="109" spans="1:41" x14ac:dyDescent="0.25">
      <c r="A109" s="116">
        <v>105</v>
      </c>
      <c r="B109" s="116">
        <v>1</v>
      </c>
      <c r="C109" s="116">
        <v>6</v>
      </c>
      <c r="D109" s="116">
        <v>4</v>
      </c>
      <c r="E109" s="116">
        <v>12</v>
      </c>
      <c r="F109" s="116">
        <v>8</v>
      </c>
      <c r="G109" s="116">
        <v>4</v>
      </c>
      <c r="H109" s="116">
        <v>4</v>
      </c>
      <c r="I109" s="116" t="s">
        <v>918</v>
      </c>
      <c r="K109" s="114" t="s">
        <v>1886</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277</v>
      </c>
      <c r="W109" s="18" t="s">
        <v>277</v>
      </c>
      <c r="X109" s="18" t="s">
        <v>346</v>
      </c>
      <c r="Y109" s="18" t="s">
        <v>32</v>
      </c>
      <c r="Z109" s="18" t="s">
        <v>33</v>
      </c>
      <c r="AA109" s="91">
        <f>INDEX(Duct_Leakage!$A$3:$A$6,MATCH(Model_Input_Builder!$G109,Duct_Leakage!$E$3:$E$6,0),1)</f>
        <v>0.18</v>
      </c>
      <c r="AB109" s="91">
        <f>INDEX(Duct_Leakage!$B$3:$B$6,MATCH(Model_Input_Builder!$G109,Duct_Leakage!$E$3:$E$6,0),1)</f>
        <v>0.09</v>
      </c>
      <c r="AC109" s="18">
        <v>30</v>
      </c>
      <c r="AD109" s="18">
        <v>30</v>
      </c>
      <c r="AE109" s="18" t="s">
        <v>67</v>
      </c>
      <c r="AF109" s="18" t="s">
        <v>35</v>
      </c>
      <c r="AG109" s="49">
        <v>0</v>
      </c>
      <c r="AH109" s="18">
        <v>0</v>
      </c>
      <c r="AI109" s="18" t="s">
        <v>67</v>
      </c>
      <c r="AJ109" s="18" t="s">
        <v>67</v>
      </c>
      <c r="AK109" s="18" t="s">
        <v>67</v>
      </c>
      <c r="AL109" s="18" t="s">
        <v>67</v>
      </c>
      <c r="AM109" s="18" t="s">
        <v>67</v>
      </c>
      <c r="AN109" s="18">
        <v>0</v>
      </c>
      <c r="AO109" s="18">
        <v>0</v>
      </c>
    </row>
    <row r="110" spans="1:41" x14ac:dyDescent="0.25">
      <c r="A110" s="116">
        <v>106</v>
      </c>
      <c r="B110" s="116">
        <v>1</v>
      </c>
      <c r="C110" s="116">
        <v>4</v>
      </c>
      <c r="D110" s="116">
        <v>2</v>
      </c>
      <c r="E110" s="116">
        <v>1</v>
      </c>
      <c r="F110" s="116">
        <v>20</v>
      </c>
      <c r="G110" s="116">
        <v>3</v>
      </c>
      <c r="H110" s="116">
        <v>4</v>
      </c>
      <c r="I110" s="116" t="s">
        <v>919</v>
      </c>
      <c r="K110" s="114" t="s">
        <v>1887</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277</v>
      </c>
      <c r="W110" s="18" t="s">
        <v>277</v>
      </c>
      <c r="X110" s="18" t="s">
        <v>346</v>
      </c>
      <c r="Y110" s="18" t="s">
        <v>32</v>
      </c>
      <c r="Z110" s="18" t="s">
        <v>33</v>
      </c>
      <c r="AA110" s="91">
        <f>INDEX(Duct_Leakage!$A$3:$A$6,MATCH(Model_Input_Builder!$G110,Duct_Leakage!$E$3:$E$6,0),1)</f>
        <v>0.127</v>
      </c>
      <c r="AB110" s="91">
        <f>INDEX(Duct_Leakage!$B$3:$B$6,MATCH(Model_Input_Builder!$G110,Duct_Leakage!$E$3:$E$6,0),1)</f>
        <v>6.3E-2</v>
      </c>
      <c r="AC110" s="18">
        <v>30</v>
      </c>
      <c r="AD110" s="18">
        <v>30</v>
      </c>
      <c r="AE110" s="18" t="s">
        <v>67</v>
      </c>
      <c r="AF110" s="18" t="s">
        <v>35</v>
      </c>
      <c r="AG110" s="49">
        <v>0</v>
      </c>
      <c r="AH110" s="18">
        <v>0</v>
      </c>
      <c r="AI110" s="18" t="s">
        <v>67</v>
      </c>
      <c r="AJ110" s="18" t="s">
        <v>67</v>
      </c>
      <c r="AK110" s="18" t="s">
        <v>67</v>
      </c>
      <c r="AL110" s="18" t="s">
        <v>67</v>
      </c>
      <c r="AM110" s="18" t="s">
        <v>67</v>
      </c>
      <c r="AN110" s="18">
        <v>0</v>
      </c>
      <c r="AO110" s="18">
        <v>0</v>
      </c>
    </row>
    <row r="111" spans="1:41" x14ac:dyDescent="0.25">
      <c r="A111" s="116">
        <v>107</v>
      </c>
      <c r="B111" s="116">
        <v>3</v>
      </c>
      <c r="C111" s="116">
        <v>2</v>
      </c>
      <c r="D111" s="116">
        <v>4</v>
      </c>
      <c r="E111" s="116">
        <v>16</v>
      </c>
      <c r="F111" s="116">
        <v>8</v>
      </c>
      <c r="G111" s="116">
        <v>2</v>
      </c>
      <c r="H111" s="116">
        <v>1</v>
      </c>
      <c r="I111" s="116" t="s">
        <v>920</v>
      </c>
      <c r="K111" s="114" t="s">
        <v>1888</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277</v>
      </c>
      <c r="W111" s="18" t="s">
        <v>277</v>
      </c>
      <c r="X111" s="18" t="s">
        <v>346</v>
      </c>
      <c r="Y111" s="18" t="s">
        <v>32</v>
      </c>
      <c r="Z111" s="18" t="s">
        <v>33</v>
      </c>
      <c r="AA111" s="91">
        <f>INDEX(Duct_Leakage!$A$3:$A$6,MATCH(Model_Input_Builder!$G111,Duct_Leakage!$E$3:$E$6,0),1)</f>
        <v>0.06</v>
      </c>
      <c r="AB111" s="91">
        <f>INDEX(Duct_Leakage!$B$3:$B$6,MATCH(Model_Input_Builder!$G111,Duct_Leakage!$E$3:$E$6,0),1)</f>
        <v>0.03</v>
      </c>
      <c r="AC111" s="18">
        <v>30</v>
      </c>
      <c r="AD111" s="18">
        <v>30</v>
      </c>
      <c r="AE111" s="18" t="s">
        <v>67</v>
      </c>
      <c r="AF111" s="18" t="s">
        <v>35</v>
      </c>
      <c r="AG111" s="49">
        <v>0</v>
      </c>
      <c r="AH111" s="18">
        <v>0</v>
      </c>
      <c r="AI111" s="18" t="s">
        <v>67</v>
      </c>
      <c r="AJ111" s="18" t="s">
        <v>67</v>
      </c>
      <c r="AK111" s="18" t="s">
        <v>67</v>
      </c>
      <c r="AL111" s="18" t="s">
        <v>67</v>
      </c>
      <c r="AM111" s="18" t="s">
        <v>67</v>
      </c>
      <c r="AN111" s="18">
        <v>0</v>
      </c>
      <c r="AO111" s="18">
        <v>0</v>
      </c>
    </row>
    <row r="112" spans="1:41" x14ac:dyDescent="0.25">
      <c r="A112" s="116">
        <v>108</v>
      </c>
      <c r="B112" s="116">
        <v>4</v>
      </c>
      <c r="C112" s="116">
        <v>2</v>
      </c>
      <c r="D112" s="116">
        <v>3</v>
      </c>
      <c r="E112" s="116">
        <v>6</v>
      </c>
      <c r="F112" s="116">
        <v>10</v>
      </c>
      <c r="G112" s="116">
        <v>2</v>
      </c>
      <c r="H112" s="116">
        <v>2</v>
      </c>
      <c r="I112" s="116" t="s">
        <v>921</v>
      </c>
      <c r="K112" s="114" t="s">
        <v>1889</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277</v>
      </c>
      <c r="W112" s="18" t="s">
        <v>277</v>
      </c>
      <c r="X112" s="18" t="s">
        <v>346</v>
      </c>
      <c r="Y112" s="18" t="s">
        <v>32</v>
      </c>
      <c r="Z112" s="18" t="s">
        <v>33</v>
      </c>
      <c r="AA112" s="91">
        <f>INDEX(Duct_Leakage!$A$3:$A$6,MATCH(Model_Input_Builder!$G112,Duct_Leakage!$E$3:$E$6,0),1)</f>
        <v>0.06</v>
      </c>
      <c r="AB112" s="91">
        <f>INDEX(Duct_Leakage!$B$3:$B$6,MATCH(Model_Input_Builder!$G112,Duct_Leakage!$E$3:$E$6,0),1)</f>
        <v>0.03</v>
      </c>
      <c r="AC112" s="18">
        <v>30</v>
      </c>
      <c r="AD112" s="18">
        <v>30</v>
      </c>
      <c r="AE112" s="18" t="s">
        <v>67</v>
      </c>
      <c r="AF112" s="18" t="s">
        <v>35</v>
      </c>
      <c r="AG112" s="49">
        <v>0</v>
      </c>
      <c r="AH112" s="18">
        <v>0</v>
      </c>
      <c r="AI112" s="18" t="s">
        <v>67</v>
      </c>
      <c r="AJ112" s="18" t="s">
        <v>67</v>
      </c>
      <c r="AK112" s="18" t="s">
        <v>67</v>
      </c>
      <c r="AL112" s="18" t="s">
        <v>67</v>
      </c>
      <c r="AM112" s="18" t="s">
        <v>67</v>
      </c>
      <c r="AN112" s="18">
        <v>0</v>
      </c>
      <c r="AO112" s="18">
        <v>0</v>
      </c>
    </row>
    <row r="113" spans="1:41" x14ac:dyDescent="0.25">
      <c r="A113" s="116">
        <v>109</v>
      </c>
      <c r="B113" s="116">
        <v>2</v>
      </c>
      <c r="C113" s="116">
        <v>3</v>
      </c>
      <c r="D113" s="116">
        <v>1</v>
      </c>
      <c r="E113" s="116">
        <v>11</v>
      </c>
      <c r="F113" s="116">
        <v>15</v>
      </c>
      <c r="G113" s="116">
        <v>1</v>
      </c>
      <c r="H113" s="116">
        <v>1</v>
      </c>
      <c r="I113" s="116" t="s">
        <v>922</v>
      </c>
      <c r="K113" s="114" t="s">
        <v>1890</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277</v>
      </c>
      <c r="W113" s="18" t="s">
        <v>277</v>
      </c>
      <c r="X113" s="18" t="s">
        <v>346</v>
      </c>
      <c r="Y113" s="18" t="s">
        <v>32</v>
      </c>
      <c r="Z113" s="18" t="s">
        <v>33</v>
      </c>
      <c r="AA113" s="91">
        <f>INDEX(Duct_Leakage!$A$3:$A$6,MATCH(Model_Input_Builder!$G113,Duct_Leakage!$E$3:$E$6,0),1)</f>
        <v>0.03</v>
      </c>
      <c r="AB113" s="91">
        <f>INDEX(Duct_Leakage!$B$3:$B$6,MATCH(Model_Input_Builder!$G113,Duct_Leakage!$E$3:$E$6,0),1)</f>
        <v>1.4999999999999999E-2</v>
      </c>
      <c r="AC113" s="18">
        <v>30</v>
      </c>
      <c r="AD113" s="18">
        <v>30</v>
      </c>
      <c r="AE113" s="18" t="s">
        <v>67</v>
      </c>
      <c r="AF113" s="18" t="s">
        <v>35</v>
      </c>
      <c r="AG113" s="49">
        <v>0</v>
      </c>
      <c r="AH113" s="18">
        <v>0</v>
      </c>
      <c r="AI113" s="18" t="s">
        <v>67</v>
      </c>
      <c r="AJ113" s="18" t="s">
        <v>67</v>
      </c>
      <c r="AK113" s="18" t="s">
        <v>67</v>
      </c>
      <c r="AL113" s="18" t="s">
        <v>67</v>
      </c>
      <c r="AM113" s="18" t="s">
        <v>67</v>
      </c>
      <c r="AN113" s="18">
        <v>0</v>
      </c>
      <c r="AO113" s="18">
        <v>0</v>
      </c>
    </row>
    <row r="114" spans="1:41" x14ac:dyDescent="0.25">
      <c r="A114" s="116">
        <v>110</v>
      </c>
      <c r="B114" s="116">
        <v>1</v>
      </c>
      <c r="C114" s="116">
        <v>4</v>
      </c>
      <c r="D114" s="116">
        <v>2</v>
      </c>
      <c r="E114" s="116">
        <v>8</v>
      </c>
      <c r="F114" s="116">
        <v>17</v>
      </c>
      <c r="G114" s="116">
        <v>1</v>
      </c>
      <c r="H114" s="116">
        <v>2</v>
      </c>
      <c r="I114" s="116" t="s">
        <v>923</v>
      </c>
      <c r="K114" s="114" t="s">
        <v>1891</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277</v>
      </c>
      <c r="W114" s="18" t="s">
        <v>277</v>
      </c>
      <c r="X114" s="18" t="s">
        <v>346</v>
      </c>
      <c r="Y114" s="18" t="s">
        <v>32</v>
      </c>
      <c r="Z114" s="18" t="s">
        <v>33</v>
      </c>
      <c r="AA114" s="91">
        <f>INDEX(Duct_Leakage!$A$3:$A$6,MATCH(Model_Input_Builder!$G114,Duct_Leakage!$E$3:$E$6,0),1)</f>
        <v>0.03</v>
      </c>
      <c r="AB114" s="91">
        <f>INDEX(Duct_Leakage!$B$3:$B$6,MATCH(Model_Input_Builder!$G114,Duct_Leakage!$E$3:$E$6,0),1)</f>
        <v>1.4999999999999999E-2</v>
      </c>
      <c r="AC114" s="18">
        <v>30</v>
      </c>
      <c r="AD114" s="18">
        <v>30</v>
      </c>
      <c r="AE114" s="18" t="s">
        <v>67</v>
      </c>
      <c r="AF114" s="18" t="s">
        <v>35</v>
      </c>
      <c r="AG114" s="49">
        <v>0</v>
      </c>
      <c r="AH114" s="18">
        <v>0</v>
      </c>
      <c r="AI114" s="18" t="s">
        <v>67</v>
      </c>
      <c r="AJ114" s="18" t="s">
        <v>67</v>
      </c>
      <c r="AK114" s="18" t="s">
        <v>67</v>
      </c>
      <c r="AL114" s="18" t="s">
        <v>67</v>
      </c>
      <c r="AM114" s="18" t="s">
        <v>67</v>
      </c>
      <c r="AN114" s="18">
        <v>0</v>
      </c>
      <c r="AO114" s="18">
        <v>0</v>
      </c>
    </row>
    <row r="115" spans="1:41" x14ac:dyDescent="0.25">
      <c r="A115" s="116">
        <v>111</v>
      </c>
      <c r="B115" s="116">
        <v>1</v>
      </c>
      <c r="C115" s="116">
        <v>8</v>
      </c>
      <c r="D115" s="116">
        <v>1</v>
      </c>
      <c r="E115" s="116">
        <v>6</v>
      </c>
      <c r="F115" s="116">
        <v>9</v>
      </c>
      <c r="G115" s="116">
        <v>2</v>
      </c>
      <c r="H115" s="116">
        <v>1</v>
      </c>
      <c r="I115" s="116" t="s">
        <v>924</v>
      </c>
      <c r="K115" s="114" t="s">
        <v>1892</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277</v>
      </c>
      <c r="W115" s="18" t="s">
        <v>277</v>
      </c>
      <c r="X115" s="18" t="s">
        <v>346</v>
      </c>
      <c r="Y115" s="18" t="s">
        <v>32</v>
      </c>
      <c r="Z115" s="18" t="s">
        <v>33</v>
      </c>
      <c r="AA115" s="91">
        <f>INDEX(Duct_Leakage!$A$3:$A$6,MATCH(Model_Input_Builder!$G115,Duct_Leakage!$E$3:$E$6,0),1)</f>
        <v>0.06</v>
      </c>
      <c r="AB115" s="91">
        <f>INDEX(Duct_Leakage!$B$3:$B$6,MATCH(Model_Input_Builder!$G115,Duct_Leakage!$E$3:$E$6,0),1)</f>
        <v>0.03</v>
      </c>
      <c r="AC115" s="18">
        <v>30</v>
      </c>
      <c r="AD115" s="18">
        <v>30</v>
      </c>
      <c r="AE115" s="18" t="s">
        <v>67</v>
      </c>
      <c r="AF115" s="18" t="s">
        <v>35</v>
      </c>
      <c r="AG115" s="49">
        <v>0</v>
      </c>
      <c r="AH115" s="18">
        <v>0</v>
      </c>
      <c r="AI115" s="18" t="s">
        <v>67</v>
      </c>
      <c r="AJ115" s="18" t="s">
        <v>67</v>
      </c>
      <c r="AK115" s="18" t="s">
        <v>67</v>
      </c>
      <c r="AL115" s="18" t="s">
        <v>67</v>
      </c>
      <c r="AM115" s="18" t="s">
        <v>67</v>
      </c>
      <c r="AN115" s="18">
        <v>0</v>
      </c>
      <c r="AO115" s="18">
        <v>0</v>
      </c>
    </row>
    <row r="116" spans="1:41" x14ac:dyDescent="0.25">
      <c r="A116" s="116">
        <v>112</v>
      </c>
      <c r="B116" s="116">
        <v>1</v>
      </c>
      <c r="C116" s="116">
        <v>4</v>
      </c>
      <c r="D116" s="116">
        <v>2</v>
      </c>
      <c r="E116" s="116">
        <v>18</v>
      </c>
      <c r="F116" s="116">
        <v>10</v>
      </c>
      <c r="G116" s="116">
        <v>1</v>
      </c>
      <c r="H116" s="116">
        <v>3</v>
      </c>
      <c r="I116" s="116" t="s">
        <v>925</v>
      </c>
      <c r="K116" s="114" t="s">
        <v>1893</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277</v>
      </c>
      <c r="W116" s="18" t="s">
        <v>277</v>
      </c>
      <c r="X116" s="18" t="s">
        <v>346</v>
      </c>
      <c r="Y116" s="18" t="s">
        <v>32</v>
      </c>
      <c r="Z116" s="18" t="s">
        <v>33</v>
      </c>
      <c r="AA116" s="91">
        <f>INDEX(Duct_Leakage!$A$3:$A$6,MATCH(Model_Input_Builder!$G116,Duct_Leakage!$E$3:$E$6,0),1)</f>
        <v>0.03</v>
      </c>
      <c r="AB116" s="91">
        <f>INDEX(Duct_Leakage!$B$3:$B$6,MATCH(Model_Input_Builder!$G116,Duct_Leakage!$E$3:$E$6,0),1)</f>
        <v>1.4999999999999999E-2</v>
      </c>
      <c r="AC116" s="18">
        <v>30</v>
      </c>
      <c r="AD116" s="18">
        <v>30</v>
      </c>
      <c r="AE116" s="18" t="s">
        <v>67</v>
      </c>
      <c r="AF116" s="18" t="s">
        <v>35</v>
      </c>
      <c r="AG116" s="49">
        <v>0</v>
      </c>
      <c r="AH116" s="18">
        <v>0</v>
      </c>
      <c r="AI116" s="18" t="s">
        <v>67</v>
      </c>
      <c r="AJ116" s="18" t="s">
        <v>67</v>
      </c>
      <c r="AK116" s="18" t="s">
        <v>67</v>
      </c>
      <c r="AL116" s="18" t="s">
        <v>67</v>
      </c>
      <c r="AM116" s="18" t="s">
        <v>67</v>
      </c>
      <c r="AN116" s="18">
        <v>0</v>
      </c>
      <c r="AO116" s="18">
        <v>0</v>
      </c>
    </row>
    <row r="117" spans="1:41" x14ac:dyDescent="0.25">
      <c r="A117" s="116">
        <v>113</v>
      </c>
      <c r="B117" s="116">
        <v>3</v>
      </c>
      <c r="C117" s="116">
        <v>5</v>
      </c>
      <c r="D117" s="116">
        <v>4</v>
      </c>
      <c r="E117" s="116">
        <v>10</v>
      </c>
      <c r="F117" s="116">
        <v>11</v>
      </c>
      <c r="G117" s="116">
        <v>1</v>
      </c>
      <c r="H117" s="116">
        <v>2</v>
      </c>
      <c r="I117" s="116" t="s">
        <v>926</v>
      </c>
      <c r="K117" s="114" t="s">
        <v>1894</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277</v>
      </c>
      <c r="W117" s="18" t="s">
        <v>277</v>
      </c>
      <c r="X117" s="18" t="s">
        <v>346</v>
      </c>
      <c r="Y117" s="18" t="s">
        <v>32</v>
      </c>
      <c r="Z117" s="18" t="s">
        <v>33</v>
      </c>
      <c r="AA117" s="91">
        <f>INDEX(Duct_Leakage!$A$3:$A$6,MATCH(Model_Input_Builder!$G117,Duct_Leakage!$E$3:$E$6,0),1)</f>
        <v>0.03</v>
      </c>
      <c r="AB117" s="91">
        <f>INDEX(Duct_Leakage!$B$3:$B$6,MATCH(Model_Input_Builder!$G117,Duct_Leakage!$E$3:$E$6,0),1)</f>
        <v>1.4999999999999999E-2</v>
      </c>
      <c r="AC117" s="18">
        <v>30</v>
      </c>
      <c r="AD117" s="18">
        <v>30</v>
      </c>
      <c r="AE117" s="18" t="s">
        <v>67</v>
      </c>
      <c r="AF117" s="18" t="s">
        <v>35</v>
      </c>
      <c r="AG117" s="49">
        <v>0</v>
      </c>
      <c r="AH117" s="18">
        <v>0</v>
      </c>
      <c r="AI117" s="18" t="s">
        <v>67</v>
      </c>
      <c r="AJ117" s="18" t="s">
        <v>67</v>
      </c>
      <c r="AK117" s="18" t="s">
        <v>67</v>
      </c>
      <c r="AL117" s="18" t="s">
        <v>67</v>
      </c>
      <c r="AM117" s="18" t="s">
        <v>67</v>
      </c>
      <c r="AN117" s="18">
        <v>0</v>
      </c>
      <c r="AO117" s="18">
        <v>0</v>
      </c>
    </row>
    <row r="118" spans="1:41" x14ac:dyDescent="0.25">
      <c r="A118" s="116">
        <v>114</v>
      </c>
      <c r="B118" s="116">
        <v>2</v>
      </c>
      <c r="C118" s="116">
        <v>7</v>
      </c>
      <c r="D118" s="116">
        <v>3</v>
      </c>
      <c r="E118" s="116">
        <v>16</v>
      </c>
      <c r="F118" s="116">
        <v>4</v>
      </c>
      <c r="G118" s="116">
        <v>2</v>
      </c>
      <c r="H118" s="116">
        <v>4</v>
      </c>
      <c r="I118" s="116" t="s">
        <v>927</v>
      </c>
      <c r="K118" s="114" t="s">
        <v>1895</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277</v>
      </c>
      <c r="W118" s="18" t="s">
        <v>277</v>
      </c>
      <c r="X118" s="18" t="s">
        <v>346</v>
      </c>
      <c r="Y118" s="18" t="s">
        <v>32</v>
      </c>
      <c r="Z118" s="18" t="s">
        <v>33</v>
      </c>
      <c r="AA118" s="91">
        <f>INDEX(Duct_Leakage!$A$3:$A$6,MATCH(Model_Input_Builder!$G118,Duct_Leakage!$E$3:$E$6,0),1)</f>
        <v>0.06</v>
      </c>
      <c r="AB118" s="91">
        <f>INDEX(Duct_Leakage!$B$3:$B$6,MATCH(Model_Input_Builder!$G118,Duct_Leakage!$E$3:$E$6,0),1)</f>
        <v>0.03</v>
      </c>
      <c r="AC118" s="18">
        <v>30</v>
      </c>
      <c r="AD118" s="18">
        <v>30</v>
      </c>
      <c r="AE118" s="18" t="s">
        <v>67</v>
      </c>
      <c r="AF118" s="18" t="s">
        <v>35</v>
      </c>
      <c r="AG118" s="49">
        <v>0</v>
      </c>
      <c r="AH118" s="18">
        <v>0</v>
      </c>
      <c r="AI118" s="18" t="s">
        <v>67</v>
      </c>
      <c r="AJ118" s="18" t="s">
        <v>67</v>
      </c>
      <c r="AK118" s="18" t="s">
        <v>67</v>
      </c>
      <c r="AL118" s="18" t="s">
        <v>67</v>
      </c>
      <c r="AM118" s="18" t="s">
        <v>67</v>
      </c>
      <c r="AN118" s="18">
        <v>0</v>
      </c>
      <c r="AO118" s="18">
        <v>0</v>
      </c>
    </row>
    <row r="119" spans="1:41" x14ac:dyDescent="0.25">
      <c r="A119" s="116">
        <v>115</v>
      </c>
      <c r="B119" s="116">
        <v>3</v>
      </c>
      <c r="C119" s="116">
        <v>3</v>
      </c>
      <c r="D119" s="116">
        <v>3</v>
      </c>
      <c r="E119" s="116">
        <v>18</v>
      </c>
      <c r="F119" s="116">
        <v>20</v>
      </c>
      <c r="G119" s="116">
        <v>1</v>
      </c>
      <c r="H119" s="116">
        <v>2</v>
      </c>
      <c r="I119" s="116" t="s">
        <v>928</v>
      </c>
      <c r="K119" s="114" t="s">
        <v>1896</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277</v>
      </c>
      <c r="W119" s="18" t="s">
        <v>277</v>
      </c>
      <c r="X119" s="18" t="s">
        <v>346</v>
      </c>
      <c r="Y119" s="18" t="s">
        <v>32</v>
      </c>
      <c r="Z119" s="18" t="s">
        <v>33</v>
      </c>
      <c r="AA119" s="91">
        <f>INDEX(Duct_Leakage!$A$3:$A$6,MATCH(Model_Input_Builder!$G119,Duct_Leakage!$E$3:$E$6,0),1)</f>
        <v>0.03</v>
      </c>
      <c r="AB119" s="91">
        <f>INDEX(Duct_Leakage!$B$3:$B$6,MATCH(Model_Input_Builder!$G119,Duct_Leakage!$E$3:$E$6,0),1)</f>
        <v>1.4999999999999999E-2</v>
      </c>
      <c r="AC119" s="18">
        <v>30</v>
      </c>
      <c r="AD119" s="18">
        <v>30</v>
      </c>
      <c r="AE119" s="18" t="s">
        <v>67</v>
      </c>
      <c r="AF119" s="18" t="s">
        <v>35</v>
      </c>
      <c r="AG119" s="49">
        <v>0</v>
      </c>
      <c r="AH119" s="18">
        <v>0</v>
      </c>
      <c r="AI119" s="18" t="s">
        <v>67</v>
      </c>
      <c r="AJ119" s="18" t="s">
        <v>67</v>
      </c>
      <c r="AK119" s="18" t="s">
        <v>67</v>
      </c>
      <c r="AL119" s="18" t="s">
        <v>67</v>
      </c>
      <c r="AM119" s="18" t="s">
        <v>67</v>
      </c>
      <c r="AN119" s="18">
        <v>0</v>
      </c>
      <c r="AO119" s="18">
        <v>0</v>
      </c>
    </row>
    <row r="120" spans="1:41" x14ac:dyDescent="0.25">
      <c r="A120" s="116">
        <v>116</v>
      </c>
      <c r="B120" s="116">
        <v>3</v>
      </c>
      <c r="C120" s="116">
        <v>1</v>
      </c>
      <c r="D120" s="116">
        <v>3</v>
      </c>
      <c r="E120" s="116">
        <v>6</v>
      </c>
      <c r="F120" s="116">
        <v>17</v>
      </c>
      <c r="G120" s="116">
        <v>1</v>
      </c>
      <c r="H120" s="116">
        <v>2</v>
      </c>
      <c r="I120" s="116" t="s">
        <v>929</v>
      </c>
      <c r="K120" s="114" t="s">
        <v>1897</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277</v>
      </c>
      <c r="W120" s="18" t="s">
        <v>277</v>
      </c>
      <c r="X120" s="18" t="s">
        <v>346</v>
      </c>
      <c r="Y120" s="18" t="s">
        <v>32</v>
      </c>
      <c r="Z120" s="18" t="s">
        <v>33</v>
      </c>
      <c r="AA120" s="91">
        <f>INDEX(Duct_Leakage!$A$3:$A$6,MATCH(Model_Input_Builder!$G120,Duct_Leakage!$E$3:$E$6,0),1)</f>
        <v>0.03</v>
      </c>
      <c r="AB120" s="91">
        <f>INDEX(Duct_Leakage!$B$3:$B$6,MATCH(Model_Input_Builder!$G120,Duct_Leakage!$E$3:$E$6,0),1)</f>
        <v>1.4999999999999999E-2</v>
      </c>
      <c r="AC120" s="18">
        <v>30</v>
      </c>
      <c r="AD120" s="18">
        <v>30</v>
      </c>
      <c r="AE120" s="18" t="s">
        <v>67</v>
      </c>
      <c r="AF120" s="18" t="s">
        <v>35</v>
      </c>
      <c r="AG120" s="49">
        <v>0</v>
      </c>
      <c r="AH120" s="18">
        <v>0</v>
      </c>
      <c r="AI120" s="18" t="s">
        <v>67</v>
      </c>
      <c r="AJ120" s="18" t="s">
        <v>67</v>
      </c>
      <c r="AK120" s="18" t="s">
        <v>67</v>
      </c>
      <c r="AL120" s="18" t="s">
        <v>67</v>
      </c>
      <c r="AM120" s="18" t="s">
        <v>67</v>
      </c>
      <c r="AN120" s="18">
        <v>0</v>
      </c>
      <c r="AO120" s="18">
        <v>0</v>
      </c>
    </row>
    <row r="121" spans="1:41" x14ac:dyDescent="0.25">
      <c r="A121" s="116">
        <v>117</v>
      </c>
      <c r="B121" s="116">
        <v>4</v>
      </c>
      <c r="C121" s="116">
        <v>6</v>
      </c>
      <c r="D121" s="116">
        <v>5</v>
      </c>
      <c r="E121" s="116">
        <v>16</v>
      </c>
      <c r="F121" s="116">
        <v>13</v>
      </c>
      <c r="G121" s="116">
        <v>3</v>
      </c>
      <c r="H121" s="116">
        <v>3</v>
      </c>
      <c r="I121" s="116" t="s">
        <v>930</v>
      </c>
      <c r="K121" s="114" t="s">
        <v>1898</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277</v>
      </c>
      <c r="W121" s="18" t="s">
        <v>277</v>
      </c>
      <c r="X121" s="18" t="s">
        <v>346</v>
      </c>
      <c r="Y121" s="18" t="s">
        <v>32</v>
      </c>
      <c r="Z121" s="18" t="s">
        <v>33</v>
      </c>
      <c r="AA121" s="91">
        <f>INDEX(Duct_Leakage!$A$3:$A$6,MATCH(Model_Input_Builder!$G121,Duct_Leakage!$E$3:$E$6,0),1)</f>
        <v>0.127</v>
      </c>
      <c r="AB121" s="91">
        <f>INDEX(Duct_Leakage!$B$3:$B$6,MATCH(Model_Input_Builder!$G121,Duct_Leakage!$E$3:$E$6,0),1)</f>
        <v>6.3E-2</v>
      </c>
      <c r="AC121" s="18">
        <v>30</v>
      </c>
      <c r="AD121" s="18">
        <v>30</v>
      </c>
      <c r="AE121" s="18" t="s">
        <v>67</v>
      </c>
      <c r="AF121" s="18" t="s">
        <v>35</v>
      </c>
      <c r="AG121" s="49">
        <v>0</v>
      </c>
      <c r="AH121" s="18">
        <v>0</v>
      </c>
      <c r="AI121" s="18" t="s">
        <v>67</v>
      </c>
      <c r="AJ121" s="18" t="s">
        <v>67</v>
      </c>
      <c r="AK121" s="18" t="s">
        <v>67</v>
      </c>
      <c r="AL121" s="18" t="s">
        <v>67</v>
      </c>
      <c r="AM121" s="18" t="s">
        <v>67</v>
      </c>
      <c r="AN121" s="18">
        <v>0</v>
      </c>
      <c r="AO121" s="18">
        <v>0</v>
      </c>
    </row>
    <row r="122" spans="1:41" x14ac:dyDescent="0.25">
      <c r="A122" s="116">
        <v>118</v>
      </c>
      <c r="B122" s="116">
        <v>2</v>
      </c>
      <c r="C122" s="116">
        <v>5</v>
      </c>
      <c r="D122" s="116">
        <v>4</v>
      </c>
      <c r="E122" s="116">
        <v>4</v>
      </c>
      <c r="F122" s="116">
        <v>2</v>
      </c>
      <c r="G122" s="116">
        <v>1</v>
      </c>
      <c r="H122" s="116">
        <v>3</v>
      </c>
      <c r="I122" s="116" t="s">
        <v>931</v>
      </c>
      <c r="K122" s="114" t="s">
        <v>1899</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277</v>
      </c>
      <c r="W122" s="18" t="s">
        <v>277</v>
      </c>
      <c r="X122" s="18" t="s">
        <v>346</v>
      </c>
      <c r="Y122" s="18" t="s">
        <v>32</v>
      </c>
      <c r="Z122" s="18" t="s">
        <v>33</v>
      </c>
      <c r="AA122" s="91">
        <f>INDEX(Duct_Leakage!$A$3:$A$6,MATCH(Model_Input_Builder!$G122,Duct_Leakage!$E$3:$E$6,0),1)</f>
        <v>0.03</v>
      </c>
      <c r="AB122" s="91">
        <f>INDEX(Duct_Leakage!$B$3:$B$6,MATCH(Model_Input_Builder!$G122,Duct_Leakage!$E$3:$E$6,0),1)</f>
        <v>1.4999999999999999E-2</v>
      </c>
      <c r="AC122" s="18">
        <v>30</v>
      </c>
      <c r="AD122" s="18">
        <v>30</v>
      </c>
      <c r="AE122" s="18" t="s">
        <v>67</v>
      </c>
      <c r="AF122" s="18" t="s">
        <v>35</v>
      </c>
      <c r="AG122" s="49">
        <v>0</v>
      </c>
      <c r="AH122" s="18">
        <v>0</v>
      </c>
      <c r="AI122" s="18" t="s">
        <v>67</v>
      </c>
      <c r="AJ122" s="18" t="s">
        <v>67</v>
      </c>
      <c r="AK122" s="18" t="s">
        <v>67</v>
      </c>
      <c r="AL122" s="18" t="s">
        <v>67</v>
      </c>
      <c r="AM122" s="18" t="s">
        <v>67</v>
      </c>
      <c r="AN122" s="18">
        <v>0</v>
      </c>
      <c r="AO122" s="18">
        <v>0</v>
      </c>
    </row>
    <row r="123" spans="1:41" x14ac:dyDescent="0.25">
      <c r="A123" s="116">
        <v>119</v>
      </c>
      <c r="B123" s="116">
        <v>4</v>
      </c>
      <c r="C123" s="116">
        <v>1</v>
      </c>
      <c r="D123" s="116">
        <v>1</v>
      </c>
      <c r="E123" s="116">
        <v>17</v>
      </c>
      <c r="F123" s="116">
        <v>13</v>
      </c>
      <c r="G123" s="116">
        <v>2</v>
      </c>
      <c r="H123" s="116">
        <v>3</v>
      </c>
      <c r="I123" s="116" t="s">
        <v>932</v>
      </c>
      <c r="K123" s="114" t="s">
        <v>1900</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277</v>
      </c>
      <c r="W123" s="18" t="s">
        <v>277</v>
      </c>
      <c r="X123" s="18" t="s">
        <v>346</v>
      </c>
      <c r="Y123" s="18" t="s">
        <v>32</v>
      </c>
      <c r="Z123" s="18" t="s">
        <v>33</v>
      </c>
      <c r="AA123" s="91">
        <f>INDEX(Duct_Leakage!$A$3:$A$6,MATCH(Model_Input_Builder!$G123,Duct_Leakage!$E$3:$E$6,0),1)</f>
        <v>0.06</v>
      </c>
      <c r="AB123" s="91">
        <f>INDEX(Duct_Leakage!$B$3:$B$6,MATCH(Model_Input_Builder!$G123,Duct_Leakage!$E$3:$E$6,0),1)</f>
        <v>0.03</v>
      </c>
      <c r="AC123" s="18">
        <v>30</v>
      </c>
      <c r="AD123" s="18">
        <v>30</v>
      </c>
      <c r="AE123" s="18" t="s">
        <v>67</v>
      </c>
      <c r="AF123" s="18" t="s">
        <v>35</v>
      </c>
      <c r="AG123" s="49">
        <v>0</v>
      </c>
      <c r="AH123" s="18">
        <v>0</v>
      </c>
      <c r="AI123" s="18" t="s">
        <v>67</v>
      </c>
      <c r="AJ123" s="18" t="s">
        <v>67</v>
      </c>
      <c r="AK123" s="18" t="s">
        <v>67</v>
      </c>
      <c r="AL123" s="18" t="s">
        <v>67</v>
      </c>
      <c r="AM123" s="18" t="s">
        <v>67</v>
      </c>
      <c r="AN123" s="18">
        <v>0</v>
      </c>
      <c r="AO123" s="18">
        <v>0</v>
      </c>
    </row>
    <row r="124" spans="1:41" x14ac:dyDescent="0.25">
      <c r="A124" s="116">
        <v>120</v>
      </c>
      <c r="B124" s="116">
        <v>4</v>
      </c>
      <c r="C124" s="116">
        <v>8</v>
      </c>
      <c r="D124" s="116">
        <v>4</v>
      </c>
      <c r="E124" s="116">
        <v>7</v>
      </c>
      <c r="F124" s="116">
        <v>14</v>
      </c>
      <c r="G124" s="116">
        <v>3</v>
      </c>
      <c r="H124" s="116">
        <v>3</v>
      </c>
      <c r="I124" s="116" t="s">
        <v>933</v>
      </c>
      <c r="K124" s="114" t="s">
        <v>1901</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277</v>
      </c>
      <c r="W124" s="18" t="s">
        <v>277</v>
      </c>
      <c r="X124" s="18" t="s">
        <v>346</v>
      </c>
      <c r="Y124" s="18" t="s">
        <v>32</v>
      </c>
      <c r="Z124" s="18" t="s">
        <v>33</v>
      </c>
      <c r="AA124" s="91">
        <f>INDEX(Duct_Leakage!$A$3:$A$6,MATCH(Model_Input_Builder!$G124,Duct_Leakage!$E$3:$E$6,0),1)</f>
        <v>0.127</v>
      </c>
      <c r="AB124" s="91">
        <f>INDEX(Duct_Leakage!$B$3:$B$6,MATCH(Model_Input_Builder!$G124,Duct_Leakage!$E$3:$E$6,0),1)</f>
        <v>6.3E-2</v>
      </c>
      <c r="AC124" s="18">
        <v>30</v>
      </c>
      <c r="AD124" s="18">
        <v>30</v>
      </c>
      <c r="AE124" s="18" t="s">
        <v>67</v>
      </c>
      <c r="AF124" s="18" t="s">
        <v>35</v>
      </c>
      <c r="AG124" s="49">
        <v>0</v>
      </c>
      <c r="AH124" s="18">
        <v>0</v>
      </c>
      <c r="AI124" s="18" t="s">
        <v>67</v>
      </c>
      <c r="AJ124" s="18" t="s">
        <v>67</v>
      </c>
      <c r="AK124" s="18" t="s">
        <v>67</v>
      </c>
      <c r="AL124" s="18" t="s">
        <v>67</v>
      </c>
      <c r="AM124" s="18" t="s">
        <v>67</v>
      </c>
      <c r="AN124" s="18">
        <v>0</v>
      </c>
      <c r="AO124" s="18">
        <v>0</v>
      </c>
    </row>
    <row r="125" spans="1:41" x14ac:dyDescent="0.25">
      <c r="A125" s="116">
        <v>121</v>
      </c>
      <c r="B125" s="116">
        <v>1</v>
      </c>
      <c r="C125" s="116">
        <v>3</v>
      </c>
      <c r="D125" s="116">
        <v>4</v>
      </c>
      <c r="E125" s="116">
        <v>6</v>
      </c>
      <c r="F125" s="116">
        <v>1</v>
      </c>
      <c r="G125" s="116">
        <v>3</v>
      </c>
      <c r="H125" s="116">
        <v>3</v>
      </c>
      <c r="I125" s="116" t="s">
        <v>934</v>
      </c>
      <c r="K125" s="114" t="s">
        <v>1902</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277</v>
      </c>
      <c r="W125" s="18" t="s">
        <v>277</v>
      </c>
      <c r="X125" s="18" t="s">
        <v>346</v>
      </c>
      <c r="Y125" s="18" t="s">
        <v>32</v>
      </c>
      <c r="Z125" s="18" t="s">
        <v>33</v>
      </c>
      <c r="AA125" s="91">
        <f>INDEX(Duct_Leakage!$A$3:$A$6,MATCH(Model_Input_Builder!$G125,Duct_Leakage!$E$3:$E$6,0),1)</f>
        <v>0.127</v>
      </c>
      <c r="AB125" s="91">
        <f>INDEX(Duct_Leakage!$B$3:$B$6,MATCH(Model_Input_Builder!$G125,Duct_Leakage!$E$3:$E$6,0),1)</f>
        <v>6.3E-2</v>
      </c>
      <c r="AC125" s="18">
        <v>30</v>
      </c>
      <c r="AD125" s="18">
        <v>30</v>
      </c>
      <c r="AE125" s="18" t="s">
        <v>67</v>
      </c>
      <c r="AF125" s="18" t="s">
        <v>35</v>
      </c>
      <c r="AG125" s="49">
        <v>0</v>
      </c>
      <c r="AH125" s="18">
        <v>0</v>
      </c>
      <c r="AI125" s="18" t="s">
        <v>67</v>
      </c>
      <c r="AJ125" s="18" t="s">
        <v>67</v>
      </c>
      <c r="AK125" s="18" t="s">
        <v>67</v>
      </c>
      <c r="AL125" s="18" t="s">
        <v>67</v>
      </c>
      <c r="AM125" s="18" t="s">
        <v>67</v>
      </c>
      <c r="AN125" s="18">
        <v>0</v>
      </c>
      <c r="AO125" s="18">
        <v>0</v>
      </c>
    </row>
    <row r="126" spans="1:41" x14ac:dyDescent="0.25">
      <c r="A126" s="116">
        <v>122</v>
      </c>
      <c r="B126" s="116">
        <v>1</v>
      </c>
      <c r="C126" s="116">
        <v>3</v>
      </c>
      <c r="D126" s="116">
        <v>2</v>
      </c>
      <c r="E126" s="116">
        <v>4</v>
      </c>
      <c r="F126" s="116">
        <v>9</v>
      </c>
      <c r="G126" s="116">
        <v>3</v>
      </c>
      <c r="H126" s="116">
        <v>4</v>
      </c>
      <c r="I126" s="116" t="s">
        <v>935</v>
      </c>
      <c r="K126" s="114" t="s">
        <v>1903</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277</v>
      </c>
      <c r="W126" s="18" t="s">
        <v>277</v>
      </c>
      <c r="X126" s="18" t="s">
        <v>346</v>
      </c>
      <c r="Y126" s="18" t="s">
        <v>32</v>
      </c>
      <c r="Z126" s="18" t="s">
        <v>33</v>
      </c>
      <c r="AA126" s="91">
        <f>INDEX(Duct_Leakage!$A$3:$A$6,MATCH(Model_Input_Builder!$G126,Duct_Leakage!$E$3:$E$6,0),1)</f>
        <v>0.127</v>
      </c>
      <c r="AB126" s="91">
        <f>INDEX(Duct_Leakage!$B$3:$B$6,MATCH(Model_Input_Builder!$G126,Duct_Leakage!$E$3:$E$6,0),1)</f>
        <v>6.3E-2</v>
      </c>
      <c r="AC126" s="18">
        <v>30</v>
      </c>
      <c r="AD126" s="18">
        <v>30</v>
      </c>
      <c r="AE126" s="18" t="s">
        <v>67</v>
      </c>
      <c r="AF126" s="18" t="s">
        <v>35</v>
      </c>
      <c r="AG126" s="49">
        <v>0</v>
      </c>
      <c r="AH126" s="18">
        <v>0</v>
      </c>
      <c r="AI126" s="18" t="s">
        <v>67</v>
      </c>
      <c r="AJ126" s="18" t="s">
        <v>67</v>
      </c>
      <c r="AK126" s="18" t="s">
        <v>67</v>
      </c>
      <c r="AL126" s="18" t="s">
        <v>67</v>
      </c>
      <c r="AM126" s="18" t="s">
        <v>67</v>
      </c>
      <c r="AN126" s="18">
        <v>0</v>
      </c>
      <c r="AO126" s="18">
        <v>0</v>
      </c>
    </row>
    <row r="127" spans="1:41" x14ac:dyDescent="0.25">
      <c r="A127" s="116">
        <v>123</v>
      </c>
      <c r="B127" s="116">
        <v>2</v>
      </c>
      <c r="C127" s="116">
        <v>8</v>
      </c>
      <c r="D127" s="116">
        <v>4</v>
      </c>
      <c r="E127" s="116">
        <v>11</v>
      </c>
      <c r="F127" s="116">
        <v>6</v>
      </c>
      <c r="G127" s="116">
        <v>4</v>
      </c>
      <c r="H127" s="116">
        <v>1</v>
      </c>
      <c r="I127" s="116" t="s">
        <v>936</v>
      </c>
      <c r="K127" s="114" t="s">
        <v>1904</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277</v>
      </c>
      <c r="W127" s="18" t="s">
        <v>277</v>
      </c>
      <c r="X127" s="18" t="s">
        <v>346</v>
      </c>
      <c r="Y127" s="18" t="s">
        <v>32</v>
      </c>
      <c r="Z127" s="18" t="s">
        <v>33</v>
      </c>
      <c r="AA127" s="91">
        <f>INDEX(Duct_Leakage!$A$3:$A$6,MATCH(Model_Input_Builder!$G127,Duct_Leakage!$E$3:$E$6,0),1)</f>
        <v>0.18</v>
      </c>
      <c r="AB127" s="91">
        <f>INDEX(Duct_Leakage!$B$3:$B$6,MATCH(Model_Input_Builder!$G127,Duct_Leakage!$E$3:$E$6,0),1)</f>
        <v>0.09</v>
      </c>
      <c r="AC127" s="18">
        <v>30</v>
      </c>
      <c r="AD127" s="18">
        <v>30</v>
      </c>
      <c r="AE127" s="18" t="s">
        <v>67</v>
      </c>
      <c r="AF127" s="18" t="s">
        <v>35</v>
      </c>
      <c r="AG127" s="49">
        <v>0</v>
      </c>
      <c r="AH127" s="18">
        <v>0</v>
      </c>
      <c r="AI127" s="18" t="s">
        <v>67</v>
      </c>
      <c r="AJ127" s="18" t="s">
        <v>67</v>
      </c>
      <c r="AK127" s="18" t="s">
        <v>67</v>
      </c>
      <c r="AL127" s="18" t="s">
        <v>67</v>
      </c>
      <c r="AM127" s="18" t="s">
        <v>67</v>
      </c>
      <c r="AN127" s="18">
        <v>0</v>
      </c>
      <c r="AO127" s="18">
        <v>0</v>
      </c>
    </row>
    <row r="128" spans="1:41" x14ac:dyDescent="0.25">
      <c r="A128" s="116">
        <v>124</v>
      </c>
      <c r="B128" s="116">
        <v>1</v>
      </c>
      <c r="C128" s="116">
        <v>8</v>
      </c>
      <c r="D128" s="116">
        <v>1</v>
      </c>
      <c r="E128" s="116">
        <v>7</v>
      </c>
      <c r="F128" s="116">
        <v>12</v>
      </c>
      <c r="G128" s="116">
        <v>1</v>
      </c>
      <c r="H128" s="116">
        <v>1</v>
      </c>
      <c r="I128" s="116" t="s">
        <v>937</v>
      </c>
      <c r="K128" s="114" t="s">
        <v>1905</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277</v>
      </c>
      <c r="W128" s="18" t="s">
        <v>277</v>
      </c>
      <c r="X128" s="18" t="s">
        <v>346</v>
      </c>
      <c r="Y128" s="18" t="s">
        <v>32</v>
      </c>
      <c r="Z128" s="18" t="s">
        <v>33</v>
      </c>
      <c r="AA128" s="91">
        <f>INDEX(Duct_Leakage!$A$3:$A$6,MATCH(Model_Input_Builder!$G128,Duct_Leakage!$E$3:$E$6,0),1)</f>
        <v>0.03</v>
      </c>
      <c r="AB128" s="91">
        <f>INDEX(Duct_Leakage!$B$3:$B$6,MATCH(Model_Input_Builder!$G128,Duct_Leakage!$E$3:$E$6,0),1)</f>
        <v>1.4999999999999999E-2</v>
      </c>
      <c r="AC128" s="18">
        <v>30</v>
      </c>
      <c r="AD128" s="18">
        <v>30</v>
      </c>
      <c r="AE128" s="18" t="s">
        <v>67</v>
      </c>
      <c r="AF128" s="18" t="s">
        <v>35</v>
      </c>
      <c r="AG128" s="49">
        <v>0</v>
      </c>
      <c r="AH128" s="18">
        <v>0</v>
      </c>
      <c r="AI128" s="18" t="s">
        <v>67</v>
      </c>
      <c r="AJ128" s="18" t="s">
        <v>67</v>
      </c>
      <c r="AK128" s="18" t="s">
        <v>67</v>
      </c>
      <c r="AL128" s="18" t="s">
        <v>67</v>
      </c>
      <c r="AM128" s="18" t="s">
        <v>67</v>
      </c>
      <c r="AN128" s="18">
        <v>0</v>
      </c>
      <c r="AO128" s="18">
        <v>0</v>
      </c>
    </row>
    <row r="129" spans="1:41" x14ac:dyDescent="0.25">
      <c r="A129" s="116">
        <v>125</v>
      </c>
      <c r="B129" s="116">
        <v>1</v>
      </c>
      <c r="C129" s="116">
        <v>5</v>
      </c>
      <c r="D129" s="116">
        <v>1</v>
      </c>
      <c r="E129" s="116">
        <v>8</v>
      </c>
      <c r="F129" s="116">
        <v>16</v>
      </c>
      <c r="G129" s="116">
        <v>1</v>
      </c>
      <c r="H129" s="116">
        <v>1</v>
      </c>
      <c r="I129" s="116" t="s">
        <v>938</v>
      </c>
      <c r="K129" s="114" t="s">
        <v>1906</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277</v>
      </c>
      <c r="W129" s="18" t="s">
        <v>277</v>
      </c>
      <c r="X129" s="18" t="s">
        <v>346</v>
      </c>
      <c r="Y129" s="18" t="s">
        <v>32</v>
      </c>
      <c r="Z129" s="18" t="s">
        <v>33</v>
      </c>
      <c r="AA129" s="91">
        <f>INDEX(Duct_Leakage!$A$3:$A$6,MATCH(Model_Input_Builder!$G129,Duct_Leakage!$E$3:$E$6,0),1)</f>
        <v>0.03</v>
      </c>
      <c r="AB129" s="91">
        <f>INDEX(Duct_Leakage!$B$3:$B$6,MATCH(Model_Input_Builder!$G129,Duct_Leakage!$E$3:$E$6,0),1)</f>
        <v>1.4999999999999999E-2</v>
      </c>
      <c r="AC129" s="18">
        <v>30</v>
      </c>
      <c r="AD129" s="18">
        <v>30</v>
      </c>
      <c r="AE129" s="18" t="s">
        <v>67</v>
      </c>
      <c r="AF129" s="18" t="s">
        <v>35</v>
      </c>
      <c r="AG129" s="49">
        <v>0</v>
      </c>
      <c r="AH129" s="18">
        <v>0</v>
      </c>
      <c r="AI129" s="18" t="s">
        <v>67</v>
      </c>
      <c r="AJ129" s="18" t="s">
        <v>67</v>
      </c>
      <c r="AK129" s="18" t="s">
        <v>67</v>
      </c>
      <c r="AL129" s="18" t="s">
        <v>67</v>
      </c>
      <c r="AM129" s="18" t="s">
        <v>67</v>
      </c>
      <c r="AN129" s="18">
        <v>0</v>
      </c>
      <c r="AO129" s="18">
        <v>0</v>
      </c>
    </row>
    <row r="130" spans="1:41" x14ac:dyDescent="0.25">
      <c r="A130" s="116">
        <v>126</v>
      </c>
      <c r="B130" s="116">
        <v>4</v>
      </c>
      <c r="C130" s="116">
        <v>4</v>
      </c>
      <c r="D130" s="116">
        <v>3</v>
      </c>
      <c r="E130" s="116">
        <v>8</v>
      </c>
      <c r="F130" s="116">
        <v>17</v>
      </c>
      <c r="G130" s="116">
        <v>1</v>
      </c>
      <c r="H130" s="116">
        <v>1</v>
      </c>
      <c r="I130" s="116" t="s">
        <v>939</v>
      </c>
      <c r="K130" s="114" t="s">
        <v>1907</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277</v>
      </c>
      <c r="W130" s="18" t="s">
        <v>277</v>
      </c>
      <c r="X130" s="18" t="s">
        <v>346</v>
      </c>
      <c r="Y130" s="18" t="s">
        <v>32</v>
      </c>
      <c r="Z130" s="18" t="s">
        <v>33</v>
      </c>
      <c r="AA130" s="91">
        <f>INDEX(Duct_Leakage!$A$3:$A$6,MATCH(Model_Input_Builder!$G130,Duct_Leakage!$E$3:$E$6,0),1)</f>
        <v>0.03</v>
      </c>
      <c r="AB130" s="91">
        <f>INDEX(Duct_Leakage!$B$3:$B$6,MATCH(Model_Input_Builder!$G130,Duct_Leakage!$E$3:$E$6,0),1)</f>
        <v>1.4999999999999999E-2</v>
      </c>
      <c r="AC130" s="18">
        <v>30</v>
      </c>
      <c r="AD130" s="18">
        <v>30</v>
      </c>
      <c r="AE130" s="18" t="s">
        <v>67</v>
      </c>
      <c r="AF130" s="18" t="s">
        <v>35</v>
      </c>
      <c r="AG130" s="49">
        <v>0</v>
      </c>
      <c r="AH130" s="18">
        <v>0</v>
      </c>
      <c r="AI130" s="18" t="s">
        <v>67</v>
      </c>
      <c r="AJ130" s="18" t="s">
        <v>67</v>
      </c>
      <c r="AK130" s="18" t="s">
        <v>67</v>
      </c>
      <c r="AL130" s="18" t="s">
        <v>67</v>
      </c>
      <c r="AM130" s="18" t="s">
        <v>67</v>
      </c>
      <c r="AN130" s="18">
        <v>0</v>
      </c>
      <c r="AO130" s="18">
        <v>0</v>
      </c>
    </row>
    <row r="131" spans="1:41" x14ac:dyDescent="0.25">
      <c r="A131" s="116">
        <v>127</v>
      </c>
      <c r="B131" s="116">
        <v>3</v>
      </c>
      <c r="C131" s="116">
        <v>5</v>
      </c>
      <c r="D131" s="116">
        <v>1</v>
      </c>
      <c r="E131" s="116">
        <v>17</v>
      </c>
      <c r="F131" s="116">
        <v>9</v>
      </c>
      <c r="G131" s="116">
        <v>3</v>
      </c>
      <c r="H131" s="116">
        <v>1</v>
      </c>
      <c r="I131" s="116" t="s">
        <v>940</v>
      </c>
      <c r="K131" s="114" t="s">
        <v>1908</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277</v>
      </c>
      <c r="W131" s="18" t="s">
        <v>277</v>
      </c>
      <c r="X131" s="18" t="s">
        <v>346</v>
      </c>
      <c r="Y131" s="18" t="s">
        <v>32</v>
      </c>
      <c r="Z131" s="18" t="s">
        <v>33</v>
      </c>
      <c r="AA131" s="91">
        <f>INDEX(Duct_Leakage!$A$3:$A$6,MATCH(Model_Input_Builder!$G131,Duct_Leakage!$E$3:$E$6,0),1)</f>
        <v>0.127</v>
      </c>
      <c r="AB131" s="91">
        <f>INDEX(Duct_Leakage!$B$3:$B$6,MATCH(Model_Input_Builder!$G131,Duct_Leakage!$E$3:$E$6,0),1)</f>
        <v>6.3E-2</v>
      </c>
      <c r="AC131" s="18">
        <v>30</v>
      </c>
      <c r="AD131" s="18">
        <v>30</v>
      </c>
      <c r="AE131" s="18" t="s">
        <v>67</v>
      </c>
      <c r="AF131" s="18" t="s">
        <v>35</v>
      </c>
      <c r="AG131" s="49">
        <v>0</v>
      </c>
      <c r="AH131" s="18">
        <v>0</v>
      </c>
      <c r="AI131" s="18" t="s">
        <v>67</v>
      </c>
      <c r="AJ131" s="18" t="s">
        <v>67</v>
      </c>
      <c r="AK131" s="18" t="s">
        <v>67</v>
      </c>
      <c r="AL131" s="18" t="s">
        <v>67</v>
      </c>
      <c r="AM131" s="18" t="s">
        <v>67</v>
      </c>
      <c r="AN131" s="18">
        <v>0</v>
      </c>
      <c r="AO131" s="18">
        <v>0</v>
      </c>
    </row>
    <row r="132" spans="1:41" x14ac:dyDescent="0.25">
      <c r="A132" s="116">
        <v>128</v>
      </c>
      <c r="B132" s="116">
        <v>3</v>
      </c>
      <c r="C132" s="116">
        <v>2</v>
      </c>
      <c r="D132" s="116">
        <v>2</v>
      </c>
      <c r="E132" s="116">
        <v>8</v>
      </c>
      <c r="F132" s="116">
        <v>18</v>
      </c>
      <c r="G132" s="116">
        <v>2</v>
      </c>
      <c r="H132" s="116">
        <v>4</v>
      </c>
      <c r="I132" s="116" t="s">
        <v>941</v>
      </c>
      <c r="K132" s="114" t="s">
        <v>1909</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277</v>
      </c>
      <c r="W132" s="18" t="s">
        <v>277</v>
      </c>
      <c r="X132" s="18" t="s">
        <v>346</v>
      </c>
      <c r="Y132" s="18" t="s">
        <v>32</v>
      </c>
      <c r="Z132" s="18" t="s">
        <v>33</v>
      </c>
      <c r="AA132" s="91">
        <f>INDEX(Duct_Leakage!$A$3:$A$6,MATCH(Model_Input_Builder!$G132,Duct_Leakage!$E$3:$E$6,0),1)</f>
        <v>0.06</v>
      </c>
      <c r="AB132" s="91">
        <f>INDEX(Duct_Leakage!$B$3:$B$6,MATCH(Model_Input_Builder!$G132,Duct_Leakage!$E$3:$E$6,0),1)</f>
        <v>0.03</v>
      </c>
      <c r="AC132" s="18">
        <v>30</v>
      </c>
      <c r="AD132" s="18">
        <v>30</v>
      </c>
      <c r="AE132" s="18" t="s">
        <v>67</v>
      </c>
      <c r="AF132" s="18" t="s">
        <v>35</v>
      </c>
      <c r="AG132" s="49">
        <v>0</v>
      </c>
      <c r="AH132" s="18">
        <v>0</v>
      </c>
      <c r="AI132" s="18" t="s">
        <v>67</v>
      </c>
      <c r="AJ132" s="18" t="s">
        <v>67</v>
      </c>
      <c r="AK132" s="18" t="s">
        <v>67</v>
      </c>
      <c r="AL132" s="18" t="s">
        <v>67</v>
      </c>
      <c r="AM132" s="18" t="s">
        <v>67</v>
      </c>
      <c r="AN132" s="18">
        <v>0</v>
      </c>
      <c r="AO132" s="18">
        <v>0</v>
      </c>
    </row>
    <row r="133" spans="1:41" x14ac:dyDescent="0.25">
      <c r="A133" s="116">
        <v>129</v>
      </c>
      <c r="B133" s="116">
        <v>4</v>
      </c>
      <c r="C133" s="116">
        <v>8</v>
      </c>
      <c r="D133" s="116">
        <v>3</v>
      </c>
      <c r="E133" s="116">
        <v>2</v>
      </c>
      <c r="F133" s="116">
        <v>9</v>
      </c>
      <c r="G133" s="116">
        <v>2</v>
      </c>
      <c r="H133" s="116">
        <v>4</v>
      </c>
      <c r="I133" s="116" t="s">
        <v>942</v>
      </c>
      <c r="K133" s="114" t="s">
        <v>1910</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277</v>
      </c>
      <c r="W133" s="18" t="s">
        <v>277</v>
      </c>
      <c r="X133" s="18" t="s">
        <v>346</v>
      </c>
      <c r="Y133" s="18" t="s">
        <v>32</v>
      </c>
      <c r="Z133" s="18" t="s">
        <v>33</v>
      </c>
      <c r="AA133" s="91">
        <f>INDEX(Duct_Leakage!$A$3:$A$6,MATCH(Model_Input_Builder!$G133,Duct_Leakage!$E$3:$E$6,0),1)</f>
        <v>0.06</v>
      </c>
      <c r="AB133" s="91">
        <f>INDEX(Duct_Leakage!$B$3:$B$6,MATCH(Model_Input_Builder!$G133,Duct_Leakage!$E$3:$E$6,0),1)</f>
        <v>0.03</v>
      </c>
      <c r="AC133" s="18">
        <v>30</v>
      </c>
      <c r="AD133" s="18">
        <v>30</v>
      </c>
      <c r="AE133" s="18" t="s">
        <v>67</v>
      </c>
      <c r="AF133" s="18" t="s">
        <v>35</v>
      </c>
      <c r="AG133" s="49">
        <v>0</v>
      </c>
      <c r="AH133" s="18">
        <v>0</v>
      </c>
      <c r="AI133" s="18" t="s">
        <v>67</v>
      </c>
      <c r="AJ133" s="18" t="s">
        <v>67</v>
      </c>
      <c r="AK133" s="18" t="s">
        <v>67</v>
      </c>
      <c r="AL133" s="18" t="s">
        <v>67</v>
      </c>
      <c r="AM133" s="18" t="s">
        <v>67</v>
      </c>
      <c r="AN133" s="18">
        <v>0</v>
      </c>
      <c r="AO133" s="18">
        <v>0</v>
      </c>
    </row>
    <row r="134" spans="1:41" x14ac:dyDescent="0.25">
      <c r="A134" s="116">
        <v>130</v>
      </c>
      <c r="B134" s="116">
        <v>3</v>
      </c>
      <c r="C134" s="116">
        <v>5</v>
      </c>
      <c r="D134" s="116">
        <v>1</v>
      </c>
      <c r="E134" s="116">
        <v>12</v>
      </c>
      <c r="F134" s="116">
        <v>2</v>
      </c>
      <c r="G134" s="116">
        <v>3</v>
      </c>
      <c r="H134" s="116">
        <v>2</v>
      </c>
      <c r="I134" s="116" t="s">
        <v>943</v>
      </c>
      <c r="K134" s="114" t="s">
        <v>1911</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277</v>
      </c>
      <c r="W134" s="18" t="s">
        <v>277</v>
      </c>
      <c r="X134" s="18" t="s">
        <v>346</v>
      </c>
      <c r="Y134" s="18" t="s">
        <v>32</v>
      </c>
      <c r="Z134" s="18" t="s">
        <v>33</v>
      </c>
      <c r="AA134" s="91">
        <f>INDEX(Duct_Leakage!$A$3:$A$6,MATCH(Model_Input_Builder!$G134,Duct_Leakage!$E$3:$E$6,0),1)</f>
        <v>0.127</v>
      </c>
      <c r="AB134" s="91">
        <f>INDEX(Duct_Leakage!$B$3:$B$6,MATCH(Model_Input_Builder!$G134,Duct_Leakage!$E$3:$E$6,0),1)</f>
        <v>6.3E-2</v>
      </c>
      <c r="AC134" s="18">
        <v>30</v>
      </c>
      <c r="AD134" s="18">
        <v>30</v>
      </c>
      <c r="AE134" s="18" t="s">
        <v>67</v>
      </c>
      <c r="AF134" s="18" t="s">
        <v>35</v>
      </c>
      <c r="AG134" s="49">
        <v>0</v>
      </c>
      <c r="AH134" s="18">
        <v>0</v>
      </c>
      <c r="AI134" s="18" t="s">
        <v>67</v>
      </c>
      <c r="AJ134" s="18" t="s">
        <v>67</v>
      </c>
      <c r="AK134" s="18" t="s">
        <v>67</v>
      </c>
      <c r="AL134" s="18" t="s">
        <v>67</v>
      </c>
      <c r="AM134" s="18" t="s">
        <v>67</v>
      </c>
      <c r="AN134" s="18">
        <v>0</v>
      </c>
      <c r="AO134" s="18">
        <v>0</v>
      </c>
    </row>
    <row r="135" spans="1:41" x14ac:dyDescent="0.25">
      <c r="A135" s="116">
        <v>131</v>
      </c>
      <c r="B135" s="116">
        <v>1</v>
      </c>
      <c r="C135" s="116">
        <v>3</v>
      </c>
      <c r="D135" s="116">
        <v>2</v>
      </c>
      <c r="E135" s="116">
        <v>4</v>
      </c>
      <c r="F135" s="116">
        <v>7</v>
      </c>
      <c r="G135" s="116">
        <v>2</v>
      </c>
      <c r="H135" s="116">
        <v>4</v>
      </c>
      <c r="I135" s="116" t="s">
        <v>944</v>
      </c>
      <c r="K135" s="114" t="s">
        <v>1912</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277</v>
      </c>
      <c r="W135" s="18" t="s">
        <v>277</v>
      </c>
      <c r="X135" s="18" t="s">
        <v>346</v>
      </c>
      <c r="Y135" s="18" t="s">
        <v>32</v>
      </c>
      <c r="Z135" s="18" t="s">
        <v>33</v>
      </c>
      <c r="AA135" s="91">
        <f>INDEX(Duct_Leakage!$A$3:$A$6,MATCH(Model_Input_Builder!$G135,Duct_Leakage!$E$3:$E$6,0),1)</f>
        <v>0.06</v>
      </c>
      <c r="AB135" s="91">
        <f>INDEX(Duct_Leakage!$B$3:$B$6,MATCH(Model_Input_Builder!$G135,Duct_Leakage!$E$3:$E$6,0),1)</f>
        <v>0.03</v>
      </c>
      <c r="AC135" s="18">
        <v>30</v>
      </c>
      <c r="AD135" s="18">
        <v>30</v>
      </c>
      <c r="AE135" s="18" t="s">
        <v>67</v>
      </c>
      <c r="AF135" s="18" t="s">
        <v>35</v>
      </c>
      <c r="AG135" s="49">
        <v>0</v>
      </c>
      <c r="AH135" s="18">
        <v>0</v>
      </c>
      <c r="AI135" s="18" t="s">
        <v>67</v>
      </c>
      <c r="AJ135" s="18" t="s">
        <v>67</v>
      </c>
      <c r="AK135" s="18" t="s">
        <v>67</v>
      </c>
      <c r="AL135" s="18" t="s">
        <v>67</v>
      </c>
      <c r="AM135" s="18" t="s">
        <v>67</v>
      </c>
      <c r="AN135" s="18">
        <v>0</v>
      </c>
      <c r="AO135" s="18">
        <v>0</v>
      </c>
    </row>
    <row r="136" spans="1:41" x14ac:dyDescent="0.25">
      <c r="A136" s="116">
        <v>132</v>
      </c>
      <c r="B136" s="116">
        <v>3</v>
      </c>
      <c r="C136" s="116">
        <v>4</v>
      </c>
      <c r="D136" s="116">
        <v>5</v>
      </c>
      <c r="E136" s="116">
        <v>12</v>
      </c>
      <c r="F136" s="116">
        <v>19</v>
      </c>
      <c r="G136" s="116">
        <v>2</v>
      </c>
      <c r="H136" s="116">
        <v>3</v>
      </c>
      <c r="I136" s="116" t="s">
        <v>945</v>
      </c>
      <c r="K136" s="114" t="s">
        <v>1913</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277</v>
      </c>
      <c r="W136" s="18" t="s">
        <v>277</v>
      </c>
      <c r="X136" s="18" t="s">
        <v>346</v>
      </c>
      <c r="Y136" s="18" t="s">
        <v>32</v>
      </c>
      <c r="Z136" s="18" t="s">
        <v>33</v>
      </c>
      <c r="AA136" s="91">
        <f>INDEX(Duct_Leakage!$A$3:$A$6,MATCH(Model_Input_Builder!$G136,Duct_Leakage!$E$3:$E$6,0),1)</f>
        <v>0.06</v>
      </c>
      <c r="AB136" s="91">
        <f>INDEX(Duct_Leakage!$B$3:$B$6,MATCH(Model_Input_Builder!$G136,Duct_Leakage!$E$3:$E$6,0),1)</f>
        <v>0.03</v>
      </c>
      <c r="AC136" s="18">
        <v>30</v>
      </c>
      <c r="AD136" s="18">
        <v>30</v>
      </c>
      <c r="AE136" s="18" t="s">
        <v>67</v>
      </c>
      <c r="AF136" s="18" t="s">
        <v>35</v>
      </c>
      <c r="AG136" s="49">
        <v>0</v>
      </c>
      <c r="AH136" s="18">
        <v>0</v>
      </c>
      <c r="AI136" s="18" t="s">
        <v>67</v>
      </c>
      <c r="AJ136" s="18" t="s">
        <v>67</v>
      </c>
      <c r="AK136" s="18" t="s">
        <v>67</v>
      </c>
      <c r="AL136" s="18" t="s">
        <v>67</v>
      </c>
      <c r="AM136" s="18" t="s">
        <v>67</v>
      </c>
      <c r="AN136" s="18">
        <v>0</v>
      </c>
      <c r="AO136" s="18">
        <v>0</v>
      </c>
    </row>
    <row r="137" spans="1:41" x14ac:dyDescent="0.25">
      <c r="A137" s="116">
        <v>133</v>
      </c>
      <c r="B137" s="116">
        <v>4</v>
      </c>
      <c r="C137" s="116">
        <v>5</v>
      </c>
      <c r="D137" s="116">
        <v>4</v>
      </c>
      <c r="E137" s="116">
        <v>7</v>
      </c>
      <c r="F137" s="116">
        <v>7</v>
      </c>
      <c r="G137" s="116">
        <v>4</v>
      </c>
      <c r="H137" s="116">
        <v>4</v>
      </c>
      <c r="I137" s="116" t="s">
        <v>946</v>
      </c>
      <c r="K137" s="114" t="s">
        <v>1914</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277</v>
      </c>
      <c r="W137" s="18" t="s">
        <v>277</v>
      </c>
      <c r="X137" s="18" t="s">
        <v>346</v>
      </c>
      <c r="Y137" s="18" t="s">
        <v>32</v>
      </c>
      <c r="Z137" s="18" t="s">
        <v>33</v>
      </c>
      <c r="AA137" s="91">
        <f>INDEX(Duct_Leakage!$A$3:$A$6,MATCH(Model_Input_Builder!$G137,Duct_Leakage!$E$3:$E$6,0),1)</f>
        <v>0.18</v>
      </c>
      <c r="AB137" s="91">
        <f>INDEX(Duct_Leakage!$B$3:$B$6,MATCH(Model_Input_Builder!$G137,Duct_Leakage!$E$3:$E$6,0),1)</f>
        <v>0.09</v>
      </c>
      <c r="AC137" s="18">
        <v>30</v>
      </c>
      <c r="AD137" s="18">
        <v>30</v>
      </c>
      <c r="AE137" s="18" t="s">
        <v>67</v>
      </c>
      <c r="AF137" s="18" t="s">
        <v>35</v>
      </c>
      <c r="AG137" s="49">
        <v>0</v>
      </c>
      <c r="AH137" s="18">
        <v>0</v>
      </c>
      <c r="AI137" s="18" t="s">
        <v>67</v>
      </c>
      <c r="AJ137" s="18" t="s">
        <v>67</v>
      </c>
      <c r="AK137" s="18" t="s">
        <v>67</v>
      </c>
      <c r="AL137" s="18" t="s">
        <v>67</v>
      </c>
      <c r="AM137" s="18" t="s">
        <v>67</v>
      </c>
      <c r="AN137" s="18">
        <v>0</v>
      </c>
      <c r="AO137" s="18">
        <v>0</v>
      </c>
    </row>
    <row r="138" spans="1:41" x14ac:dyDescent="0.25">
      <c r="A138" s="116">
        <v>134</v>
      </c>
      <c r="B138" s="116">
        <v>2</v>
      </c>
      <c r="C138" s="116">
        <v>5</v>
      </c>
      <c r="D138" s="116">
        <v>2</v>
      </c>
      <c r="E138" s="116">
        <v>7</v>
      </c>
      <c r="F138" s="116">
        <v>11</v>
      </c>
      <c r="G138" s="116">
        <v>4</v>
      </c>
      <c r="H138" s="116">
        <v>3</v>
      </c>
      <c r="I138" s="116" t="s">
        <v>947</v>
      </c>
      <c r="K138" s="114" t="s">
        <v>1915</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277</v>
      </c>
      <c r="W138" s="18" t="s">
        <v>277</v>
      </c>
      <c r="X138" s="18" t="s">
        <v>346</v>
      </c>
      <c r="Y138" s="18" t="s">
        <v>32</v>
      </c>
      <c r="Z138" s="18" t="s">
        <v>33</v>
      </c>
      <c r="AA138" s="91">
        <f>INDEX(Duct_Leakage!$A$3:$A$6,MATCH(Model_Input_Builder!$G138,Duct_Leakage!$E$3:$E$6,0),1)</f>
        <v>0.18</v>
      </c>
      <c r="AB138" s="91">
        <f>INDEX(Duct_Leakage!$B$3:$B$6,MATCH(Model_Input_Builder!$G138,Duct_Leakage!$E$3:$E$6,0),1)</f>
        <v>0.09</v>
      </c>
      <c r="AC138" s="18">
        <v>30</v>
      </c>
      <c r="AD138" s="18">
        <v>30</v>
      </c>
      <c r="AE138" s="18" t="s">
        <v>67</v>
      </c>
      <c r="AF138" s="18" t="s">
        <v>35</v>
      </c>
      <c r="AG138" s="49">
        <v>0</v>
      </c>
      <c r="AH138" s="18">
        <v>0</v>
      </c>
      <c r="AI138" s="18" t="s">
        <v>67</v>
      </c>
      <c r="AJ138" s="18" t="s">
        <v>67</v>
      </c>
      <c r="AK138" s="18" t="s">
        <v>67</v>
      </c>
      <c r="AL138" s="18" t="s">
        <v>67</v>
      </c>
      <c r="AM138" s="18" t="s">
        <v>67</v>
      </c>
      <c r="AN138" s="18">
        <v>0</v>
      </c>
      <c r="AO138" s="18">
        <v>0</v>
      </c>
    </row>
    <row r="139" spans="1:41" x14ac:dyDescent="0.25">
      <c r="A139" s="116">
        <v>135</v>
      </c>
      <c r="B139" s="116">
        <v>3</v>
      </c>
      <c r="C139" s="116">
        <v>7</v>
      </c>
      <c r="D139" s="116">
        <v>1</v>
      </c>
      <c r="E139" s="116">
        <v>15</v>
      </c>
      <c r="F139" s="116">
        <v>7</v>
      </c>
      <c r="G139" s="116">
        <v>4</v>
      </c>
      <c r="H139" s="116">
        <v>2</v>
      </c>
      <c r="I139" s="116" t="s">
        <v>948</v>
      </c>
      <c r="K139" s="114" t="s">
        <v>1916</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277</v>
      </c>
      <c r="W139" s="18" t="s">
        <v>277</v>
      </c>
      <c r="X139" s="18" t="s">
        <v>346</v>
      </c>
      <c r="Y139" s="18" t="s">
        <v>32</v>
      </c>
      <c r="Z139" s="18" t="s">
        <v>33</v>
      </c>
      <c r="AA139" s="91">
        <f>INDEX(Duct_Leakage!$A$3:$A$6,MATCH(Model_Input_Builder!$G139,Duct_Leakage!$E$3:$E$6,0),1)</f>
        <v>0.18</v>
      </c>
      <c r="AB139" s="91">
        <f>INDEX(Duct_Leakage!$B$3:$B$6,MATCH(Model_Input_Builder!$G139,Duct_Leakage!$E$3:$E$6,0),1)</f>
        <v>0.09</v>
      </c>
      <c r="AC139" s="18">
        <v>30</v>
      </c>
      <c r="AD139" s="18">
        <v>30</v>
      </c>
      <c r="AE139" s="18" t="s">
        <v>67</v>
      </c>
      <c r="AF139" s="18" t="s">
        <v>35</v>
      </c>
      <c r="AG139" s="49">
        <v>0</v>
      </c>
      <c r="AH139" s="18">
        <v>0</v>
      </c>
      <c r="AI139" s="18" t="s">
        <v>67</v>
      </c>
      <c r="AJ139" s="18" t="s">
        <v>67</v>
      </c>
      <c r="AK139" s="18" t="s">
        <v>67</v>
      </c>
      <c r="AL139" s="18" t="s">
        <v>67</v>
      </c>
      <c r="AM139" s="18" t="s">
        <v>67</v>
      </c>
      <c r="AN139" s="18">
        <v>0</v>
      </c>
      <c r="AO139" s="18">
        <v>0</v>
      </c>
    </row>
    <row r="140" spans="1:41" x14ac:dyDescent="0.25">
      <c r="A140" s="116">
        <v>136</v>
      </c>
      <c r="B140" s="116">
        <v>4</v>
      </c>
      <c r="C140" s="116">
        <v>4</v>
      </c>
      <c r="D140" s="116">
        <v>3</v>
      </c>
      <c r="E140" s="116">
        <v>4</v>
      </c>
      <c r="F140" s="116">
        <v>11</v>
      </c>
      <c r="G140" s="116">
        <v>4</v>
      </c>
      <c r="H140" s="116">
        <v>3</v>
      </c>
      <c r="I140" s="116" t="s">
        <v>949</v>
      </c>
      <c r="K140" s="114" t="s">
        <v>1917</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277</v>
      </c>
      <c r="W140" s="18" t="s">
        <v>277</v>
      </c>
      <c r="X140" s="18" t="s">
        <v>346</v>
      </c>
      <c r="Y140" s="18" t="s">
        <v>32</v>
      </c>
      <c r="Z140" s="18" t="s">
        <v>33</v>
      </c>
      <c r="AA140" s="91">
        <f>INDEX(Duct_Leakage!$A$3:$A$6,MATCH(Model_Input_Builder!$G140,Duct_Leakage!$E$3:$E$6,0),1)</f>
        <v>0.18</v>
      </c>
      <c r="AB140" s="91">
        <f>INDEX(Duct_Leakage!$B$3:$B$6,MATCH(Model_Input_Builder!$G140,Duct_Leakage!$E$3:$E$6,0),1)</f>
        <v>0.09</v>
      </c>
      <c r="AC140" s="18">
        <v>30</v>
      </c>
      <c r="AD140" s="18">
        <v>30</v>
      </c>
      <c r="AE140" s="18" t="s">
        <v>67</v>
      </c>
      <c r="AF140" s="18" t="s">
        <v>35</v>
      </c>
      <c r="AG140" s="49">
        <v>0</v>
      </c>
      <c r="AH140" s="18">
        <v>0</v>
      </c>
      <c r="AI140" s="18" t="s">
        <v>67</v>
      </c>
      <c r="AJ140" s="18" t="s">
        <v>67</v>
      </c>
      <c r="AK140" s="18" t="s">
        <v>67</v>
      </c>
      <c r="AL140" s="18" t="s">
        <v>67</v>
      </c>
      <c r="AM140" s="18" t="s">
        <v>67</v>
      </c>
      <c r="AN140" s="18">
        <v>0</v>
      </c>
      <c r="AO140" s="18">
        <v>0</v>
      </c>
    </row>
    <row r="141" spans="1:41" x14ac:dyDescent="0.25">
      <c r="A141" s="116">
        <v>137</v>
      </c>
      <c r="B141" s="116">
        <v>4</v>
      </c>
      <c r="C141" s="116">
        <v>1</v>
      </c>
      <c r="D141" s="116">
        <v>4</v>
      </c>
      <c r="E141" s="116">
        <v>4</v>
      </c>
      <c r="F141" s="116">
        <v>12</v>
      </c>
      <c r="G141" s="116">
        <v>1</v>
      </c>
      <c r="H141" s="116">
        <v>1</v>
      </c>
      <c r="I141" s="116" t="s">
        <v>950</v>
      </c>
      <c r="K141" s="114" t="s">
        <v>1918</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277</v>
      </c>
      <c r="W141" s="18" t="s">
        <v>277</v>
      </c>
      <c r="X141" s="18" t="s">
        <v>346</v>
      </c>
      <c r="Y141" s="18" t="s">
        <v>32</v>
      </c>
      <c r="Z141" s="18" t="s">
        <v>33</v>
      </c>
      <c r="AA141" s="91">
        <f>INDEX(Duct_Leakage!$A$3:$A$6,MATCH(Model_Input_Builder!$G141,Duct_Leakage!$E$3:$E$6,0),1)</f>
        <v>0.03</v>
      </c>
      <c r="AB141" s="91">
        <f>INDEX(Duct_Leakage!$B$3:$B$6,MATCH(Model_Input_Builder!$G141,Duct_Leakage!$E$3:$E$6,0),1)</f>
        <v>1.4999999999999999E-2</v>
      </c>
      <c r="AC141" s="18">
        <v>30</v>
      </c>
      <c r="AD141" s="18">
        <v>30</v>
      </c>
      <c r="AE141" s="18" t="s">
        <v>67</v>
      </c>
      <c r="AF141" s="18" t="s">
        <v>35</v>
      </c>
      <c r="AG141" s="49">
        <v>0</v>
      </c>
      <c r="AH141" s="18">
        <v>0</v>
      </c>
      <c r="AI141" s="18" t="s">
        <v>67</v>
      </c>
      <c r="AJ141" s="18" t="s">
        <v>67</v>
      </c>
      <c r="AK141" s="18" t="s">
        <v>67</v>
      </c>
      <c r="AL141" s="18" t="s">
        <v>67</v>
      </c>
      <c r="AM141" s="18" t="s">
        <v>67</v>
      </c>
      <c r="AN141" s="18">
        <v>0</v>
      </c>
      <c r="AO141" s="18">
        <v>0</v>
      </c>
    </row>
    <row r="142" spans="1:41" x14ac:dyDescent="0.25">
      <c r="A142" s="116">
        <v>138</v>
      </c>
      <c r="B142" s="116">
        <v>4</v>
      </c>
      <c r="C142" s="116">
        <v>7</v>
      </c>
      <c r="D142" s="116">
        <v>5</v>
      </c>
      <c r="E142" s="116">
        <v>1</v>
      </c>
      <c r="F142" s="116">
        <v>19</v>
      </c>
      <c r="G142" s="116">
        <v>2</v>
      </c>
      <c r="H142" s="116">
        <v>3</v>
      </c>
      <c r="I142" s="116" t="s">
        <v>951</v>
      </c>
      <c r="K142" s="114" t="s">
        <v>1919</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277</v>
      </c>
      <c r="W142" s="18" t="s">
        <v>277</v>
      </c>
      <c r="X142" s="18" t="s">
        <v>346</v>
      </c>
      <c r="Y142" s="18" t="s">
        <v>32</v>
      </c>
      <c r="Z142" s="18" t="s">
        <v>33</v>
      </c>
      <c r="AA142" s="91">
        <f>INDEX(Duct_Leakage!$A$3:$A$6,MATCH(Model_Input_Builder!$G142,Duct_Leakage!$E$3:$E$6,0),1)</f>
        <v>0.06</v>
      </c>
      <c r="AB142" s="91">
        <f>INDEX(Duct_Leakage!$B$3:$B$6,MATCH(Model_Input_Builder!$G142,Duct_Leakage!$E$3:$E$6,0),1)</f>
        <v>0.03</v>
      </c>
      <c r="AC142" s="18">
        <v>30</v>
      </c>
      <c r="AD142" s="18">
        <v>30</v>
      </c>
      <c r="AE142" s="18" t="s">
        <v>67</v>
      </c>
      <c r="AF142" s="18" t="s">
        <v>35</v>
      </c>
      <c r="AG142" s="49">
        <v>0</v>
      </c>
      <c r="AH142" s="18">
        <v>0</v>
      </c>
      <c r="AI142" s="18" t="s">
        <v>67</v>
      </c>
      <c r="AJ142" s="18" t="s">
        <v>67</v>
      </c>
      <c r="AK142" s="18" t="s">
        <v>67</v>
      </c>
      <c r="AL142" s="18" t="s">
        <v>67</v>
      </c>
      <c r="AM142" s="18" t="s">
        <v>67</v>
      </c>
      <c r="AN142" s="18">
        <v>0</v>
      </c>
      <c r="AO142" s="18">
        <v>0</v>
      </c>
    </row>
    <row r="143" spans="1:41" x14ac:dyDescent="0.25">
      <c r="A143" s="116">
        <v>139</v>
      </c>
      <c r="B143" s="116">
        <v>1</v>
      </c>
      <c r="C143" s="116">
        <v>2</v>
      </c>
      <c r="D143" s="116">
        <v>4</v>
      </c>
      <c r="E143" s="116">
        <v>3</v>
      </c>
      <c r="F143" s="116">
        <v>11</v>
      </c>
      <c r="G143" s="116">
        <v>4</v>
      </c>
      <c r="H143" s="116">
        <v>1</v>
      </c>
      <c r="I143" s="116" t="s">
        <v>952</v>
      </c>
      <c r="K143" s="114" t="s">
        <v>1920</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277</v>
      </c>
      <c r="W143" s="18" t="s">
        <v>277</v>
      </c>
      <c r="X143" s="18" t="s">
        <v>346</v>
      </c>
      <c r="Y143" s="18" t="s">
        <v>32</v>
      </c>
      <c r="Z143" s="18" t="s">
        <v>33</v>
      </c>
      <c r="AA143" s="91">
        <f>INDEX(Duct_Leakage!$A$3:$A$6,MATCH(Model_Input_Builder!$G143,Duct_Leakage!$E$3:$E$6,0),1)</f>
        <v>0.18</v>
      </c>
      <c r="AB143" s="91">
        <f>INDEX(Duct_Leakage!$B$3:$B$6,MATCH(Model_Input_Builder!$G143,Duct_Leakage!$E$3:$E$6,0),1)</f>
        <v>0.09</v>
      </c>
      <c r="AC143" s="18">
        <v>30</v>
      </c>
      <c r="AD143" s="18">
        <v>30</v>
      </c>
      <c r="AE143" s="18" t="s">
        <v>67</v>
      </c>
      <c r="AF143" s="18" t="s">
        <v>35</v>
      </c>
      <c r="AG143" s="49">
        <v>0</v>
      </c>
      <c r="AH143" s="18">
        <v>0</v>
      </c>
      <c r="AI143" s="18" t="s">
        <v>67</v>
      </c>
      <c r="AJ143" s="18" t="s">
        <v>67</v>
      </c>
      <c r="AK143" s="18" t="s">
        <v>67</v>
      </c>
      <c r="AL143" s="18" t="s">
        <v>67</v>
      </c>
      <c r="AM143" s="18" t="s">
        <v>67</v>
      </c>
      <c r="AN143" s="18">
        <v>0</v>
      </c>
      <c r="AO143" s="18">
        <v>0</v>
      </c>
    </row>
    <row r="144" spans="1:41" x14ac:dyDescent="0.25">
      <c r="A144" s="116">
        <v>140</v>
      </c>
      <c r="B144" s="116">
        <v>3</v>
      </c>
      <c r="C144" s="116">
        <v>4</v>
      </c>
      <c r="D144" s="116">
        <v>3</v>
      </c>
      <c r="E144" s="116">
        <v>5</v>
      </c>
      <c r="F144" s="116">
        <v>8</v>
      </c>
      <c r="G144" s="116">
        <v>3</v>
      </c>
      <c r="H144" s="116">
        <v>2</v>
      </c>
      <c r="I144" s="116" t="s">
        <v>953</v>
      </c>
      <c r="K144" s="114" t="s">
        <v>1921</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277</v>
      </c>
      <c r="W144" s="18" t="s">
        <v>277</v>
      </c>
      <c r="X144" s="18" t="s">
        <v>346</v>
      </c>
      <c r="Y144" s="18" t="s">
        <v>32</v>
      </c>
      <c r="Z144" s="18" t="s">
        <v>33</v>
      </c>
      <c r="AA144" s="91">
        <f>INDEX(Duct_Leakage!$A$3:$A$6,MATCH(Model_Input_Builder!$G144,Duct_Leakage!$E$3:$E$6,0),1)</f>
        <v>0.127</v>
      </c>
      <c r="AB144" s="91">
        <f>INDEX(Duct_Leakage!$B$3:$B$6,MATCH(Model_Input_Builder!$G144,Duct_Leakage!$E$3:$E$6,0),1)</f>
        <v>6.3E-2</v>
      </c>
      <c r="AC144" s="18">
        <v>30</v>
      </c>
      <c r="AD144" s="18">
        <v>30</v>
      </c>
      <c r="AE144" s="18" t="s">
        <v>67</v>
      </c>
      <c r="AF144" s="18" t="s">
        <v>35</v>
      </c>
      <c r="AG144" s="49">
        <v>0</v>
      </c>
      <c r="AH144" s="18">
        <v>0</v>
      </c>
      <c r="AI144" s="18" t="s">
        <v>67</v>
      </c>
      <c r="AJ144" s="18" t="s">
        <v>67</v>
      </c>
      <c r="AK144" s="18" t="s">
        <v>67</v>
      </c>
      <c r="AL144" s="18" t="s">
        <v>67</v>
      </c>
      <c r="AM144" s="18" t="s">
        <v>67</v>
      </c>
      <c r="AN144" s="18">
        <v>0</v>
      </c>
      <c r="AO144" s="18">
        <v>0</v>
      </c>
    </row>
    <row r="145" spans="1:41" x14ac:dyDescent="0.25">
      <c r="A145" s="116">
        <v>141</v>
      </c>
      <c r="B145" s="116">
        <v>4</v>
      </c>
      <c r="C145" s="116">
        <v>8</v>
      </c>
      <c r="D145" s="116">
        <v>5</v>
      </c>
      <c r="E145" s="116">
        <v>6</v>
      </c>
      <c r="F145" s="116">
        <v>5</v>
      </c>
      <c r="G145" s="116">
        <v>4</v>
      </c>
      <c r="H145" s="116">
        <v>2</v>
      </c>
      <c r="I145" s="116" t="s">
        <v>954</v>
      </c>
      <c r="K145" s="114" t="s">
        <v>1922</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277</v>
      </c>
      <c r="W145" s="18" t="s">
        <v>277</v>
      </c>
      <c r="X145" s="18" t="s">
        <v>346</v>
      </c>
      <c r="Y145" s="18" t="s">
        <v>32</v>
      </c>
      <c r="Z145" s="18" t="s">
        <v>33</v>
      </c>
      <c r="AA145" s="91">
        <f>INDEX(Duct_Leakage!$A$3:$A$6,MATCH(Model_Input_Builder!$G145,Duct_Leakage!$E$3:$E$6,0),1)</f>
        <v>0.18</v>
      </c>
      <c r="AB145" s="91">
        <f>INDEX(Duct_Leakage!$B$3:$B$6,MATCH(Model_Input_Builder!$G145,Duct_Leakage!$E$3:$E$6,0),1)</f>
        <v>0.09</v>
      </c>
      <c r="AC145" s="18">
        <v>30</v>
      </c>
      <c r="AD145" s="18">
        <v>30</v>
      </c>
      <c r="AE145" s="18" t="s">
        <v>67</v>
      </c>
      <c r="AF145" s="18" t="s">
        <v>35</v>
      </c>
      <c r="AG145" s="49">
        <v>0</v>
      </c>
      <c r="AH145" s="18">
        <v>0</v>
      </c>
      <c r="AI145" s="18" t="s">
        <v>67</v>
      </c>
      <c r="AJ145" s="18" t="s">
        <v>67</v>
      </c>
      <c r="AK145" s="18" t="s">
        <v>67</v>
      </c>
      <c r="AL145" s="18" t="s">
        <v>67</v>
      </c>
      <c r="AM145" s="18" t="s">
        <v>67</v>
      </c>
      <c r="AN145" s="18">
        <v>0</v>
      </c>
      <c r="AO145" s="18">
        <v>0</v>
      </c>
    </row>
    <row r="146" spans="1:41" x14ac:dyDescent="0.25">
      <c r="A146" s="116">
        <v>142</v>
      </c>
      <c r="B146" s="116">
        <v>3</v>
      </c>
      <c r="C146" s="116">
        <v>1</v>
      </c>
      <c r="D146" s="116">
        <v>3</v>
      </c>
      <c r="E146" s="116">
        <v>1</v>
      </c>
      <c r="F146" s="116">
        <v>14</v>
      </c>
      <c r="G146" s="116">
        <v>3</v>
      </c>
      <c r="H146" s="116">
        <v>1</v>
      </c>
      <c r="I146" s="116" t="s">
        <v>955</v>
      </c>
      <c r="K146" s="114" t="s">
        <v>1923</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277</v>
      </c>
      <c r="W146" s="18" t="s">
        <v>277</v>
      </c>
      <c r="X146" s="18" t="s">
        <v>346</v>
      </c>
      <c r="Y146" s="18" t="s">
        <v>32</v>
      </c>
      <c r="Z146" s="18" t="s">
        <v>33</v>
      </c>
      <c r="AA146" s="91">
        <f>INDEX(Duct_Leakage!$A$3:$A$6,MATCH(Model_Input_Builder!$G146,Duct_Leakage!$E$3:$E$6,0),1)</f>
        <v>0.127</v>
      </c>
      <c r="AB146" s="91">
        <f>INDEX(Duct_Leakage!$B$3:$B$6,MATCH(Model_Input_Builder!$G146,Duct_Leakage!$E$3:$E$6,0),1)</f>
        <v>6.3E-2</v>
      </c>
      <c r="AC146" s="18">
        <v>30</v>
      </c>
      <c r="AD146" s="18">
        <v>30</v>
      </c>
      <c r="AE146" s="18" t="s">
        <v>67</v>
      </c>
      <c r="AF146" s="18" t="s">
        <v>35</v>
      </c>
      <c r="AG146" s="49">
        <v>0</v>
      </c>
      <c r="AH146" s="18">
        <v>0</v>
      </c>
      <c r="AI146" s="18" t="s">
        <v>67</v>
      </c>
      <c r="AJ146" s="18" t="s">
        <v>67</v>
      </c>
      <c r="AK146" s="18" t="s">
        <v>67</v>
      </c>
      <c r="AL146" s="18" t="s">
        <v>67</v>
      </c>
      <c r="AM146" s="18" t="s">
        <v>67</v>
      </c>
      <c r="AN146" s="18">
        <v>0</v>
      </c>
      <c r="AO146" s="18">
        <v>0</v>
      </c>
    </row>
    <row r="147" spans="1:41" x14ac:dyDescent="0.25">
      <c r="A147" s="116">
        <v>143</v>
      </c>
      <c r="B147" s="116">
        <v>1</v>
      </c>
      <c r="C147" s="116">
        <v>6</v>
      </c>
      <c r="D147" s="116">
        <v>3</v>
      </c>
      <c r="E147" s="116">
        <v>12</v>
      </c>
      <c r="F147" s="116">
        <v>3</v>
      </c>
      <c r="G147" s="116">
        <v>2</v>
      </c>
      <c r="H147" s="116">
        <v>1</v>
      </c>
      <c r="I147" s="116" t="s">
        <v>956</v>
      </c>
      <c r="K147" s="114" t="s">
        <v>1924</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277</v>
      </c>
      <c r="W147" s="18" t="s">
        <v>277</v>
      </c>
      <c r="X147" s="18" t="s">
        <v>346</v>
      </c>
      <c r="Y147" s="18" t="s">
        <v>32</v>
      </c>
      <c r="Z147" s="18" t="s">
        <v>33</v>
      </c>
      <c r="AA147" s="91">
        <f>INDEX(Duct_Leakage!$A$3:$A$6,MATCH(Model_Input_Builder!$G147,Duct_Leakage!$E$3:$E$6,0),1)</f>
        <v>0.06</v>
      </c>
      <c r="AB147" s="91">
        <f>INDEX(Duct_Leakage!$B$3:$B$6,MATCH(Model_Input_Builder!$G147,Duct_Leakage!$E$3:$E$6,0),1)</f>
        <v>0.03</v>
      </c>
      <c r="AC147" s="18">
        <v>30</v>
      </c>
      <c r="AD147" s="18">
        <v>30</v>
      </c>
      <c r="AE147" s="18" t="s">
        <v>67</v>
      </c>
      <c r="AF147" s="18" t="s">
        <v>35</v>
      </c>
      <c r="AG147" s="49">
        <v>0</v>
      </c>
      <c r="AH147" s="18">
        <v>0</v>
      </c>
      <c r="AI147" s="18" t="s">
        <v>67</v>
      </c>
      <c r="AJ147" s="18" t="s">
        <v>67</v>
      </c>
      <c r="AK147" s="18" t="s">
        <v>67</v>
      </c>
      <c r="AL147" s="18" t="s">
        <v>67</v>
      </c>
      <c r="AM147" s="18" t="s">
        <v>67</v>
      </c>
      <c r="AN147" s="18">
        <v>0</v>
      </c>
      <c r="AO147" s="18">
        <v>0</v>
      </c>
    </row>
    <row r="148" spans="1:41" x14ac:dyDescent="0.25">
      <c r="A148" s="116">
        <v>144</v>
      </c>
      <c r="B148" s="116">
        <v>3</v>
      </c>
      <c r="C148" s="116">
        <v>2</v>
      </c>
      <c r="D148" s="116">
        <v>3</v>
      </c>
      <c r="E148" s="116">
        <v>14</v>
      </c>
      <c r="F148" s="116">
        <v>16</v>
      </c>
      <c r="G148" s="116">
        <v>2</v>
      </c>
      <c r="H148" s="116">
        <v>1</v>
      </c>
      <c r="I148" s="116" t="s">
        <v>957</v>
      </c>
      <c r="K148" s="114" t="s">
        <v>1925</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277</v>
      </c>
      <c r="W148" s="18" t="s">
        <v>277</v>
      </c>
      <c r="X148" s="18" t="s">
        <v>346</v>
      </c>
      <c r="Y148" s="18" t="s">
        <v>32</v>
      </c>
      <c r="Z148" s="18" t="s">
        <v>33</v>
      </c>
      <c r="AA148" s="91">
        <f>INDEX(Duct_Leakage!$A$3:$A$6,MATCH(Model_Input_Builder!$G148,Duct_Leakage!$E$3:$E$6,0),1)</f>
        <v>0.06</v>
      </c>
      <c r="AB148" s="91">
        <f>INDEX(Duct_Leakage!$B$3:$B$6,MATCH(Model_Input_Builder!$G148,Duct_Leakage!$E$3:$E$6,0),1)</f>
        <v>0.03</v>
      </c>
      <c r="AC148" s="18">
        <v>30</v>
      </c>
      <c r="AD148" s="18">
        <v>30</v>
      </c>
      <c r="AE148" s="18" t="s">
        <v>67</v>
      </c>
      <c r="AF148" s="18" t="s">
        <v>35</v>
      </c>
      <c r="AG148" s="49">
        <v>0</v>
      </c>
      <c r="AH148" s="18">
        <v>0</v>
      </c>
      <c r="AI148" s="18" t="s">
        <v>67</v>
      </c>
      <c r="AJ148" s="18" t="s">
        <v>67</v>
      </c>
      <c r="AK148" s="18" t="s">
        <v>67</v>
      </c>
      <c r="AL148" s="18" t="s">
        <v>67</v>
      </c>
      <c r="AM148" s="18" t="s">
        <v>67</v>
      </c>
      <c r="AN148" s="18">
        <v>0</v>
      </c>
      <c r="AO148" s="18">
        <v>0</v>
      </c>
    </row>
    <row r="149" spans="1:41" x14ac:dyDescent="0.25">
      <c r="A149" s="116">
        <v>145</v>
      </c>
      <c r="B149" s="116">
        <v>3</v>
      </c>
      <c r="C149" s="116">
        <v>1</v>
      </c>
      <c r="D149" s="116">
        <v>1</v>
      </c>
      <c r="E149" s="116">
        <v>5</v>
      </c>
      <c r="F149" s="116">
        <v>8</v>
      </c>
      <c r="G149" s="116">
        <v>2</v>
      </c>
      <c r="H149" s="116">
        <v>2</v>
      </c>
      <c r="I149" s="116" t="s">
        <v>958</v>
      </c>
      <c r="K149" s="114" t="s">
        <v>1926</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277</v>
      </c>
      <c r="W149" s="18" t="s">
        <v>277</v>
      </c>
      <c r="X149" s="18" t="s">
        <v>346</v>
      </c>
      <c r="Y149" s="18" t="s">
        <v>32</v>
      </c>
      <c r="Z149" s="18" t="s">
        <v>33</v>
      </c>
      <c r="AA149" s="91">
        <f>INDEX(Duct_Leakage!$A$3:$A$6,MATCH(Model_Input_Builder!$G149,Duct_Leakage!$E$3:$E$6,0),1)</f>
        <v>0.06</v>
      </c>
      <c r="AB149" s="91">
        <f>INDEX(Duct_Leakage!$B$3:$B$6,MATCH(Model_Input_Builder!$G149,Duct_Leakage!$E$3:$E$6,0),1)</f>
        <v>0.03</v>
      </c>
      <c r="AC149" s="18">
        <v>30</v>
      </c>
      <c r="AD149" s="18">
        <v>30</v>
      </c>
      <c r="AE149" s="18" t="s">
        <v>67</v>
      </c>
      <c r="AF149" s="18" t="s">
        <v>35</v>
      </c>
      <c r="AG149" s="49">
        <v>0</v>
      </c>
      <c r="AH149" s="18">
        <v>0</v>
      </c>
      <c r="AI149" s="18" t="s">
        <v>67</v>
      </c>
      <c r="AJ149" s="18" t="s">
        <v>67</v>
      </c>
      <c r="AK149" s="18" t="s">
        <v>67</v>
      </c>
      <c r="AL149" s="18" t="s">
        <v>67</v>
      </c>
      <c r="AM149" s="18" t="s">
        <v>67</v>
      </c>
      <c r="AN149" s="18">
        <v>0</v>
      </c>
      <c r="AO149" s="18">
        <v>0</v>
      </c>
    </row>
    <row r="150" spans="1:41" x14ac:dyDescent="0.25">
      <c r="A150" s="116">
        <v>146</v>
      </c>
      <c r="B150" s="116">
        <v>1</v>
      </c>
      <c r="C150" s="116">
        <v>4</v>
      </c>
      <c r="D150" s="116">
        <v>2</v>
      </c>
      <c r="E150" s="116">
        <v>10</v>
      </c>
      <c r="F150" s="116">
        <v>4</v>
      </c>
      <c r="G150" s="116">
        <v>1</v>
      </c>
      <c r="H150" s="116">
        <v>1</v>
      </c>
      <c r="I150" s="116" t="s">
        <v>959</v>
      </c>
      <c r="K150" s="114" t="s">
        <v>1927</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277</v>
      </c>
      <c r="W150" s="18" t="s">
        <v>277</v>
      </c>
      <c r="X150" s="18" t="s">
        <v>346</v>
      </c>
      <c r="Y150" s="18" t="s">
        <v>32</v>
      </c>
      <c r="Z150" s="18" t="s">
        <v>33</v>
      </c>
      <c r="AA150" s="91">
        <f>INDEX(Duct_Leakage!$A$3:$A$6,MATCH(Model_Input_Builder!$G150,Duct_Leakage!$E$3:$E$6,0),1)</f>
        <v>0.03</v>
      </c>
      <c r="AB150" s="91">
        <f>INDEX(Duct_Leakage!$B$3:$B$6,MATCH(Model_Input_Builder!$G150,Duct_Leakage!$E$3:$E$6,0),1)</f>
        <v>1.4999999999999999E-2</v>
      </c>
      <c r="AC150" s="18">
        <v>30</v>
      </c>
      <c r="AD150" s="18">
        <v>30</v>
      </c>
      <c r="AE150" s="18" t="s">
        <v>67</v>
      </c>
      <c r="AF150" s="18" t="s">
        <v>35</v>
      </c>
      <c r="AG150" s="49">
        <v>0</v>
      </c>
      <c r="AH150" s="18">
        <v>0</v>
      </c>
      <c r="AI150" s="18" t="s">
        <v>67</v>
      </c>
      <c r="AJ150" s="18" t="s">
        <v>67</v>
      </c>
      <c r="AK150" s="18" t="s">
        <v>67</v>
      </c>
      <c r="AL150" s="18" t="s">
        <v>67</v>
      </c>
      <c r="AM150" s="18" t="s">
        <v>67</v>
      </c>
      <c r="AN150" s="18">
        <v>0</v>
      </c>
      <c r="AO150" s="18">
        <v>0</v>
      </c>
    </row>
    <row r="151" spans="1:41" x14ac:dyDescent="0.25">
      <c r="A151" s="116">
        <v>147</v>
      </c>
      <c r="B151" s="116">
        <v>4</v>
      </c>
      <c r="C151" s="116">
        <v>4</v>
      </c>
      <c r="D151" s="116">
        <v>4</v>
      </c>
      <c r="E151" s="116">
        <v>12</v>
      </c>
      <c r="F151" s="116">
        <v>4</v>
      </c>
      <c r="G151" s="116">
        <v>1</v>
      </c>
      <c r="H151" s="116">
        <v>2</v>
      </c>
      <c r="I151" s="116" t="s">
        <v>960</v>
      </c>
      <c r="K151" s="114" t="s">
        <v>1928</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277</v>
      </c>
      <c r="W151" s="18" t="s">
        <v>277</v>
      </c>
      <c r="X151" s="18" t="s">
        <v>346</v>
      </c>
      <c r="Y151" s="18" t="s">
        <v>32</v>
      </c>
      <c r="Z151" s="18" t="s">
        <v>33</v>
      </c>
      <c r="AA151" s="91">
        <f>INDEX(Duct_Leakage!$A$3:$A$6,MATCH(Model_Input_Builder!$G151,Duct_Leakage!$E$3:$E$6,0),1)</f>
        <v>0.03</v>
      </c>
      <c r="AB151" s="91">
        <f>INDEX(Duct_Leakage!$B$3:$B$6,MATCH(Model_Input_Builder!$G151,Duct_Leakage!$E$3:$E$6,0),1)</f>
        <v>1.4999999999999999E-2</v>
      </c>
      <c r="AC151" s="18">
        <v>30</v>
      </c>
      <c r="AD151" s="18">
        <v>30</v>
      </c>
      <c r="AE151" s="18" t="s">
        <v>67</v>
      </c>
      <c r="AF151" s="18" t="s">
        <v>35</v>
      </c>
      <c r="AG151" s="49">
        <v>0</v>
      </c>
      <c r="AH151" s="18">
        <v>0</v>
      </c>
      <c r="AI151" s="18" t="s">
        <v>67</v>
      </c>
      <c r="AJ151" s="18" t="s">
        <v>67</v>
      </c>
      <c r="AK151" s="18" t="s">
        <v>67</v>
      </c>
      <c r="AL151" s="18" t="s">
        <v>67</v>
      </c>
      <c r="AM151" s="18" t="s">
        <v>67</v>
      </c>
      <c r="AN151" s="18">
        <v>0</v>
      </c>
      <c r="AO151" s="18">
        <v>0</v>
      </c>
    </row>
    <row r="152" spans="1:41" x14ac:dyDescent="0.25">
      <c r="A152" s="116">
        <v>148</v>
      </c>
      <c r="B152" s="116">
        <v>3</v>
      </c>
      <c r="C152" s="116">
        <v>8</v>
      </c>
      <c r="D152" s="116">
        <v>4</v>
      </c>
      <c r="E152" s="116">
        <v>4</v>
      </c>
      <c r="F152" s="116">
        <v>12</v>
      </c>
      <c r="G152" s="116">
        <v>4</v>
      </c>
      <c r="H152" s="116">
        <v>3</v>
      </c>
      <c r="I152" s="116" t="s">
        <v>961</v>
      </c>
      <c r="K152" s="114" t="s">
        <v>1929</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277</v>
      </c>
      <c r="W152" s="18" t="s">
        <v>277</v>
      </c>
      <c r="X152" s="18" t="s">
        <v>346</v>
      </c>
      <c r="Y152" s="18" t="s">
        <v>32</v>
      </c>
      <c r="Z152" s="18" t="s">
        <v>33</v>
      </c>
      <c r="AA152" s="91">
        <f>INDEX(Duct_Leakage!$A$3:$A$6,MATCH(Model_Input_Builder!$G152,Duct_Leakage!$E$3:$E$6,0),1)</f>
        <v>0.18</v>
      </c>
      <c r="AB152" s="91">
        <f>INDEX(Duct_Leakage!$B$3:$B$6,MATCH(Model_Input_Builder!$G152,Duct_Leakage!$E$3:$E$6,0),1)</f>
        <v>0.09</v>
      </c>
      <c r="AC152" s="18">
        <v>30</v>
      </c>
      <c r="AD152" s="18">
        <v>30</v>
      </c>
      <c r="AE152" s="18" t="s">
        <v>67</v>
      </c>
      <c r="AF152" s="18" t="s">
        <v>35</v>
      </c>
      <c r="AG152" s="49">
        <v>0</v>
      </c>
      <c r="AH152" s="18">
        <v>0</v>
      </c>
      <c r="AI152" s="18" t="s">
        <v>67</v>
      </c>
      <c r="AJ152" s="18" t="s">
        <v>67</v>
      </c>
      <c r="AK152" s="18" t="s">
        <v>67</v>
      </c>
      <c r="AL152" s="18" t="s">
        <v>67</v>
      </c>
      <c r="AM152" s="18" t="s">
        <v>67</v>
      </c>
      <c r="AN152" s="18">
        <v>0</v>
      </c>
      <c r="AO152" s="18">
        <v>0</v>
      </c>
    </row>
    <row r="153" spans="1:41" x14ac:dyDescent="0.25">
      <c r="A153" s="116">
        <v>149</v>
      </c>
      <c r="B153" s="116">
        <v>1</v>
      </c>
      <c r="C153" s="116">
        <v>6</v>
      </c>
      <c r="D153" s="116">
        <v>2</v>
      </c>
      <c r="E153" s="116">
        <v>10</v>
      </c>
      <c r="F153" s="116">
        <v>10</v>
      </c>
      <c r="G153" s="116">
        <v>2</v>
      </c>
      <c r="H153" s="116">
        <v>2</v>
      </c>
      <c r="I153" s="116" t="s">
        <v>962</v>
      </c>
      <c r="K153" s="114" t="s">
        <v>1930</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277</v>
      </c>
      <c r="W153" s="18" t="s">
        <v>277</v>
      </c>
      <c r="X153" s="18" t="s">
        <v>346</v>
      </c>
      <c r="Y153" s="18" t="s">
        <v>32</v>
      </c>
      <c r="Z153" s="18" t="s">
        <v>33</v>
      </c>
      <c r="AA153" s="91">
        <f>INDEX(Duct_Leakage!$A$3:$A$6,MATCH(Model_Input_Builder!$G153,Duct_Leakage!$E$3:$E$6,0),1)</f>
        <v>0.06</v>
      </c>
      <c r="AB153" s="91">
        <f>INDEX(Duct_Leakage!$B$3:$B$6,MATCH(Model_Input_Builder!$G153,Duct_Leakage!$E$3:$E$6,0),1)</f>
        <v>0.03</v>
      </c>
      <c r="AC153" s="18">
        <v>30</v>
      </c>
      <c r="AD153" s="18">
        <v>30</v>
      </c>
      <c r="AE153" s="18" t="s">
        <v>67</v>
      </c>
      <c r="AF153" s="18" t="s">
        <v>35</v>
      </c>
      <c r="AG153" s="49">
        <v>0</v>
      </c>
      <c r="AH153" s="18">
        <v>0</v>
      </c>
      <c r="AI153" s="18" t="s">
        <v>67</v>
      </c>
      <c r="AJ153" s="18" t="s">
        <v>67</v>
      </c>
      <c r="AK153" s="18" t="s">
        <v>67</v>
      </c>
      <c r="AL153" s="18" t="s">
        <v>67</v>
      </c>
      <c r="AM153" s="18" t="s">
        <v>67</v>
      </c>
      <c r="AN153" s="18">
        <v>0</v>
      </c>
      <c r="AO153" s="18">
        <v>0</v>
      </c>
    </row>
    <row r="154" spans="1:41" x14ac:dyDescent="0.25">
      <c r="A154" s="116">
        <v>150</v>
      </c>
      <c r="B154" s="116">
        <v>4</v>
      </c>
      <c r="C154" s="116">
        <v>5</v>
      </c>
      <c r="D154" s="116">
        <v>1</v>
      </c>
      <c r="E154" s="116">
        <v>15</v>
      </c>
      <c r="F154" s="116">
        <v>11</v>
      </c>
      <c r="G154" s="116">
        <v>4</v>
      </c>
      <c r="H154" s="116">
        <v>4</v>
      </c>
      <c r="I154" s="116" t="s">
        <v>963</v>
      </c>
      <c r="K154" s="114" t="s">
        <v>1931</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277</v>
      </c>
      <c r="W154" s="18" t="s">
        <v>277</v>
      </c>
      <c r="X154" s="18" t="s">
        <v>346</v>
      </c>
      <c r="Y154" s="18" t="s">
        <v>32</v>
      </c>
      <c r="Z154" s="18" t="s">
        <v>33</v>
      </c>
      <c r="AA154" s="91">
        <f>INDEX(Duct_Leakage!$A$3:$A$6,MATCH(Model_Input_Builder!$G154,Duct_Leakage!$E$3:$E$6,0),1)</f>
        <v>0.18</v>
      </c>
      <c r="AB154" s="91">
        <f>INDEX(Duct_Leakage!$B$3:$B$6,MATCH(Model_Input_Builder!$G154,Duct_Leakage!$E$3:$E$6,0),1)</f>
        <v>0.09</v>
      </c>
      <c r="AC154" s="18">
        <v>30</v>
      </c>
      <c r="AD154" s="18">
        <v>30</v>
      </c>
      <c r="AE154" s="18" t="s">
        <v>67</v>
      </c>
      <c r="AF154" s="18" t="s">
        <v>35</v>
      </c>
      <c r="AG154" s="49">
        <v>0</v>
      </c>
      <c r="AH154" s="18">
        <v>0</v>
      </c>
      <c r="AI154" s="18" t="s">
        <v>67</v>
      </c>
      <c r="AJ154" s="18" t="s">
        <v>67</v>
      </c>
      <c r="AK154" s="18" t="s">
        <v>67</v>
      </c>
      <c r="AL154" s="18" t="s">
        <v>67</v>
      </c>
      <c r="AM154" s="18" t="s">
        <v>67</v>
      </c>
      <c r="AN154" s="18">
        <v>0</v>
      </c>
      <c r="AO154" s="18">
        <v>0</v>
      </c>
    </row>
    <row r="155" spans="1:41" x14ac:dyDescent="0.25">
      <c r="A155" s="116">
        <v>151</v>
      </c>
      <c r="B155" s="116">
        <v>2</v>
      </c>
      <c r="C155" s="116">
        <v>4</v>
      </c>
      <c r="D155" s="116">
        <v>4</v>
      </c>
      <c r="E155" s="116">
        <v>12</v>
      </c>
      <c r="F155" s="116">
        <v>2</v>
      </c>
      <c r="G155" s="116">
        <v>2</v>
      </c>
      <c r="H155" s="116">
        <v>2</v>
      </c>
      <c r="I155" s="116" t="s">
        <v>964</v>
      </c>
      <c r="K155" s="114" t="s">
        <v>1932</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277</v>
      </c>
      <c r="W155" s="18" t="s">
        <v>277</v>
      </c>
      <c r="X155" s="18" t="s">
        <v>346</v>
      </c>
      <c r="Y155" s="18" t="s">
        <v>32</v>
      </c>
      <c r="Z155" s="18" t="s">
        <v>33</v>
      </c>
      <c r="AA155" s="91">
        <f>INDEX(Duct_Leakage!$A$3:$A$6,MATCH(Model_Input_Builder!$G155,Duct_Leakage!$E$3:$E$6,0),1)</f>
        <v>0.06</v>
      </c>
      <c r="AB155" s="91">
        <f>INDEX(Duct_Leakage!$B$3:$B$6,MATCH(Model_Input_Builder!$G155,Duct_Leakage!$E$3:$E$6,0),1)</f>
        <v>0.03</v>
      </c>
      <c r="AC155" s="18">
        <v>30</v>
      </c>
      <c r="AD155" s="18">
        <v>30</v>
      </c>
      <c r="AE155" s="18" t="s">
        <v>67</v>
      </c>
      <c r="AF155" s="18" t="s">
        <v>35</v>
      </c>
      <c r="AG155" s="49">
        <v>0</v>
      </c>
      <c r="AH155" s="18">
        <v>0</v>
      </c>
      <c r="AI155" s="18" t="s">
        <v>67</v>
      </c>
      <c r="AJ155" s="18" t="s">
        <v>67</v>
      </c>
      <c r="AK155" s="18" t="s">
        <v>67</v>
      </c>
      <c r="AL155" s="18" t="s">
        <v>67</v>
      </c>
      <c r="AM155" s="18" t="s">
        <v>67</v>
      </c>
      <c r="AN155" s="18">
        <v>0</v>
      </c>
      <c r="AO155" s="18">
        <v>0</v>
      </c>
    </row>
    <row r="156" spans="1:41" x14ac:dyDescent="0.25">
      <c r="A156" s="116">
        <v>152</v>
      </c>
      <c r="B156" s="116">
        <v>3</v>
      </c>
      <c r="C156" s="116">
        <v>7</v>
      </c>
      <c r="D156" s="116">
        <v>4</v>
      </c>
      <c r="E156" s="116">
        <v>19</v>
      </c>
      <c r="F156" s="116">
        <v>15</v>
      </c>
      <c r="G156" s="116">
        <v>3</v>
      </c>
      <c r="H156" s="116">
        <v>1</v>
      </c>
      <c r="I156" s="116" t="s">
        <v>965</v>
      </c>
      <c r="K156" s="114" t="s">
        <v>1933</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277</v>
      </c>
      <c r="W156" s="18" t="s">
        <v>277</v>
      </c>
      <c r="X156" s="18" t="s">
        <v>346</v>
      </c>
      <c r="Y156" s="18" t="s">
        <v>32</v>
      </c>
      <c r="Z156" s="18" t="s">
        <v>33</v>
      </c>
      <c r="AA156" s="91">
        <f>INDEX(Duct_Leakage!$A$3:$A$6,MATCH(Model_Input_Builder!$G156,Duct_Leakage!$E$3:$E$6,0),1)</f>
        <v>0.127</v>
      </c>
      <c r="AB156" s="91">
        <f>INDEX(Duct_Leakage!$B$3:$B$6,MATCH(Model_Input_Builder!$G156,Duct_Leakage!$E$3:$E$6,0),1)</f>
        <v>6.3E-2</v>
      </c>
      <c r="AC156" s="18">
        <v>30</v>
      </c>
      <c r="AD156" s="18">
        <v>30</v>
      </c>
      <c r="AE156" s="18" t="s">
        <v>67</v>
      </c>
      <c r="AF156" s="18" t="s">
        <v>35</v>
      </c>
      <c r="AG156" s="49">
        <v>0</v>
      </c>
      <c r="AH156" s="18">
        <v>0</v>
      </c>
      <c r="AI156" s="18" t="s">
        <v>67</v>
      </c>
      <c r="AJ156" s="18" t="s">
        <v>67</v>
      </c>
      <c r="AK156" s="18" t="s">
        <v>67</v>
      </c>
      <c r="AL156" s="18" t="s">
        <v>67</v>
      </c>
      <c r="AM156" s="18" t="s">
        <v>67</v>
      </c>
      <c r="AN156" s="18">
        <v>0</v>
      </c>
      <c r="AO156" s="18">
        <v>0</v>
      </c>
    </row>
    <row r="157" spans="1:41" x14ac:dyDescent="0.25">
      <c r="A157" s="116">
        <v>153</v>
      </c>
      <c r="B157" s="116">
        <v>2</v>
      </c>
      <c r="C157" s="116">
        <v>8</v>
      </c>
      <c r="D157" s="116">
        <v>5</v>
      </c>
      <c r="E157" s="116">
        <v>4</v>
      </c>
      <c r="F157" s="116">
        <v>17</v>
      </c>
      <c r="G157" s="116">
        <v>4</v>
      </c>
      <c r="H157" s="116">
        <v>1</v>
      </c>
      <c r="I157" s="116" t="s">
        <v>966</v>
      </c>
      <c r="K157" s="114" t="s">
        <v>1934</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277</v>
      </c>
      <c r="W157" s="18" t="s">
        <v>277</v>
      </c>
      <c r="X157" s="18" t="s">
        <v>346</v>
      </c>
      <c r="Y157" s="18" t="s">
        <v>32</v>
      </c>
      <c r="Z157" s="18" t="s">
        <v>33</v>
      </c>
      <c r="AA157" s="91">
        <f>INDEX(Duct_Leakage!$A$3:$A$6,MATCH(Model_Input_Builder!$G157,Duct_Leakage!$E$3:$E$6,0),1)</f>
        <v>0.18</v>
      </c>
      <c r="AB157" s="91">
        <f>INDEX(Duct_Leakage!$B$3:$B$6,MATCH(Model_Input_Builder!$G157,Duct_Leakage!$E$3:$E$6,0),1)</f>
        <v>0.09</v>
      </c>
      <c r="AC157" s="18">
        <v>30</v>
      </c>
      <c r="AD157" s="18">
        <v>30</v>
      </c>
      <c r="AE157" s="18" t="s">
        <v>67</v>
      </c>
      <c r="AF157" s="18" t="s">
        <v>35</v>
      </c>
      <c r="AG157" s="49">
        <v>0</v>
      </c>
      <c r="AH157" s="18">
        <v>0</v>
      </c>
      <c r="AI157" s="18" t="s">
        <v>67</v>
      </c>
      <c r="AJ157" s="18" t="s">
        <v>67</v>
      </c>
      <c r="AK157" s="18" t="s">
        <v>67</v>
      </c>
      <c r="AL157" s="18" t="s">
        <v>67</v>
      </c>
      <c r="AM157" s="18" t="s">
        <v>67</v>
      </c>
      <c r="AN157" s="18">
        <v>0</v>
      </c>
      <c r="AO157" s="18">
        <v>0</v>
      </c>
    </row>
    <row r="158" spans="1:41" x14ac:dyDescent="0.25">
      <c r="A158" s="116">
        <v>154</v>
      </c>
      <c r="B158" s="116">
        <v>2</v>
      </c>
      <c r="C158" s="116">
        <v>6</v>
      </c>
      <c r="D158" s="116">
        <v>5</v>
      </c>
      <c r="E158" s="116">
        <v>6</v>
      </c>
      <c r="F158" s="116">
        <v>17</v>
      </c>
      <c r="G158" s="116">
        <v>3</v>
      </c>
      <c r="H158" s="116">
        <v>4</v>
      </c>
      <c r="I158" s="116" t="s">
        <v>967</v>
      </c>
      <c r="K158" s="114" t="s">
        <v>1935</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277</v>
      </c>
      <c r="W158" s="18" t="s">
        <v>277</v>
      </c>
      <c r="X158" s="18" t="s">
        <v>346</v>
      </c>
      <c r="Y158" s="18" t="s">
        <v>32</v>
      </c>
      <c r="Z158" s="18" t="s">
        <v>33</v>
      </c>
      <c r="AA158" s="91">
        <f>INDEX(Duct_Leakage!$A$3:$A$6,MATCH(Model_Input_Builder!$G158,Duct_Leakage!$E$3:$E$6,0),1)</f>
        <v>0.127</v>
      </c>
      <c r="AB158" s="91">
        <f>INDEX(Duct_Leakage!$B$3:$B$6,MATCH(Model_Input_Builder!$G158,Duct_Leakage!$E$3:$E$6,0),1)</f>
        <v>6.3E-2</v>
      </c>
      <c r="AC158" s="18">
        <v>30</v>
      </c>
      <c r="AD158" s="18">
        <v>30</v>
      </c>
      <c r="AE158" s="18" t="s">
        <v>67</v>
      </c>
      <c r="AF158" s="18" t="s">
        <v>35</v>
      </c>
      <c r="AG158" s="49">
        <v>0</v>
      </c>
      <c r="AH158" s="18">
        <v>0</v>
      </c>
      <c r="AI158" s="18" t="s">
        <v>67</v>
      </c>
      <c r="AJ158" s="18" t="s">
        <v>67</v>
      </c>
      <c r="AK158" s="18" t="s">
        <v>67</v>
      </c>
      <c r="AL158" s="18" t="s">
        <v>67</v>
      </c>
      <c r="AM158" s="18" t="s">
        <v>67</v>
      </c>
      <c r="AN158" s="18">
        <v>0</v>
      </c>
      <c r="AO158" s="18">
        <v>0</v>
      </c>
    </row>
    <row r="159" spans="1:41" x14ac:dyDescent="0.25">
      <c r="A159" s="116">
        <v>155</v>
      </c>
      <c r="B159" s="116">
        <v>1</v>
      </c>
      <c r="C159" s="116">
        <v>3</v>
      </c>
      <c r="D159" s="116">
        <v>4</v>
      </c>
      <c r="E159" s="116">
        <v>15</v>
      </c>
      <c r="F159" s="116">
        <v>1</v>
      </c>
      <c r="G159" s="116">
        <v>2</v>
      </c>
      <c r="H159" s="116">
        <v>4</v>
      </c>
      <c r="I159" s="116" t="s">
        <v>968</v>
      </c>
      <c r="K159" s="114" t="s">
        <v>1936</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277</v>
      </c>
      <c r="W159" s="18" t="s">
        <v>277</v>
      </c>
      <c r="X159" s="18" t="s">
        <v>346</v>
      </c>
      <c r="Y159" s="18" t="s">
        <v>32</v>
      </c>
      <c r="Z159" s="18" t="s">
        <v>33</v>
      </c>
      <c r="AA159" s="91">
        <f>INDEX(Duct_Leakage!$A$3:$A$6,MATCH(Model_Input_Builder!$G159,Duct_Leakage!$E$3:$E$6,0),1)</f>
        <v>0.06</v>
      </c>
      <c r="AB159" s="91">
        <f>INDEX(Duct_Leakage!$B$3:$B$6,MATCH(Model_Input_Builder!$G159,Duct_Leakage!$E$3:$E$6,0),1)</f>
        <v>0.03</v>
      </c>
      <c r="AC159" s="18">
        <v>30</v>
      </c>
      <c r="AD159" s="18">
        <v>30</v>
      </c>
      <c r="AE159" s="18" t="s">
        <v>67</v>
      </c>
      <c r="AF159" s="18" t="s">
        <v>35</v>
      </c>
      <c r="AG159" s="49">
        <v>0</v>
      </c>
      <c r="AH159" s="18">
        <v>0</v>
      </c>
      <c r="AI159" s="18" t="s">
        <v>67</v>
      </c>
      <c r="AJ159" s="18" t="s">
        <v>67</v>
      </c>
      <c r="AK159" s="18" t="s">
        <v>67</v>
      </c>
      <c r="AL159" s="18" t="s">
        <v>67</v>
      </c>
      <c r="AM159" s="18" t="s">
        <v>67</v>
      </c>
      <c r="AN159" s="18">
        <v>0</v>
      </c>
      <c r="AO159" s="18">
        <v>0</v>
      </c>
    </row>
    <row r="160" spans="1:41" x14ac:dyDescent="0.25">
      <c r="A160" s="116">
        <v>156</v>
      </c>
      <c r="B160" s="116">
        <v>1</v>
      </c>
      <c r="C160" s="116">
        <v>6</v>
      </c>
      <c r="D160" s="116">
        <v>1</v>
      </c>
      <c r="E160" s="116">
        <v>8</v>
      </c>
      <c r="F160" s="116">
        <v>12</v>
      </c>
      <c r="G160" s="116">
        <v>4</v>
      </c>
      <c r="H160" s="116">
        <v>1</v>
      </c>
      <c r="I160" s="116" t="s">
        <v>969</v>
      </c>
      <c r="K160" s="114" t="s">
        <v>1937</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277</v>
      </c>
      <c r="W160" s="18" t="s">
        <v>277</v>
      </c>
      <c r="X160" s="18" t="s">
        <v>346</v>
      </c>
      <c r="Y160" s="18" t="s">
        <v>32</v>
      </c>
      <c r="Z160" s="18" t="s">
        <v>33</v>
      </c>
      <c r="AA160" s="91">
        <f>INDEX(Duct_Leakage!$A$3:$A$6,MATCH(Model_Input_Builder!$G160,Duct_Leakage!$E$3:$E$6,0),1)</f>
        <v>0.18</v>
      </c>
      <c r="AB160" s="91">
        <f>INDEX(Duct_Leakage!$B$3:$B$6,MATCH(Model_Input_Builder!$G160,Duct_Leakage!$E$3:$E$6,0),1)</f>
        <v>0.09</v>
      </c>
      <c r="AC160" s="18">
        <v>30</v>
      </c>
      <c r="AD160" s="18">
        <v>30</v>
      </c>
      <c r="AE160" s="18" t="s">
        <v>67</v>
      </c>
      <c r="AF160" s="18" t="s">
        <v>35</v>
      </c>
      <c r="AG160" s="49">
        <v>0</v>
      </c>
      <c r="AH160" s="18">
        <v>0</v>
      </c>
      <c r="AI160" s="18" t="s">
        <v>67</v>
      </c>
      <c r="AJ160" s="18" t="s">
        <v>67</v>
      </c>
      <c r="AK160" s="18" t="s">
        <v>67</v>
      </c>
      <c r="AL160" s="18" t="s">
        <v>67</v>
      </c>
      <c r="AM160" s="18" t="s">
        <v>67</v>
      </c>
      <c r="AN160" s="18">
        <v>0</v>
      </c>
      <c r="AO160" s="18">
        <v>0</v>
      </c>
    </row>
    <row r="161" spans="1:41" x14ac:dyDescent="0.25">
      <c r="A161" s="116">
        <v>157</v>
      </c>
      <c r="B161" s="116">
        <v>2</v>
      </c>
      <c r="C161" s="116">
        <v>5</v>
      </c>
      <c r="D161" s="116">
        <v>5</v>
      </c>
      <c r="E161" s="116">
        <v>14</v>
      </c>
      <c r="F161" s="116">
        <v>14</v>
      </c>
      <c r="G161" s="116">
        <v>2</v>
      </c>
      <c r="H161" s="116">
        <v>2</v>
      </c>
      <c r="I161" s="116" t="s">
        <v>970</v>
      </c>
      <c r="K161" s="114" t="s">
        <v>1938</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277</v>
      </c>
      <c r="W161" s="18" t="s">
        <v>277</v>
      </c>
      <c r="X161" s="18" t="s">
        <v>346</v>
      </c>
      <c r="Y161" s="18" t="s">
        <v>32</v>
      </c>
      <c r="Z161" s="18" t="s">
        <v>33</v>
      </c>
      <c r="AA161" s="91">
        <f>INDEX(Duct_Leakage!$A$3:$A$6,MATCH(Model_Input_Builder!$G161,Duct_Leakage!$E$3:$E$6,0),1)</f>
        <v>0.06</v>
      </c>
      <c r="AB161" s="91">
        <f>INDEX(Duct_Leakage!$B$3:$B$6,MATCH(Model_Input_Builder!$G161,Duct_Leakage!$E$3:$E$6,0),1)</f>
        <v>0.03</v>
      </c>
      <c r="AC161" s="18">
        <v>30</v>
      </c>
      <c r="AD161" s="18">
        <v>30</v>
      </c>
      <c r="AE161" s="18" t="s">
        <v>67</v>
      </c>
      <c r="AF161" s="18" t="s">
        <v>35</v>
      </c>
      <c r="AG161" s="49">
        <v>0</v>
      </c>
      <c r="AH161" s="18">
        <v>0</v>
      </c>
      <c r="AI161" s="18" t="s">
        <v>67</v>
      </c>
      <c r="AJ161" s="18" t="s">
        <v>67</v>
      </c>
      <c r="AK161" s="18" t="s">
        <v>67</v>
      </c>
      <c r="AL161" s="18" t="s">
        <v>67</v>
      </c>
      <c r="AM161" s="18" t="s">
        <v>67</v>
      </c>
      <c r="AN161" s="18">
        <v>0</v>
      </c>
      <c r="AO161" s="18">
        <v>0</v>
      </c>
    </row>
    <row r="162" spans="1:41" x14ac:dyDescent="0.25">
      <c r="A162" s="116">
        <v>158</v>
      </c>
      <c r="B162" s="116">
        <v>2</v>
      </c>
      <c r="C162" s="116">
        <v>8</v>
      </c>
      <c r="D162" s="116">
        <v>3</v>
      </c>
      <c r="E162" s="116">
        <v>6</v>
      </c>
      <c r="F162" s="116">
        <v>14</v>
      </c>
      <c r="G162" s="116">
        <v>4</v>
      </c>
      <c r="H162" s="116">
        <v>4</v>
      </c>
      <c r="I162" s="116" t="s">
        <v>971</v>
      </c>
      <c r="K162" s="114" t="s">
        <v>1939</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277</v>
      </c>
      <c r="W162" s="18" t="s">
        <v>277</v>
      </c>
      <c r="X162" s="18" t="s">
        <v>346</v>
      </c>
      <c r="Y162" s="18" t="s">
        <v>32</v>
      </c>
      <c r="Z162" s="18" t="s">
        <v>33</v>
      </c>
      <c r="AA162" s="91">
        <f>INDEX(Duct_Leakage!$A$3:$A$6,MATCH(Model_Input_Builder!$G162,Duct_Leakage!$E$3:$E$6,0),1)</f>
        <v>0.18</v>
      </c>
      <c r="AB162" s="91">
        <f>INDEX(Duct_Leakage!$B$3:$B$6,MATCH(Model_Input_Builder!$G162,Duct_Leakage!$E$3:$E$6,0),1)</f>
        <v>0.09</v>
      </c>
      <c r="AC162" s="18">
        <v>30</v>
      </c>
      <c r="AD162" s="18">
        <v>30</v>
      </c>
      <c r="AE162" s="18" t="s">
        <v>67</v>
      </c>
      <c r="AF162" s="18" t="s">
        <v>35</v>
      </c>
      <c r="AG162" s="49">
        <v>0</v>
      </c>
      <c r="AH162" s="18">
        <v>0</v>
      </c>
      <c r="AI162" s="18" t="s">
        <v>67</v>
      </c>
      <c r="AJ162" s="18" t="s">
        <v>67</v>
      </c>
      <c r="AK162" s="18" t="s">
        <v>67</v>
      </c>
      <c r="AL162" s="18" t="s">
        <v>67</v>
      </c>
      <c r="AM162" s="18" t="s">
        <v>67</v>
      </c>
      <c r="AN162" s="18">
        <v>0</v>
      </c>
      <c r="AO162" s="18">
        <v>0</v>
      </c>
    </row>
    <row r="163" spans="1:41" x14ac:dyDescent="0.25">
      <c r="A163" s="116">
        <v>159</v>
      </c>
      <c r="B163" s="116">
        <v>2</v>
      </c>
      <c r="C163" s="116">
        <v>1</v>
      </c>
      <c r="D163" s="116">
        <v>1</v>
      </c>
      <c r="E163" s="116">
        <v>18</v>
      </c>
      <c r="F163" s="116">
        <v>13</v>
      </c>
      <c r="G163" s="116">
        <v>3</v>
      </c>
      <c r="H163" s="116">
        <v>2</v>
      </c>
      <c r="I163" s="116" t="s">
        <v>972</v>
      </c>
      <c r="K163" s="114" t="s">
        <v>1940</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277</v>
      </c>
      <c r="W163" s="18" t="s">
        <v>277</v>
      </c>
      <c r="X163" s="18" t="s">
        <v>346</v>
      </c>
      <c r="Y163" s="18" t="s">
        <v>32</v>
      </c>
      <c r="Z163" s="18" t="s">
        <v>33</v>
      </c>
      <c r="AA163" s="91">
        <f>INDEX(Duct_Leakage!$A$3:$A$6,MATCH(Model_Input_Builder!$G163,Duct_Leakage!$E$3:$E$6,0),1)</f>
        <v>0.127</v>
      </c>
      <c r="AB163" s="91">
        <f>INDEX(Duct_Leakage!$B$3:$B$6,MATCH(Model_Input_Builder!$G163,Duct_Leakage!$E$3:$E$6,0),1)</f>
        <v>6.3E-2</v>
      </c>
      <c r="AC163" s="18">
        <v>30</v>
      </c>
      <c r="AD163" s="18">
        <v>30</v>
      </c>
      <c r="AE163" s="18" t="s">
        <v>67</v>
      </c>
      <c r="AF163" s="18" t="s">
        <v>35</v>
      </c>
      <c r="AG163" s="49">
        <v>0</v>
      </c>
      <c r="AH163" s="18">
        <v>0</v>
      </c>
      <c r="AI163" s="18" t="s">
        <v>67</v>
      </c>
      <c r="AJ163" s="18" t="s">
        <v>67</v>
      </c>
      <c r="AK163" s="18" t="s">
        <v>67</v>
      </c>
      <c r="AL163" s="18" t="s">
        <v>67</v>
      </c>
      <c r="AM163" s="18" t="s">
        <v>67</v>
      </c>
      <c r="AN163" s="18">
        <v>0</v>
      </c>
      <c r="AO163" s="18">
        <v>0</v>
      </c>
    </row>
    <row r="164" spans="1:41" x14ac:dyDescent="0.25">
      <c r="A164" s="116">
        <v>160</v>
      </c>
      <c r="B164" s="116">
        <v>4</v>
      </c>
      <c r="C164" s="116">
        <v>6</v>
      </c>
      <c r="D164" s="116">
        <v>5</v>
      </c>
      <c r="E164" s="116">
        <v>16</v>
      </c>
      <c r="F164" s="116">
        <v>14</v>
      </c>
      <c r="G164" s="116">
        <v>3</v>
      </c>
      <c r="H164" s="116">
        <v>3</v>
      </c>
      <c r="I164" s="116" t="s">
        <v>973</v>
      </c>
      <c r="K164" s="114" t="s">
        <v>1941</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277</v>
      </c>
      <c r="W164" s="18" t="s">
        <v>277</v>
      </c>
      <c r="X164" s="18" t="s">
        <v>346</v>
      </c>
      <c r="Y164" s="18" t="s">
        <v>32</v>
      </c>
      <c r="Z164" s="18" t="s">
        <v>33</v>
      </c>
      <c r="AA164" s="91">
        <f>INDEX(Duct_Leakage!$A$3:$A$6,MATCH(Model_Input_Builder!$G164,Duct_Leakage!$E$3:$E$6,0),1)</f>
        <v>0.127</v>
      </c>
      <c r="AB164" s="91">
        <f>INDEX(Duct_Leakage!$B$3:$B$6,MATCH(Model_Input_Builder!$G164,Duct_Leakage!$E$3:$E$6,0),1)</f>
        <v>6.3E-2</v>
      </c>
      <c r="AC164" s="18">
        <v>30</v>
      </c>
      <c r="AD164" s="18">
        <v>30</v>
      </c>
      <c r="AE164" s="18" t="s">
        <v>67</v>
      </c>
      <c r="AF164" s="18" t="s">
        <v>35</v>
      </c>
      <c r="AG164" s="49">
        <v>0</v>
      </c>
      <c r="AH164" s="18">
        <v>0</v>
      </c>
      <c r="AI164" s="18" t="s">
        <v>67</v>
      </c>
      <c r="AJ164" s="18" t="s">
        <v>67</v>
      </c>
      <c r="AK164" s="18" t="s">
        <v>67</v>
      </c>
      <c r="AL164" s="18" t="s">
        <v>67</v>
      </c>
      <c r="AM164" s="18" t="s">
        <v>67</v>
      </c>
      <c r="AN164" s="18">
        <v>0</v>
      </c>
      <c r="AO164" s="18">
        <v>0</v>
      </c>
    </row>
    <row r="165" spans="1:41" x14ac:dyDescent="0.25">
      <c r="A165" s="116">
        <v>161</v>
      </c>
      <c r="B165" s="116">
        <v>4</v>
      </c>
      <c r="C165" s="116">
        <v>2</v>
      </c>
      <c r="D165" s="116">
        <v>3</v>
      </c>
      <c r="E165" s="116">
        <v>12</v>
      </c>
      <c r="F165" s="116">
        <v>10</v>
      </c>
      <c r="G165" s="116">
        <v>3</v>
      </c>
      <c r="H165" s="116">
        <v>3</v>
      </c>
      <c r="I165" s="116" t="s">
        <v>974</v>
      </c>
      <c r="K165" s="114" t="s">
        <v>1942</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277</v>
      </c>
      <c r="W165" s="18" t="s">
        <v>277</v>
      </c>
      <c r="X165" s="18" t="s">
        <v>346</v>
      </c>
      <c r="Y165" s="18" t="s">
        <v>32</v>
      </c>
      <c r="Z165" s="18" t="s">
        <v>33</v>
      </c>
      <c r="AA165" s="91">
        <f>INDEX(Duct_Leakage!$A$3:$A$6,MATCH(Model_Input_Builder!$G165,Duct_Leakage!$E$3:$E$6,0),1)</f>
        <v>0.127</v>
      </c>
      <c r="AB165" s="91">
        <f>INDEX(Duct_Leakage!$B$3:$B$6,MATCH(Model_Input_Builder!$G165,Duct_Leakage!$E$3:$E$6,0),1)</f>
        <v>6.3E-2</v>
      </c>
      <c r="AC165" s="18">
        <v>30</v>
      </c>
      <c r="AD165" s="18">
        <v>30</v>
      </c>
      <c r="AE165" s="18" t="s">
        <v>67</v>
      </c>
      <c r="AF165" s="18" t="s">
        <v>35</v>
      </c>
      <c r="AG165" s="49">
        <v>0</v>
      </c>
      <c r="AH165" s="18">
        <v>0</v>
      </c>
      <c r="AI165" s="18" t="s">
        <v>67</v>
      </c>
      <c r="AJ165" s="18" t="s">
        <v>67</v>
      </c>
      <c r="AK165" s="18" t="s">
        <v>67</v>
      </c>
      <c r="AL165" s="18" t="s">
        <v>67</v>
      </c>
      <c r="AM165" s="18" t="s">
        <v>67</v>
      </c>
      <c r="AN165" s="18">
        <v>0</v>
      </c>
      <c r="AO165" s="18">
        <v>0</v>
      </c>
    </row>
    <row r="166" spans="1:41" x14ac:dyDescent="0.25">
      <c r="A166" s="116">
        <v>162</v>
      </c>
      <c r="B166" s="116">
        <v>3</v>
      </c>
      <c r="C166" s="116">
        <v>3</v>
      </c>
      <c r="D166" s="116">
        <v>5</v>
      </c>
      <c r="E166" s="116">
        <v>2</v>
      </c>
      <c r="F166" s="116">
        <v>8</v>
      </c>
      <c r="G166" s="116">
        <v>4</v>
      </c>
      <c r="H166" s="116">
        <v>1</v>
      </c>
      <c r="I166" s="116" t="s">
        <v>975</v>
      </c>
      <c r="K166" s="114" t="s">
        <v>1943</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277</v>
      </c>
      <c r="W166" s="18" t="s">
        <v>277</v>
      </c>
      <c r="X166" s="18" t="s">
        <v>346</v>
      </c>
      <c r="Y166" s="18" t="s">
        <v>32</v>
      </c>
      <c r="Z166" s="18" t="s">
        <v>33</v>
      </c>
      <c r="AA166" s="91">
        <f>INDEX(Duct_Leakage!$A$3:$A$6,MATCH(Model_Input_Builder!$G166,Duct_Leakage!$E$3:$E$6,0),1)</f>
        <v>0.18</v>
      </c>
      <c r="AB166" s="91">
        <f>INDEX(Duct_Leakage!$B$3:$B$6,MATCH(Model_Input_Builder!$G166,Duct_Leakage!$E$3:$E$6,0),1)</f>
        <v>0.09</v>
      </c>
      <c r="AC166" s="18">
        <v>30</v>
      </c>
      <c r="AD166" s="18">
        <v>30</v>
      </c>
      <c r="AE166" s="18" t="s">
        <v>67</v>
      </c>
      <c r="AF166" s="18" t="s">
        <v>35</v>
      </c>
      <c r="AG166" s="49">
        <v>0</v>
      </c>
      <c r="AH166" s="18">
        <v>0</v>
      </c>
      <c r="AI166" s="18" t="s">
        <v>67</v>
      </c>
      <c r="AJ166" s="18" t="s">
        <v>67</v>
      </c>
      <c r="AK166" s="18" t="s">
        <v>67</v>
      </c>
      <c r="AL166" s="18" t="s">
        <v>67</v>
      </c>
      <c r="AM166" s="18" t="s">
        <v>67</v>
      </c>
      <c r="AN166" s="18">
        <v>0</v>
      </c>
      <c r="AO166" s="18">
        <v>0</v>
      </c>
    </row>
    <row r="167" spans="1:41" x14ac:dyDescent="0.25">
      <c r="A167" s="116">
        <v>163</v>
      </c>
      <c r="B167" s="116">
        <v>2</v>
      </c>
      <c r="C167" s="116">
        <v>8</v>
      </c>
      <c r="D167" s="116">
        <v>4</v>
      </c>
      <c r="E167" s="116">
        <v>9</v>
      </c>
      <c r="F167" s="116">
        <v>5</v>
      </c>
      <c r="G167" s="116">
        <v>3</v>
      </c>
      <c r="H167" s="116">
        <v>3</v>
      </c>
      <c r="I167" s="116" t="s">
        <v>976</v>
      </c>
      <c r="K167" s="114" t="s">
        <v>1944</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277</v>
      </c>
      <c r="W167" s="18" t="s">
        <v>277</v>
      </c>
      <c r="X167" s="18" t="s">
        <v>346</v>
      </c>
      <c r="Y167" s="18" t="s">
        <v>32</v>
      </c>
      <c r="Z167" s="18" t="s">
        <v>33</v>
      </c>
      <c r="AA167" s="91">
        <f>INDEX(Duct_Leakage!$A$3:$A$6,MATCH(Model_Input_Builder!$G167,Duct_Leakage!$E$3:$E$6,0),1)</f>
        <v>0.127</v>
      </c>
      <c r="AB167" s="91">
        <f>INDEX(Duct_Leakage!$B$3:$B$6,MATCH(Model_Input_Builder!$G167,Duct_Leakage!$E$3:$E$6,0),1)</f>
        <v>6.3E-2</v>
      </c>
      <c r="AC167" s="18">
        <v>30</v>
      </c>
      <c r="AD167" s="18">
        <v>30</v>
      </c>
      <c r="AE167" s="18" t="s">
        <v>67</v>
      </c>
      <c r="AF167" s="18" t="s">
        <v>35</v>
      </c>
      <c r="AG167" s="49">
        <v>0</v>
      </c>
      <c r="AH167" s="18">
        <v>0</v>
      </c>
      <c r="AI167" s="18" t="s">
        <v>67</v>
      </c>
      <c r="AJ167" s="18" t="s">
        <v>67</v>
      </c>
      <c r="AK167" s="18" t="s">
        <v>67</v>
      </c>
      <c r="AL167" s="18" t="s">
        <v>67</v>
      </c>
      <c r="AM167" s="18" t="s">
        <v>67</v>
      </c>
      <c r="AN167" s="18">
        <v>0</v>
      </c>
      <c r="AO167" s="18">
        <v>0</v>
      </c>
    </row>
    <row r="168" spans="1:41" x14ac:dyDescent="0.25">
      <c r="A168" s="116">
        <v>164</v>
      </c>
      <c r="B168" s="116">
        <v>2</v>
      </c>
      <c r="C168" s="116">
        <v>7</v>
      </c>
      <c r="D168" s="116">
        <v>4</v>
      </c>
      <c r="E168" s="116">
        <v>14</v>
      </c>
      <c r="F168" s="116">
        <v>11</v>
      </c>
      <c r="G168" s="116">
        <v>3</v>
      </c>
      <c r="H168" s="116">
        <v>4</v>
      </c>
      <c r="I168" s="116" t="s">
        <v>977</v>
      </c>
      <c r="K168" s="114" t="s">
        <v>1945</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277</v>
      </c>
      <c r="W168" s="18" t="s">
        <v>277</v>
      </c>
      <c r="X168" s="18" t="s">
        <v>346</v>
      </c>
      <c r="Y168" s="18" t="s">
        <v>32</v>
      </c>
      <c r="Z168" s="18" t="s">
        <v>33</v>
      </c>
      <c r="AA168" s="91">
        <f>INDEX(Duct_Leakage!$A$3:$A$6,MATCH(Model_Input_Builder!$G168,Duct_Leakage!$E$3:$E$6,0),1)</f>
        <v>0.127</v>
      </c>
      <c r="AB168" s="91">
        <f>INDEX(Duct_Leakage!$B$3:$B$6,MATCH(Model_Input_Builder!$G168,Duct_Leakage!$E$3:$E$6,0),1)</f>
        <v>6.3E-2</v>
      </c>
      <c r="AC168" s="18">
        <v>30</v>
      </c>
      <c r="AD168" s="18">
        <v>30</v>
      </c>
      <c r="AE168" s="18" t="s">
        <v>67</v>
      </c>
      <c r="AF168" s="18" t="s">
        <v>35</v>
      </c>
      <c r="AG168" s="49">
        <v>0</v>
      </c>
      <c r="AH168" s="18">
        <v>0</v>
      </c>
      <c r="AI168" s="18" t="s">
        <v>67</v>
      </c>
      <c r="AJ168" s="18" t="s">
        <v>67</v>
      </c>
      <c r="AK168" s="18" t="s">
        <v>67</v>
      </c>
      <c r="AL168" s="18" t="s">
        <v>67</v>
      </c>
      <c r="AM168" s="18" t="s">
        <v>67</v>
      </c>
      <c r="AN168" s="18">
        <v>0</v>
      </c>
      <c r="AO168" s="18">
        <v>0</v>
      </c>
    </row>
    <row r="169" spans="1:41" x14ac:dyDescent="0.25">
      <c r="A169" s="116">
        <v>165</v>
      </c>
      <c r="B169" s="116">
        <v>3</v>
      </c>
      <c r="C169" s="116">
        <v>2</v>
      </c>
      <c r="D169" s="116">
        <v>3</v>
      </c>
      <c r="E169" s="116">
        <v>19</v>
      </c>
      <c r="F169" s="116">
        <v>6</v>
      </c>
      <c r="G169" s="116">
        <v>2</v>
      </c>
      <c r="H169" s="116">
        <v>2</v>
      </c>
      <c r="I169" s="116" t="s">
        <v>978</v>
      </c>
      <c r="K169" s="114" t="s">
        <v>1946</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277</v>
      </c>
      <c r="W169" s="18" t="s">
        <v>277</v>
      </c>
      <c r="X169" s="18" t="s">
        <v>346</v>
      </c>
      <c r="Y169" s="18" t="s">
        <v>32</v>
      </c>
      <c r="Z169" s="18" t="s">
        <v>33</v>
      </c>
      <c r="AA169" s="91">
        <f>INDEX(Duct_Leakage!$A$3:$A$6,MATCH(Model_Input_Builder!$G169,Duct_Leakage!$E$3:$E$6,0),1)</f>
        <v>0.06</v>
      </c>
      <c r="AB169" s="91">
        <f>INDEX(Duct_Leakage!$B$3:$B$6,MATCH(Model_Input_Builder!$G169,Duct_Leakage!$E$3:$E$6,0),1)</f>
        <v>0.03</v>
      </c>
      <c r="AC169" s="18">
        <v>30</v>
      </c>
      <c r="AD169" s="18">
        <v>30</v>
      </c>
      <c r="AE169" s="18" t="s">
        <v>67</v>
      </c>
      <c r="AF169" s="18" t="s">
        <v>35</v>
      </c>
      <c r="AG169" s="49">
        <v>0</v>
      </c>
      <c r="AH169" s="18">
        <v>0</v>
      </c>
      <c r="AI169" s="18" t="s">
        <v>67</v>
      </c>
      <c r="AJ169" s="18" t="s">
        <v>67</v>
      </c>
      <c r="AK169" s="18" t="s">
        <v>67</v>
      </c>
      <c r="AL169" s="18" t="s">
        <v>67</v>
      </c>
      <c r="AM169" s="18" t="s">
        <v>67</v>
      </c>
      <c r="AN169" s="18">
        <v>0</v>
      </c>
      <c r="AO169" s="18">
        <v>0</v>
      </c>
    </row>
    <row r="170" spans="1:41" x14ac:dyDescent="0.25">
      <c r="A170" s="116">
        <v>166</v>
      </c>
      <c r="B170" s="116">
        <v>2</v>
      </c>
      <c r="C170" s="116">
        <v>7</v>
      </c>
      <c r="D170" s="116">
        <v>2</v>
      </c>
      <c r="E170" s="116">
        <v>7</v>
      </c>
      <c r="F170" s="116">
        <v>20</v>
      </c>
      <c r="G170" s="116">
        <v>1</v>
      </c>
      <c r="H170" s="116">
        <v>2</v>
      </c>
      <c r="I170" s="116" t="s">
        <v>979</v>
      </c>
      <c r="K170" s="114" t="s">
        <v>1947</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277</v>
      </c>
      <c r="W170" s="18" t="s">
        <v>277</v>
      </c>
      <c r="X170" s="18" t="s">
        <v>346</v>
      </c>
      <c r="Y170" s="18" t="s">
        <v>32</v>
      </c>
      <c r="Z170" s="18" t="s">
        <v>33</v>
      </c>
      <c r="AA170" s="91">
        <f>INDEX(Duct_Leakage!$A$3:$A$6,MATCH(Model_Input_Builder!$G170,Duct_Leakage!$E$3:$E$6,0),1)</f>
        <v>0.03</v>
      </c>
      <c r="AB170" s="91">
        <f>INDEX(Duct_Leakage!$B$3:$B$6,MATCH(Model_Input_Builder!$G170,Duct_Leakage!$E$3:$E$6,0),1)</f>
        <v>1.4999999999999999E-2</v>
      </c>
      <c r="AC170" s="18">
        <v>30</v>
      </c>
      <c r="AD170" s="18">
        <v>30</v>
      </c>
      <c r="AE170" s="18" t="s">
        <v>67</v>
      </c>
      <c r="AF170" s="18" t="s">
        <v>35</v>
      </c>
      <c r="AG170" s="49">
        <v>0</v>
      </c>
      <c r="AH170" s="18">
        <v>0</v>
      </c>
      <c r="AI170" s="18" t="s">
        <v>67</v>
      </c>
      <c r="AJ170" s="18" t="s">
        <v>67</v>
      </c>
      <c r="AK170" s="18" t="s">
        <v>67</v>
      </c>
      <c r="AL170" s="18" t="s">
        <v>67</v>
      </c>
      <c r="AM170" s="18" t="s">
        <v>67</v>
      </c>
      <c r="AN170" s="18">
        <v>0</v>
      </c>
      <c r="AO170" s="18">
        <v>0</v>
      </c>
    </row>
    <row r="171" spans="1:41" x14ac:dyDescent="0.25">
      <c r="A171" s="116">
        <v>167</v>
      </c>
      <c r="B171" s="116">
        <v>2</v>
      </c>
      <c r="C171" s="116">
        <v>1</v>
      </c>
      <c r="D171" s="116">
        <v>3</v>
      </c>
      <c r="E171" s="116">
        <v>5</v>
      </c>
      <c r="F171" s="116">
        <v>18</v>
      </c>
      <c r="G171" s="116">
        <v>4</v>
      </c>
      <c r="H171" s="116">
        <v>1</v>
      </c>
      <c r="I171" s="116" t="s">
        <v>980</v>
      </c>
      <c r="K171" s="114" t="s">
        <v>1948</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277</v>
      </c>
      <c r="W171" s="18" t="s">
        <v>277</v>
      </c>
      <c r="X171" s="18" t="s">
        <v>346</v>
      </c>
      <c r="Y171" s="18" t="s">
        <v>32</v>
      </c>
      <c r="Z171" s="18" t="s">
        <v>33</v>
      </c>
      <c r="AA171" s="91">
        <f>INDEX(Duct_Leakage!$A$3:$A$6,MATCH(Model_Input_Builder!$G171,Duct_Leakage!$E$3:$E$6,0),1)</f>
        <v>0.18</v>
      </c>
      <c r="AB171" s="91">
        <f>INDEX(Duct_Leakage!$B$3:$B$6,MATCH(Model_Input_Builder!$G171,Duct_Leakage!$E$3:$E$6,0),1)</f>
        <v>0.09</v>
      </c>
      <c r="AC171" s="18">
        <v>30</v>
      </c>
      <c r="AD171" s="18">
        <v>30</v>
      </c>
      <c r="AE171" s="18" t="s">
        <v>67</v>
      </c>
      <c r="AF171" s="18" t="s">
        <v>35</v>
      </c>
      <c r="AG171" s="49">
        <v>0</v>
      </c>
      <c r="AH171" s="18">
        <v>0</v>
      </c>
      <c r="AI171" s="18" t="s">
        <v>67</v>
      </c>
      <c r="AJ171" s="18" t="s">
        <v>67</v>
      </c>
      <c r="AK171" s="18" t="s">
        <v>67</v>
      </c>
      <c r="AL171" s="18" t="s">
        <v>67</v>
      </c>
      <c r="AM171" s="18" t="s">
        <v>67</v>
      </c>
      <c r="AN171" s="18">
        <v>0</v>
      </c>
      <c r="AO171" s="18">
        <v>0</v>
      </c>
    </row>
    <row r="172" spans="1:41" x14ac:dyDescent="0.25">
      <c r="A172" s="116">
        <v>168</v>
      </c>
      <c r="B172" s="116">
        <v>4</v>
      </c>
      <c r="C172" s="116">
        <v>1</v>
      </c>
      <c r="D172" s="116">
        <v>3</v>
      </c>
      <c r="E172" s="116">
        <v>19</v>
      </c>
      <c r="F172" s="116">
        <v>19</v>
      </c>
      <c r="G172" s="116">
        <v>4</v>
      </c>
      <c r="H172" s="116">
        <v>2</v>
      </c>
      <c r="I172" s="116" t="s">
        <v>981</v>
      </c>
      <c r="K172" s="114" t="s">
        <v>1949</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277</v>
      </c>
      <c r="W172" s="18" t="s">
        <v>277</v>
      </c>
      <c r="X172" s="18" t="s">
        <v>346</v>
      </c>
      <c r="Y172" s="18" t="s">
        <v>32</v>
      </c>
      <c r="Z172" s="18" t="s">
        <v>33</v>
      </c>
      <c r="AA172" s="91">
        <f>INDEX(Duct_Leakage!$A$3:$A$6,MATCH(Model_Input_Builder!$G172,Duct_Leakage!$E$3:$E$6,0),1)</f>
        <v>0.18</v>
      </c>
      <c r="AB172" s="91">
        <f>INDEX(Duct_Leakage!$B$3:$B$6,MATCH(Model_Input_Builder!$G172,Duct_Leakage!$E$3:$E$6,0),1)</f>
        <v>0.09</v>
      </c>
      <c r="AC172" s="18">
        <v>30</v>
      </c>
      <c r="AD172" s="18">
        <v>30</v>
      </c>
      <c r="AE172" s="18" t="s">
        <v>67</v>
      </c>
      <c r="AF172" s="18" t="s">
        <v>35</v>
      </c>
      <c r="AG172" s="49">
        <v>0</v>
      </c>
      <c r="AH172" s="18">
        <v>0</v>
      </c>
      <c r="AI172" s="18" t="s">
        <v>67</v>
      </c>
      <c r="AJ172" s="18" t="s">
        <v>67</v>
      </c>
      <c r="AK172" s="18" t="s">
        <v>67</v>
      </c>
      <c r="AL172" s="18" t="s">
        <v>67</v>
      </c>
      <c r="AM172" s="18" t="s">
        <v>67</v>
      </c>
      <c r="AN172" s="18">
        <v>0</v>
      </c>
      <c r="AO172" s="18">
        <v>0</v>
      </c>
    </row>
    <row r="173" spans="1:41" x14ac:dyDescent="0.25">
      <c r="A173" s="116">
        <v>169</v>
      </c>
      <c r="B173" s="116">
        <v>2</v>
      </c>
      <c r="C173" s="116">
        <v>1</v>
      </c>
      <c r="D173" s="116">
        <v>2</v>
      </c>
      <c r="E173" s="116">
        <v>12</v>
      </c>
      <c r="F173" s="116">
        <v>19</v>
      </c>
      <c r="G173" s="116">
        <v>2</v>
      </c>
      <c r="H173" s="116">
        <v>1</v>
      </c>
      <c r="I173" s="116" t="s">
        <v>982</v>
      </c>
      <c r="K173" s="114" t="s">
        <v>1950</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277</v>
      </c>
      <c r="W173" s="18" t="s">
        <v>277</v>
      </c>
      <c r="X173" s="18" t="s">
        <v>346</v>
      </c>
      <c r="Y173" s="18" t="s">
        <v>32</v>
      </c>
      <c r="Z173" s="18" t="s">
        <v>33</v>
      </c>
      <c r="AA173" s="91">
        <f>INDEX(Duct_Leakage!$A$3:$A$6,MATCH(Model_Input_Builder!$G173,Duct_Leakage!$E$3:$E$6,0),1)</f>
        <v>0.06</v>
      </c>
      <c r="AB173" s="91">
        <f>INDEX(Duct_Leakage!$B$3:$B$6,MATCH(Model_Input_Builder!$G173,Duct_Leakage!$E$3:$E$6,0),1)</f>
        <v>0.03</v>
      </c>
      <c r="AC173" s="18">
        <v>30</v>
      </c>
      <c r="AD173" s="18">
        <v>30</v>
      </c>
      <c r="AE173" s="18" t="s">
        <v>67</v>
      </c>
      <c r="AF173" s="18" t="s">
        <v>35</v>
      </c>
      <c r="AG173" s="49">
        <v>0</v>
      </c>
      <c r="AH173" s="18">
        <v>0</v>
      </c>
      <c r="AI173" s="18" t="s">
        <v>67</v>
      </c>
      <c r="AJ173" s="18" t="s">
        <v>67</v>
      </c>
      <c r="AK173" s="18" t="s">
        <v>67</v>
      </c>
      <c r="AL173" s="18" t="s">
        <v>67</v>
      </c>
      <c r="AM173" s="18" t="s">
        <v>67</v>
      </c>
      <c r="AN173" s="18">
        <v>0</v>
      </c>
      <c r="AO173" s="18">
        <v>0</v>
      </c>
    </row>
    <row r="174" spans="1:41" x14ac:dyDescent="0.25">
      <c r="A174" s="116">
        <v>170</v>
      </c>
      <c r="B174" s="116">
        <v>4</v>
      </c>
      <c r="C174" s="116">
        <v>2</v>
      </c>
      <c r="D174" s="116">
        <v>1</v>
      </c>
      <c r="E174" s="116">
        <v>12</v>
      </c>
      <c r="F174" s="116">
        <v>12</v>
      </c>
      <c r="G174" s="116">
        <v>4</v>
      </c>
      <c r="H174" s="116">
        <v>1</v>
      </c>
      <c r="I174" s="116" t="s">
        <v>983</v>
      </c>
      <c r="K174" s="114" t="s">
        <v>1951</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277</v>
      </c>
      <c r="W174" s="18" t="s">
        <v>277</v>
      </c>
      <c r="X174" s="18" t="s">
        <v>346</v>
      </c>
      <c r="Y174" s="18" t="s">
        <v>32</v>
      </c>
      <c r="Z174" s="18" t="s">
        <v>33</v>
      </c>
      <c r="AA174" s="91">
        <f>INDEX(Duct_Leakage!$A$3:$A$6,MATCH(Model_Input_Builder!$G174,Duct_Leakage!$E$3:$E$6,0),1)</f>
        <v>0.18</v>
      </c>
      <c r="AB174" s="91">
        <f>INDEX(Duct_Leakage!$B$3:$B$6,MATCH(Model_Input_Builder!$G174,Duct_Leakage!$E$3:$E$6,0),1)</f>
        <v>0.09</v>
      </c>
      <c r="AC174" s="18">
        <v>30</v>
      </c>
      <c r="AD174" s="18">
        <v>30</v>
      </c>
      <c r="AE174" s="18" t="s">
        <v>67</v>
      </c>
      <c r="AF174" s="18" t="s">
        <v>35</v>
      </c>
      <c r="AG174" s="49">
        <v>0</v>
      </c>
      <c r="AH174" s="18">
        <v>0</v>
      </c>
      <c r="AI174" s="18" t="s">
        <v>67</v>
      </c>
      <c r="AJ174" s="18" t="s">
        <v>67</v>
      </c>
      <c r="AK174" s="18" t="s">
        <v>67</v>
      </c>
      <c r="AL174" s="18" t="s">
        <v>67</v>
      </c>
      <c r="AM174" s="18" t="s">
        <v>67</v>
      </c>
      <c r="AN174" s="18">
        <v>0</v>
      </c>
      <c r="AO174" s="18">
        <v>0</v>
      </c>
    </row>
    <row r="175" spans="1:41" x14ac:dyDescent="0.25">
      <c r="A175" s="116">
        <v>171</v>
      </c>
      <c r="B175" s="116">
        <v>3</v>
      </c>
      <c r="C175" s="116">
        <v>6</v>
      </c>
      <c r="D175" s="116">
        <v>1</v>
      </c>
      <c r="E175" s="116">
        <v>1</v>
      </c>
      <c r="F175" s="116">
        <v>6</v>
      </c>
      <c r="G175" s="116">
        <v>3</v>
      </c>
      <c r="H175" s="116">
        <v>2</v>
      </c>
      <c r="I175" s="116" t="s">
        <v>984</v>
      </c>
      <c r="K175" s="114" t="s">
        <v>1952</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277</v>
      </c>
      <c r="W175" s="18" t="s">
        <v>277</v>
      </c>
      <c r="X175" s="18" t="s">
        <v>346</v>
      </c>
      <c r="Y175" s="18" t="s">
        <v>32</v>
      </c>
      <c r="Z175" s="18" t="s">
        <v>33</v>
      </c>
      <c r="AA175" s="91">
        <f>INDEX(Duct_Leakage!$A$3:$A$6,MATCH(Model_Input_Builder!$G175,Duct_Leakage!$E$3:$E$6,0),1)</f>
        <v>0.127</v>
      </c>
      <c r="AB175" s="91">
        <f>INDEX(Duct_Leakage!$B$3:$B$6,MATCH(Model_Input_Builder!$G175,Duct_Leakage!$E$3:$E$6,0),1)</f>
        <v>6.3E-2</v>
      </c>
      <c r="AC175" s="18">
        <v>30</v>
      </c>
      <c r="AD175" s="18">
        <v>30</v>
      </c>
      <c r="AE175" s="18" t="s">
        <v>67</v>
      </c>
      <c r="AF175" s="18" t="s">
        <v>35</v>
      </c>
      <c r="AG175" s="49">
        <v>0</v>
      </c>
      <c r="AH175" s="18">
        <v>0</v>
      </c>
      <c r="AI175" s="18" t="s">
        <v>67</v>
      </c>
      <c r="AJ175" s="18" t="s">
        <v>67</v>
      </c>
      <c r="AK175" s="18" t="s">
        <v>67</v>
      </c>
      <c r="AL175" s="18" t="s">
        <v>67</v>
      </c>
      <c r="AM175" s="18" t="s">
        <v>67</v>
      </c>
      <c r="AN175" s="18">
        <v>0</v>
      </c>
      <c r="AO175" s="18">
        <v>0</v>
      </c>
    </row>
    <row r="176" spans="1:41" x14ac:dyDescent="0.25">
      <c r="A176" s="116">
        <v>172</v>
      </c>
      <c r="B176" s="116">
        <v>4</v>
      </c>
      <c r="C176" s="116">
        <v>6</v>
      </c>
      <c r="D176" s="116">
        <v>3</v>
      </c>
      <c r="E176" s="116">
        <v>12</v>
      </c>
      <c r="F176" s="116">
        <v>7</v>
      </c>
      <c r="G176" s="116">
        <v>3</v>
      </c>
      <c r="H176" s="116">
        <v>4</v>
      </c>
      <c r="I176" s="116" t="s">
        <v>985</v>
      </c>
      <c r="K176" s="114" t="s">
        <v>1953</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277</v>
      </c>
      <c r="W176" s="18" t="s">
        <v>277</v>
      </c>
      <c r="X176" s="18" t="s">
        <v>346</v>
      </c>
      <c r="Y176" s="18" t="s">
        <v>32</v>
      </c>
      <c r="Z176" s="18" t="s">
        <v>33</v>
      </c>
      <c r="AA176" s="91">
        <f>INDEX(Duct_Leakage!$A$3:$A$6,MATCH(Model_Input_Builder!$G176,Duct_Leakage!$E$3:$E$6,0),1)</f>
        <v>0.127</v>
      </c>
      <c r="AB176" s="91">
        <f>INDEX(Duct_Leakage!$B$3:$B$6,MATCH(Model_Input_Builder!$G176,Duct_Leakage!$E$3:$E$6,0),1)</f>
        <v>6.3E-2</v>
      </c>
      <c r="AC176" s="18">
        <v>30</v>
      </c>
      <c r="AD176" s="18">
        <v>30</v>
      </c>
      <c r="AE176" s="18" t="s">
        <v>67</v>
      </c>
      <c r="AF176" s="18" t="s">
        <v>35</v>
      </c>
      <c r="AG176" s="49">
        <v>0</v>
      </c>
      <c r="AH176" s="18">
        <v>0</v>
      </c>
      <c r="AI176" s="18" t="s">
        <v>67</v>
      </c>
      <c r="AJ176" s="18" t="s">
        <v>67</v>
      </c>
      <c r="AK176" s="18" t="s">
        <v>67</v>
      </c>
      <c r="AL176" s="18" t="s">
        <v>67</v>
      </c>
      <c r="AM176" s="18" t="s">
        <v>67</v>
      </c>
      <c r="AN176" s="18">
        <v>0</v>
      </c>
      <c r="AO176" s="18">
        <v>0</v>
      </c>
    </row>
    <row r="177" spans="1:41" x14ac:dyDescent="0.25">
      <c r="A177" s="116">
        <v>173</v>
      </c>
      <c r="B177" s="116">
        <v>1</v>
      </c>
      <c r="C177" s="116">
        <v>5</v>
      </c>
      <c r="D177" s="116">
        <v>1</v>
      </c>
      <c r="E177" s="116">
        <v>8</v>
      </c>
      <c r="F177" s="116">
        <v>20</v>
      </c>
      <c r="G177" s="116">
        <v>1</v>
      </c>
      <c r="H177" s="116">
        <v>4</v>
      </c>
      <c r="I177" s="116" t="s">
        <v>986</v>
      </c>
      <c r="K177" s="114" t="s">
        <v>1954</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277</v>
      </c>
      <c r="W177" s="18" t="s">
        <v>277</v>
      </c>
      <c r="X177" s="18" t="s">
        <v>346</v>
      </c>
      <c r="Y177" s="18" t="s">
        <v>32</v>
      </c>
      <c r="Z177" s="18" t="s">
        <v>33</v>
      </c>
      <c r="AA177" s="91">
        <f>INDEX(Duct_Leakage!$A$3:$A$6,MATCH(Model_Input_Builder!$G177,Duct_Leakage!$E$3:$E$6,0),1)</f>
        <v>0.03</v>
      </c>
      <c r="AB177" s="91">
        <f>INDEX(Duct_Leakage!$B$3:$B$6,MATCH(Model_Input_Builder!$G177,Duct_Leakage!$E$3:$E$6,0),1)</f>
        <v>1.4999999999999999E-2</v>
      </c>
      <c r="AC177" s="18">
        <v>30</v>
      </c>
      <c r="AD177" s="18">
        <v>30</v>
      </c>
      <c r="AE177" s="18" t="s">
        <v>67</v>
      </c>
      <c r="AF177" s="18" t="s">
        <v>35</v>
      </c>
      <c r="AG177" s="49">
        <v>0</v>
      </c>
      <c r="AH177" s="18">
        <v>0</v>
      </c>
      <c r="AI177" s="18" t="s">
        <v>67</v>
      </c>
      <c r="AJ177" s="18" t="s">
        <v>67</v>
      </c>
      <c r="AK177" s="18" t="s">
        <v>67</v>
      </c>
      <c r="AL177" s="18" t="s">
        <v>67</v>
      </c>
      <c r="AM177" s="18" t="s">
        <v>67</v>
      </c>
      <c r="AN177" s="18">
        <v>0</v>
      </c>
      <c r="AO177" s="18">
        <v>0</v>
      </c>
    </row>
    <row r="178" spans="1:41" x14ac:dyDescent="0.25">
      <c r="A178" s="116">
        <v>174</v>
      </c>
      <c r="B178" s="116">
        <v>2</v>
      </c>
      <c r="C178" s="116">
        <v>1</v>
      </c>
      <c r="D178" s="116">
        <v>5</v>
      </c>
      <c r="E178" s="116">
        <v>12</v>
      </c>
      <c r="F178" s="116">
        <v>1</v>
      </c>
      <c r="G178" s="116">
        <v>4</v>
      </c>
      <c r="H178" s="116">
        <v>3</v>
      </c>
      <c r="I178" s="116" t="s">
        <v>987</v>
      </c>
      <c r="K178" s="114" t="s">
        <v>1955</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277</v>
      </c>
      <c r="W178" s="18" t="s">
        <v>277</v>
      </c>
      <c r="X178" s="18" t="s">
        <v>346</v>
      </c>
      <c r="Y178" s="18" t="s">
        <v>32</v>
      </c>
      <c r="Z178" s="18" t="s">
        <v>33</v>
      </c>
      <c r="AA178" s="91">
        <f>INDEX(Duct_Leakage!$A$3:$A$6,MATCH(Model_Input_Builder!$G178,Duct_Leakage!$E$3:$E$6,0),1)</f>
        <v>0.18</v>
      </c>
      <c r="AB178" s="91">
        <f>INDEX(Duct_Leakage!$B$3:$B$6,MATCH(Model_Input_Builder!$G178,Duct_Leakage!$E$3:$E$6,0),1)</f>
        <v>0.09</v>
      </c>
      <c r="AC178" s="18">
        <v>30</v>
      </c>
      <c r="AD178" s="18">
        <v>30</v>
      </c>
      <c r="AE178" s="18" t="s">
        <v>67</v>
      </c>
      <c r="AF178" s="18" t="s">
        <v>35</v>
      </c>
      <c r="AG178" s="49">
        <v>0</v>
      </c>
      <c r="AH178" s="18">
        <v>0</v>
      </c>
      <c r="AI178" s="18" t="s">
        <v>67</v>
      </c>
      <c r="AJ178" s="18" t="s">
        <v>67</v>
      </c>
      <c r="AK178" s="18" t="s">
        <v>67</v>
      </c>
      <c r="AL178" s="18" t="s">
        <v>67</v>
      </c>
      <c r="AM178" s="18" t="s">
        <v>67</v>
      </c>
      <c r="AN178" s="18">
        <v>0</v>
      </c>
      <c r="AO178" s="18">
        <v>0</v>
      </c>
    </row>
    <row r="179" spans="1:41" x14ac:dyDescent="0.25">
      <c r="A179" s="116">
        <v>175</v>
      </c>
      <c r="B179" s="116">
        <v>3</v>
      </c>
      <c r="C179" s="116">
        <v>6</v>
      </c>
      <c r="D179" s="116">
        <v>1</v>
      </c>
      <c r="E179" s="116">
        <v>6</v>
      </c>
      <c r="F179" s="116">
        <v>14</v>
      </c>
      <c r="G179" s="116">
        <v>1</v>
      </c>
      <c r="H179" s="116">
        <v>3</v>
      </c>
      <c r="I179" s="116" t="s">
        <v>988</v>
      </c>
      <c r="K179" s="114" t="s">
        <v>1956</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277</v>
      </c>
      <c r="W179" s="18" t="s">
        <v>277</v>
      </c>
      <c r="X179" s="18" t="s">
        <v>346</v>
      </c>
      <c r="Y179" s="18" t="s">
        <v>32</v>
      </c>
      <c r="Z179" s="18" t="s">
        <v>33</v>
      </c>
      <c r="AA179" s="91">
        <f>INDEX(Duct_Leakage!$A$3:$A$6,MATCH(Model_Input_Builder!$G179,Duct_Leakage!$E$3:$E$6,0),1)</f>
        <v>0.03</v>
      </c>
      <c r="AB179" s="91">
        <f>INDEX(Duct_Leakage!$B$3:$B$6,MATCH(Model_Input_Builder!$G179,Duct_Leakage!$E$3:$E$6,0),1)</f>
        <v>1.4999999999999999E-2</v>
      </c>
      <c r="AC179" s="18">
        <v>30</v>
      </c>
      <c r="AD179" s="18">
        <v>30</v>
      </c>
      <c r="AE179" s="18" t="s">
        <v>67</v>
      </c>
      <c r="AF179" s="18" t="s">
        <v>35</v>
      </c>
      <c r="AG179" s="49">
        <v>0</v>
      </c>
      <c r="AH179" s="18">
        <v>0</v>
      </c>
      <c r="AI179" s="18" t="s">
        <v>67</v>
      </c>
      <c r="AJ179" s="18" t="s">
        <v>67</v>
      </c>
      <c r="AK179" s="18" t="s">
        <v>67</v>
      </c>
      <c r="AL179" s="18" t="s">
        <v>67</v>
      </c>
      <c r="AM179" s="18" t="s">
        <v>67</v>
      </c>
      <c r="AN179" s="18">
        <v>0</v>
      </c>
      <c r="AO179" s="18">
        <v>0</v>
      </c>
    </row>
    <row r="180" spans="1:41" x14ac:dyDescent="0.25">
      <c r="A180" s="116">
        <v>176</v>
      </c>
      <c r="B180" s="116">
        <v>2</v>
      </c>
      <c r="C180" s="116">
        <v>3</v>
      </c>
      <c r="D180" s="116">
        <v>1</v>
      </c>
      <c r="E180" s="116">
        <v>6</v>
      </c>
      <c r="F180" s="116">
        <v>11</v>
      </c>
      <c r="G180" s="116">
        <v>1</v>
      </c>
      <c r="H180" s="116">
        <v>4</v>
      </c>
      <c r="I180" s="116" t="s">
        <v>989</v>
      </c>
      <c r="K180" s="114" t="s">
        <v>1957</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277</v>
      </c>
      <c r="W180" s="18" t="s">
        <v>277</v>
      </c>
      <c r="X180" s="18" t="s">
        <v>346</v>
      </c>
      <c r="Y180" s="18" t="s">
        <v>32</v>
      </c>
      <c r="Z180" s="18" t="s">
        <v>33</v>
      </c>
      <c r="AA180" s="91">
        <f>INDEX(Duct_Leakage!$A$3:$A$6,MATCH(Model_Input_Builder!$G180,Duct_Leakage!$E$3:$E$6,0),1)</f>
        <v>0.03</v>
      </c>
      <c r="AB180" s="91">
        <f>INDEX(Duct_Leakage!$B$3:$B$6,MATCH(Model_Input_Builder!$G180,Duct_Leakage!$E$3:$E$6,0),1)</f>
        <v>1.4999999999999999E-2</v>
      </c>
      <c r="AC180" s="18">
        <v>30</v>
      </c>
      <c r="AD180" s="18">
        <v>30</v>
      </c>
      <c r="AE180" s="18" t="s">
        <v>67</v>
      </c>
      <c r="AF180" s="18" t="s">
        <v>35</v>
      </c>
      <c r="AG180" s="49">
        <v>0</v>
      </c>
      <c r="AH180" s="18">
        <v>0</v>
      </c>
      <c r="AI180" s="18" t="s">
        <v>67</v>
      </c>
      <c r="AJ180" s="18" t="s">
        <v>67</v>
      </c>
      <c r="AK180" s="18" t="s">
        <v>67</v>
      </c>
      <c r="AL180" s="18" t="s">
        <v>67</v>
      </c>
      <c r="AM180" s="18" t="s">
        <v>67</v>
      </c>
      <c r="AN180" s="18">
        <v>0</v>
      </c>
      <c r="AO180" s="18">
        <v>0</v>
      </c>
    </row>
    <row r="181" spans="1:41" x14ac:dyDescent="0.25">
      <c r="A181" s="116">
        <v>177</v>
      </c>
      <c r="B181" s="116">
        <v>4</v>
      </c>
      <c r="C181" s="116">
        <v>7</v>
      </c>
      <c r="D181" s="116">
        <v>5</v>
      </c>
      <c r="E181" s="116">
        <v>18</v>
      </c>
      <c r="F181" s="116">
        <v>12</v>
      </c>
      <c r="G181" s="116">
        <v>1</v>
      </c>
      <c r="H181" s="116">
        <v>2</v>
      </c>
      <c r="I181" s="116" t="s">
        <v>990</v>
      </c>
      <c r="K181" s="114" t="s">
        <v>1958</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277</v>
      </c>
      <c r="W181" s="18" t="s">
        <v>277</v>
      </c>
      <c r="X181" s="18" t="s">
        <v>346</v>
      </c>
      <c r="Y181" s="18" t="s">
        <v>32</v>
      </c>
      <c r="Z181" s="18" t="s">
        <v>33</v>
      </c>
      <c r="AA181" s="91">
        <f>INDEX(Duct_Leakage!$A$3:$A$6,MATCH(Model_Input_Builder!$G181,Duct_Leakage!$E$3:$E$6,0),1)</f>
        <v>0.03</v>
      </c>
      <c r="AB181" s="91">
        <f>INDEX(Duct_Leakage!$B$3:$B$6,MATCH(Model_Input_Builder!$G181,Duct_Leakage!$E$3:$E$6,0),1)</f>
        <v>1.4999999999999999E-2</v>
      </c>
      <c r="AC181" s="18">
        <v>30</v>
      </c>
      <c r="AD181" s="18">
        <v>30</v>
      </c>
      <c r="AE181" s="18" t="s">
        <v>67</v>
      </c>
      <c r="AF181" s="18" t="s">
        <v>35</v>
      </c>
      <c r="AG181" s="49">
        <v>0</v>
      </c>
      <c r="AH181" s="18">
        <v>0</v>
      </c>
      <c r="AI181" s="18" t="s">
        <v>67</v>
      </c>
      <c r="AJ181" s="18" t="s">
        <v>67</v>
      </c>
      <c r="AK181" s="18" t="s">
        <v>67</v>
      </c>
      <c r="AL181" s="18" t="s">
        <v>67</v>
      </c>
      <c r="AM181" s="18" t="s">
        <v>67</v>
      </c>
      <c r="AN181" s="18">
        <v>0</v>
      </c>
      <c r="AO181" s="18">
        <v>0</v>
      </c>
    </row>
    <row r="182" spans="1:41" x14ac:dyDescent="0.25">
      <c r="A182" s="116">
        <v>178</v>
      </c>
      <c r="B182" s="116">
        <v>3</v>
      </c>
      <c r="C182" s="116">
        <v>6</v>
      </c>
      <c r="D182" s="116">
        <v>5</v>
      </c>
      <c r="E182" s="116">
        <v>11</v>
      </c>
      <c r="F182" s="116">
        <v>19</v>
      </c>
      <c r="G182" s="116">
        <v>2</v>
      </c>
      <c r="H182" s="116">
        <v>3</v>
      </c>
      <c r="I182" s="116" t="s">
        <v>991</v>
      </c>
      <c r="K182" s="114" t="s">
        <v>1959</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277</v>
      </c>
      <c r="W182" s="18" t="s">
        <v>277</v>
      </c>
      <c r="X182" s="18" t="s">
        <v>346</v>
      </c>
      <c r="Y182" s="18" t="s">
        <v>32</v>
      </c>
      <c r="Z182" s="18" t="s">
        <v>33</v>
      </c>
      <c r="AA182" s="91">
        <f>INDEX(Duct_Leakage!$A$3:$A$6,MATCH(Model_Input_Builder!$G182,Duct_Leakage!$E$3:$E$6,0),1)</f>
        <v>0.06</v>
      </c>
      <c r="AB182" s="91">
        <f>INDEX(Duct_Leakage!$B$3:$B$6,MATCH(Model_Input_Builder!$G182,Duct_Leakage!$E$3:$E$6,0),1)</f>
        <v>0.03</v>
      </c>
      <c r="AC182" s="18">
        <v>30</v>
      </c>
      <c r="AD182" s="18">
        <v>30</v>
      </c>
      <c r="AE182" s="18" t="s">
        <v>67</v>
      </c>
      <c r="AF182" s="18" t="s">
        <v>35</v>
      </c>
      <c r="AG182" s="49">
        <v>0</v>
      </c>
      <c r="AH182" s="18">
        <v>0</v>
      </c>
      <c r="AI182" s="18" t="s">
        <v>67</v>
      </c>
      <c r="AJ182" s="18" t="s">
        <v>67</v>
      </c>
      <c r="AK182" s="18" t="s">
        <v>67</v>
      </c>
      <c r="AL182" s="18" t="s">
        <v>67</v>
      </c>
      <c r="AM182" s="18" t="s">
        <v>67</v>
      </c>
      <c r="AN182" s="18">
        <v>0</v>
      </c>
      <c r="AO182" s="18">
        <v>0</v>
      </c>
    </row>
    <row r="183" spans="1:41" x14ac:dyDescent="0.25">
      <c r="A183" s="116">
        <v>179</v>
      </c>
      <c r="B183" s="116">
        <v>4</v>
      </c>
      <c r="C183" s="116">
        <v>3</v>
      </c>
      <c r="D183" s="116">
        <v>3</v>
      </c>
      <c r="E183" s="116">
        <v>5</v>
      </c>
      <c r="F183" s="116">
        <v>14</v>
      </c>
      <c r="G183" s="116">
        <v>4</v>
      </c>
      <c r="H183" s="116">
        <v>3</v>
      </c>
      <c r="I183" s="116" t="s">
        <v>992</v>
      </c>
      <c r="K183" s="114" t="s">
        <v>1960</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277</v>
      </c>
      <c r="W183" s="18" t="s">
        <v>277</v>
      </c>
      <c r="X183" s="18" t="s">
        <v>346</v>
      </c>
      <c r="Y183" s="18" t="s">
        <v>32</v>
      </c>
      <c r="Z183" s="18" t="s">
        <v>33</v>
      </c>
      <c r="AA183" s="91">
        <f>INDEX(Duct_Leakage!$A$3:$A$6,MATCH(Model_Input_Builder!$G183,Duct_Leakage!$E$3:$E$6,0),1)</f>
        <v>0.18</v>
      </c>
      <c r="AB183" s="91">
        <f>INDEX(Duct_Leakage!$B$3:$B$6,MATCH(Model_Input_Builder!$G183,Duct_Leakage!$E$3:$E$6,0),1)</f>
        <v>0.09</v>
      </c>
      <c r="AC183" s="18">
        <v>30</v>
      </c>
      <c r="AD183" s="18">
        <v>30</v>
      </c>
      <c r="AE183" s="18" t="s">
        <v>67</v>
      </c>
      <c r="AF183" s="18" t="s">
        <v>35</v>
      </c>
      <c r="AG183" s="49">
        <v>0</v>
      </c>
      <c r="AH183" s="18">
        <v>0</v>
      </c>
      <c r="AI183" s="18" t="s">
        <v>67</v>
      </c>
      <c r="AJ183" s="18" t="s">
        <v>67</v>
      </c>
      <c r="AK183" s="18" t="s">
        <v>67</v>
      </c>
      <c r="AL183" s="18" t="s">
        <v>67</v>
      </c>
      <c r="AM183" s="18" t="s">
        <v>67</v>
      </c>
      <c r="AN183" s="18">
        <v>0</v>
      </c>
      <c r="AO183" s="18">
        <v>0</v>
      </c>
    </row>
    <row r="184" spans="1:41" x14ac:dyDescent="0.25">
      <c r="A184" s="116">
        <v>180</v>
      </c>
      <c r="B184" s="116">
        <v>3</v>
      </c>
      <c r="C184" s="116">
        <v>7</v>
      </c>
      <c r="D184" s="116">
        <v>4</v>
      </c>
      <c r="E184" s="116">
        <v>15</v>
      </c>
      <c r="F184" s="116">
        <v>16</v>
      </c>
      <c r="G184" s="116">
        <v>3</v>
      </c>
      <c r="H184" s="116">
        <v>4</v>
      </c>
      <c r="I184" s="116" t="s">
        <v>993</v>
      </c>
      <c r="K184" s="114" t="s">
        <v>1961</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277</v>
      </c>
      <c r="W184" s="18" t="s">
        <v>277</v>
      </c>
      <c r="X184" s="18" t="s">
        <v>346</v>
      </c>
      <c r="Y184" s="18" t="s">
        <v>32</v>
      </c>
      <c r="Z184" s="18" t="s">
        <v>33</v>
      </c>
      <c r="AA184" s="91">
        <f>INDEX(Duct_Leakage!$A$3:$A$6,MATCH(Model_Input_Builder!$G184,Duct_Leakage!$E$3:$E$6,0),1)</f>
        <v>0.127</v>
      </c>
      <c r="AB184" s="91">
        <f>INDEX(Duct_Leakage!$B$3:$B$6,MATCH(Model_Input_Builder!$G184,Duct_Leakage!$E$3:$E$6,0),1)</f>
        <v>6.3E-2</v>
      </c>
      <c r="AC184" s="18">
        <v>30</v>
      </c>
      <c r="AD184" s="18">
        <v>30</v>
      </c>
      <c r="AE184" s="18" t="s">
        <v>67</v>
      </c>
      <c r="AF184" s="18" t="s">
        <v>35</v>
      </c>
      <c r="AG184" s="49">
        <v>0</v>
      </c>
      <c r="AH184" s="18">
        <v>0</v>
      </c>
      <c r="AI184" s="18" t="s">
        <v>67</v>
      </c>
      <c r="AJ184" s="18" t="s">
        <v>67</v>
      </c>
      <c r="AK184" s="18" t="s">
        <v>67</v>
      </c>
      <c r="AL184" s="18" t="s">
        <v>67</v>
      </c>
      <c r="AM184" s="18" t="s">
        <v>67</v>
      </c>
      <c r="AN184" s="18">
        <v>0</v>
      </c>
      <c r="AO184" s="18">
        <v>0</v>
      </c>
    </row>
    <row r="185" spans="1:41" x14ac:dyDescent="0.25">
      <c r="A185" s="116">
        <v>181</v>
      </c>
      <c r="B185" s="116">
        <v>2</v>
      </c>
      <c r="C185" s="116">
        <v>2</v>
      </c>
      <c r="D185" s="116">
        <v>2</v>
      </c>
      <c r="E185" s="116">
        <v>4</v>
      </c>
      <c r="F185" s="116">
        <v>7</v>
      </c>
      <c r="G185" s="116">
        <v>3</v>
      </c>
      <c r="H185" s="116">
        <v>1</v>
      </c>
      <c r="I185" s="116" t="s">
        <v>994</v>
      </c>
      <c r="K185" s="114" t="s">
        <v>1962</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277</v>
      </c>
      <c r="W185" s="18" t="s">
        <v>277</v>
      </c>
      <c r="X185" s="18" t="s">
        <v>346</v>
      </c>
      <c r="Y185" s="18" t="s">
        <v>32</v>
      </c>
      <c r="Z185" s="18" t="s">
        <v>33</v>
      </c>
      <c r="AA185" s="91">
        <f>INDEX(Duct_Leakage!$A$3:$A$6,MATCH(Model_Input_Builder!$G185,Duct_Leakage!$E$3:$E$6,0),1)</f>
        <v>0.127</v>
      </c>
      <c r="AB185" s="91">
        <f>INDEX(Duct_Leakage!$B$3:$B$6,MATCH(Model_Input_Builder!$G185,Duct_Leakage!$E$3:$E$6,0),1)</f>
        <v>6.3E-2</v>
      </c>
      <c r="AC185" s="18">
        <v>30</v>
      </c>
      <c r="AD185" s="18">
        <v>30</v>
      </c>
      <c r="AE185" s="18" t="s">
        <v>67</v>
      </c>
      <c r="AF185" s="18" t="s">
        <v>35</v>
      </c>
      <c r="AG185" s="49">
        <v>0</v>
      </c>
      <c r="AH185" s="18">
        <v>0</v>
      </c>
      <c r="AI185" s="18" t="s">
        <v>67</v>
      </c>
      <c r="AJ185" s="18" t="s">
        <v>67</v>
      </c>
      <c r="AK185" s="18" t="s">
        <v>67</v>
      </c>
      <c r="AL185" s="18" t="s">
        <v>67</v>
      </c>
      <c r="AM185" s="18" t="s">
        <v>67</v>
      </c>
      <c r="AN185" s="18">
        <v>0</v>
      </c>
      <c r="AO185" s="18">
        <v>0</v>
      </c>
    </row>
    <row r="186" spans="1:41" x14ac:dyDescent="0.25">
      <c r="A186" s="116">
        <v>182</v>
      </c>
      <c r="B186" s="116">
        <v>3</v>
      </c>
      <c r="C186" s="116">
        <v>7</v>
      </c>
      <c r="D186" s="116">
        <v>5</v>
      </c>
      <c r="E186" s="116">
        <v>2</v>
      </c>
      <c r="F186" s="116">
        <v>10</v>
      </c>
      <c r="G186" s="116">
        <v>1</v>
      </c>
      <c r="H186" s="116">
        <v>2</v>
      </c>
      <c r="I186" s="116" t="s">
        <v>995</v>
      </c>
      <c r="K186" s="114" t="s">
        <v>1963</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277</v>
      </c>
      <c r="W186" s="18" t="s">
        <v>277</v>
      </c>
      <c r="X186" s="18" t="s">
        <v>346</v>
      </c>
      <c r="Y186" s="18" t="s">
        <v>32</v>
      </c>
      <c r="Z186" s="18" t="s">
        <v>33</v>
      </c>
      <c r="AA186" s="91">
        <f>INDEX(Duct_Leakage!$A$3:$A$6,MATCH(Model_Input_Builder!$G186,Duct_Leakage!$E$3:$E$6,0),1)</f>
        <v>0.03</v>
      </c>
      <c r="AB186" s="91">
        <f>INDEX(Duct_Leakage!$B$3:$B$6,MATCH(Model_Input_Builder!$G186,Duct_Leakage!$E$3:$E$6,0),1)</f>
        <v>1.4999999999999999E-2</v>
      </c>
      <c r="AC186" s="18">
        <v>30</v>
      </c>
      <c r="AD186" s="18">
        <v>30</v>
      </c>
      <c r="AE186" s="18" t="s">
        <v>67</v>
      </c>
      <c r="AF186" s="18" t="s">
        <v>35</v>
      </c>
      <c r="AG186" s="49">
        <v>0</v>
      </c>
      <c r="AH186" s="18">
        <v>0</v>
      </c>
      <c r="AI186" s="18" t="s">
        <v>67</v>
      </c>
      <c r="AJ186" s="18" t="s">
        <v>67</v>
      </c>
      <c r="AK186" s="18" t="s">
        <v>67</v>
      </c>
      <c r="AL186" s="18" t="s">
        <v>67</v>
      </c>
      <c r="AM186" s="18" t="s">
        <v>67</v>
      </c>
      <c r="AN186" s="18">
        <v>0</v>
      </c>
      <c r="AO186" s="18">
        <v>0</v>
      </c>
    </row>
    <row r="187" spans="1:41" x14ac:dyDescent="0.25">
      <c r="A187" s="116">
        <v>183</v>
      </c>
      <c r="B187" s="116">
        <v>4</v>
      </c>
      <c r="C187" s="116">
        <v>5</v>
      </c>
      <c r="D187" s="116">
        <v>5</v>
      </c>
      <c r="E187" s="116">
        <v>3</v>
      </c>
      <c r="F187" s="116">
        <v>9</v>
      </c>
      <c r="G187" s="116">
        <v>2</v>
      </c>
      <c r="H187" s="116">
        <v>4</v>
      </c>
      <c r="I187" s="116" t="s">
        <v>996</v>
      </c>
      <c r="K187" s="114" t="s">
        <v>1964</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277</v>
      </c>
      <c r="W187" s="18" t="s">
        <v>277</v>
      </c>
      <c r="X187" s="18" t="s">
        <v>346</v>
      </c>
      <c r="Y187" s="18" t="s">
        <v>32</v>
      </c>
      <c r="Z187" s="18" t="s">
        <v>33</v>
      </c>
      <c r="AA187" s="91">
        <f>INDEX(Duct_Leakage!$A$3:$A$6,MATCH(Model_Input_Builder!$G187,Duct_Leakage!$E$3:$E$6,0),1)</f>
        <v>0.06</v>
      </c>
      <c r="AB187" s="91">
        <f>INDEX(Duct_Leakage!$B$3:$B$6,MATCH(Model_Input_Builder!$G187,Duct_Leakage!$E$3:$E$6,0),1)</f>
        <v>0.03</v>
      </c>
      <c r="AC187" s="18">
        <v>30</v>
      </c>
      <c r="AD187" s="18">
        <v>30</v>
      </c>
      <c r="AE187" s="18" t="s">
        <v>67</v>
      </c>
      <c r="AF187" s="18" t="s">
        <v>35</v>
      </c>
      <c r="AG187" s="49">
        <v>0</v>
      </c>
      <c r="AH187" s="18">
        <v>0</v>
      </c>
      <c r="AI187" s="18" t="s">
        <v>67</v>
      </c>
      <c r="AJ187" s="18" t="s">
        <v>67</v>
      </c>
      <c r="AK187" s="18" t="s">
        <v>67</v>
      </c>
      <c r="AL187" s="18" t="s">
        <v>67</v>
      </c>
      <c r="AM187" s="18" t="s">
        <v>67</v>
      </c>
      <c r="AN187" s="18">
        <v>0</v>
      </c>
      <c r="AO187" s="18">
        <v>0</v>
      </c>
    </row>
    <row r="188" spans="1:41" x14ac:dyDescent="0.25">
      <c r="A188" s="116">
        <v>184</v>
      </c>
      <c r="B188" s="116">
        <v>3</v>
      </c>
      <c r="C188" s="116">
        <v>3</v>
      </c>
      <c r="D188" s="116">
        <v>3</v>
      </c>
      <c r="E188" s="116">
        <v>2</v>
      </c>
      <c r="F188" s="116">
        <v>19</v>
      </c>
      <c r="G188" s="116">
        <v>2</v>
      </c>
      <c r="H188" s="116">
        <v>2</v>
      </c>
      <c r="I188" s="116" t="s">
        <v>997</v>
      </c>
      <c r="K188" s="114" t="s">
        <v>1965</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277</v>
      </c>
      <c r="W188" s="18" t="s">
        <v>277</v>
      </c>
      <c r="X188" s="18" t="s">
        <v>346</v>
      </c>
      <c r="Y188" s="18" t="s">
        <v>32</v>
      </c>
      <c r="Z188" s="18" t="s">
        <v>33</v>
      </c>
      <c r="AA188" s="91">
        <f>INDEX(Duct_Leakage!$A$3:$A$6,MATCH(Model_Input_Builder!$G188,Duct_Leakage!$E$3:$E$6,0),1)</f>
        <v>0.06</v>
      </c>
      <c r="AB188" s="91">
        <f>INDEX(Duct_Leakage!$B$3:$B$6,MATCH(Model_Input_Builder!$G188,Duct_Leakage!$E$3:$E$6,0),1)</f>
        <v>0.03</v>
      </c>
      <c r="AC188" s="18">
        <v>30</v>
      </c>
      <c r="AD188" s="18">
        <v>30</v>
      </c>
      <c r="AE188" s="18" t="s">
        <v>67</v>
      </c>
      <c r="AF188" s="18" t="s">
        <v>35</v>
      </c>
      <c r="AG188" s="49">
        <v>0</v>
      </c>
      <c r="AH188" s="18">
        <v>0</v>
      </c>
      <c r="AI188" s="18" t="s">
        <v>67</v>
      </c>
      <c r="AJ188" s="18" t="s">
        <v>67</v>
      </c>
      <c r="AK188" s="18" t="s">
        <v>67</v>
      </c>
      <c r="AL188" s="18" t="s">
        <v>67</v>
      </c>
      <c r="AM188" s="18" t="s">
        <v>67</v>
      </c>
      <c r="AN188" s="18">
        <v>0</v>
      </c>
      <c r="AO188" s="18">
        <v>0</v>
      </c>
    </row>
    <row r="189" spans="1:41" x14ac:dyDescent="0.25">
      <c r="A189" s="116">
        <v>185</v>
      </c>
      <c r="B189" s="116">
        <v>2</v>
      </c>
      <c r="C189" s="116">
        <v>7</v>
      </c>
      <c r="D189" s="116">
        <v>2</v>
      </c>
      <c r="E189" s="116">
        <v>18</v>
      </c>
      <c r="F189" s="116">
        <v>12</v>
      </c>
      <c r="G189" s="116">
        <v>1</v>
      </c>
      <c r="H189" s="116">
        <v>4</v>
      </c>
      <c r="I189" s="116" t="s">
        <v>998</v>
      </c>
      <c r="K189" s="114" t="s">
        <v>1966</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277</v>
      </c>
      <c r="W189" s="18" t="s">
        <v>277</v>
      </c>
      <c r="X189" s="18" t="s">
        <v>346</v>
      </c>
      <c r="Y189" s="18" t="s">
        <v>32</v>
      </c>
      <c r="Z189" s="18" t="s">
        <v>33</v>
      </c>
      <c r="AA189" s="91">
        <f>INDEX(Duct_Leakage!$A$3:$A$6,MATCH(Model_Input_Builder!$G189,Duct_Leakage!$E$3:$E$6,0),1)</f>
        <v>0.03</v>
      </c>
      <c r="AB189" s="91">
        <f>INDEX(Duct_Leakage!$B$3:$B$6,MATCH(Model_Input_Builder!$G189,Duct_Leakage!$E$3:$E$6,0),1)</f>
        <v>1.4999999999999999E-2</v>
      </c>
      <c r="AC189" s="18">
        <v>30</v>
      </c>
      <c r="AD189" s="18">
        <v>30</v>
      </c>
      <c r="AE189" s="18" t="s">
        <v>67</v>
      </c>
      <c r="AF189" s="18" t="s">
        <v>35</v>
      </c>
      <c r="AG189" s="49">
        <v>0</v>
      </c>
      <c r="AH189" s="18">
        <v>0</v>
      </c>
      <c r="AI189" s="18" t="s">
        <v>67</v>
      </c>
      <c r="AJ189" s="18" t="s">
        <v>67</v>
      </c>
      <c r="AK189" s="18" t="s">
        <v>67</v>
      </c>
      <c r="AL189" s="18" t="s">
        <v>67</v>
      </c>
      <c r="AM189" s="18" t="s">
        <v>67</v>
      </c>
      <c r="AN189" s="18">
        <v>0</v>
      </c>
      <c r="AO189" s="18">
        <v>0</v>
      </c>
    </row>
    <row r="190" spans="1:41" x14ac:dyDescent="0.25">
      <c r="A190" s="116">
        <v>186</v>
      </c>
      <c r="B190" s="116">
        <v>2</v>
      </c>
      <c r="C190" s="116">
        <v>5</v>
      </c>
      <c r="D190" s="116">
        <v>2</v>
      </c>
      <c r="E190" s="116">
        <v>3</v>
      </c>
      <c r="F190" s="116">
        <v>4</v>
      </c>
      <c r="G190" s="116">
        <v>3</v>
      </c>
      <c r="H190" s="116">
        <v>1</v>
      </c>
      <c r="I190" s="116" t="s">
        <v>999</v>
      </c>
      <c r="K190" s="114" t="s">
        <v>1967</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277</v>
      </c>
      <c r="W190" s="18" t="s">
        <v>277</v>
      </c>
      <c r="X190" s="18" t="s">
        <v>346</v>
      </c>
      <c r="Y190" s="18" t="s">
        <v>32</v>
      </c>
      <c r="Z190" s="18" t="s">
        <v>33</v>
      </c>
      <c r="AA190" s="91">
        <f>INDEX(Duct_Leakage!$A$3:$A$6,MATCH(Model_Input_Builder!$G190,Duct_Leakage!$E$3:$E$6,0),1)</f>
        <v>0.127</v>
      </c>
      <c r="AB190" s="91">
        <f>INDEX(Duct_Leakage!$B$3:$B$6,MATCH(Model_Input_Builder!$G190,Duct_Leakage!$E$3:$E$6,0),1)</f>
        <v>6.3E-2</v>
      </c>
      <c r="AC190" s="18">
        <v>30</v>
      </c>
      <c r="AD190" s="18">
        <v>30</v>
      </c>
      <c r="AE190" s="18" t="s">
        <v>67</v>
      </c>
      <c r="AF190" s="18" t="s">
        <v>35</v>
      </c>
      <c r="AG190" s="49">
        <v>0</v>
      </c>
      <c r="AH190" s="18">
        <v>0</v>
      </c>
      <c r="AI190" s="18" t="s">
        <v>67</v>
      </c>
      <c r="AJ190" s="18" t="s">
        <v>67</v>
      </c>
      <c r="AK190" s="18" t="s">
        <v>67</v>
      </c>
      <c r="AL190" s="18" t="s">
        <v>67</v>
      </c>
      <c r="AM190" s="18" t="s">
        <v>67</v>
      </c>
      <c r="AN190" s="18">
        <v>0</v>
      </c>
      <c r="AO190" s="18">
        <v>0</v>
      </c>
    </row>
    <row r="191" spans="1:41" x14ac:dyDescent="0.25">
      <c r="A191" s="116">
        <v>187</v>
      </c>
      <c r="B191" s="116">
        <v>1</v>
      </c>
      <c r="C191" s="116">
        <v>2</v>
      </c>
      <c r="D191" s="116">
        <v>5</v>
      </c>
      <c r="E191" s="116">
        <v>2</v>
      </c>
      <c r="F191" s="116">
        <v>20</v>
      </c>
      <c r="G191" s="116">
        <v>1</v>
      </c>
      <c r="H191" s="116">
        <v>1</v>
      </c>
      <c r="I191" s="116" t="s">
        <v>1000</v>
      </c>
      <c r="K191" s="114" t="s">
        <v>1968</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277</v>
      </c>
      <c r="W191" s="18" t="s">
        <v>277</v>
      </c>
      <c r="X191" s="18" t="s">
        <v>346</v>
      </c>
      <c r="Y191" s="18" t="s">
        <v>32</v>
      </c>
      <c r="Z191" s="18" t="s">
        <v>33</v>
      </c>
      <c r="AA191" s="91">
        <f>INDEX(Duct_Leakage!$A$3:$A$6,MATCH(Model_Input_Builder!$G191,Duct_Leakage!$E$3:$E$6,0),1)</f>
        <v>0.03</v>
      </c>
      <c r="AB191" s="91">
        <f>INDEX(Duct_Leakage!$B$3:$B$6,MATCH(Model_Input_Builder!$G191,Duct_Leakage!$E$3:$E$6,0),1)</f>
        <v>1.4999999999999999E-2</v>
      </c>
      <c r="AC191" s="18">
        <v>30</v>
      </c>
      <c r="AD191" s="18">
        <v>30</v>
      </c>
      <c r="AE191" s="18" t="s">
        <v>67</v>
      </c>
      <c r="AF191" s="18" t="s">
        <v>35</v>
      </c>
      <c r="AG191" s="49">
        <v>0</v>
      </c>
      <c r="AH191" s="18">
        <v>0</v>
      </c>
      <c r="AI191" s="18" t="s">
        <v>67</v>
      </c>
      <c r="AJ191" s="18" t="s">
        <v>67</v>
      </c>
      <c r="AK191" s="18" t="s">
        <v>67</v>
      </c>
      <c r="AL191" s="18" t="s">
        <v>67</v>
      </c>
      <c r="AM191" s="18" t="s">
        <v>67</v>
      </c>
      <c r="AN191" s="18">
        <v>0</v>
      </c>
      <c r="AO191" s="18">
        <v>0</v>
      </c>
    </row>
    <row r="192" spans="1:41" x14ac:dyDescent="0.25">
      <c r="A192" s="116">
        <v>188</v>
      </c>
      <c r="B192" s="116">
        <v>2</v>
      </c>
      <c r="C192" s="116">
        <v>2</v>
      </c>
      <c r="D192" s="116">
        <v>5</v>
      </c>
      <c r="E192" s="116">
        <v>19</v>
      </c>
      <c r="F192" s="116">
        <v>20</v>
      </c>
      <c r="G192" s="116">
        <v>1</v>
      </c>
      <c r="H192" s="116">
        <v>4</v>
      </c>
      <c r="I192" s="116" t="s">
        <v>1001</v>
      </c>
      <c r="K192" s="114" t="s">
        <v>1969</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277</v>
      </c>
      <c r="W192" s="18" t="s">
        <v>277</v>
      </c>
      <c r="X192" s="18" t="s">
        <v>346</v>
      </c>
      <c r="Y192" s="18" t="s">
        <v>32</v>
      </c>
      <c r="Z192" s="18" t="s">
        <v>33</v>
      </c>
      <c r="AA192" s="91">
        <f>INDEX(Duct_Leakage!$A$3:$A$6,MATCH(Model_Input_Builder!$G192,Duct_Leakage!$E$3:$E$6,0),1)</f>
        <v>0.03</v>
      </c>
      <c r="AB192" s="91">
        <f>INDEX(Duct_Leakage!$B$3:$B$6,MATCH(Model_Input_Builder!$G192,Duct_Leakage!$E$3:$E$6,0),1)</f>
        <v>1.4999999999999999E-2</v>
      </c>
      <c r="AC192" s="18">
        <v>30</v>
      </c>
      <c r="AD192" s="18">
        <v>30</v>
      </c>
      <c r="AE192" s="18" t="s">
        <v>67</v>
      </c>
      <c r="AF192" s="18" t="s">
        <v>35</v>
      </c>
      <c r="AG192" s="49">
        <v>0</v>
      </c>
      <c r="AH192" s="18">
        <v>0</v>
      </c>
      <c r="AI192" s="18" t="s">
        <v>67</v>
      </c>
      <c r="AJ192" s="18" t="s">
        <v>67</v>
      </c>
      <c r="AK192" s="18" t="s">
        <v>67</v>
      </c>
      <c r="AL192" s="18" t="s">
        <v>67</v>
      </c>
      <c r="AM192" s="18" t="s">
        <v>67</v>
      </c>
      <c r="AN192" s="18">
        <v>0</v>
      </c>
      <c r="AO192" s="18">
        <v>0</v>
      </c>
    </row>
    <row r="193" spans="1:41" x14ac:dyDescent="0.25">
      <c r="A193" s="116">
        <v>189</v>
      </c>
      <c r="B193" s="116">
        <v>4</v>
      </c>
      <c r="C193" s="116">
        <v>3</v>
      </c>
      <c r="D193" s="116">
        <v>2</v>
      </c>
      <c r="E193" s="116">
        <v>2</v>
      </c>
      <c r="F193" s="116">
        <v>7</v>
      </c>
      <c r="G193" s="116">
        <v>4</v>
      </c>
      <c r="H193" s="116">
        <v>2</v>
      </c>
      <c r="I193" s="116" t="s">
        <v>1002</v>
      </c>
      <c r="K193" s="114" t="s">
        <v>1970</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277</v>
      </c>
      <c r="W193" s="18" t="s">
        <v>277</v>
      </c>
      <c r="X193" s="18" t="s">
        <v>346</v>
      </c>
      <c r="Y193" s="18" t="s">
        <v>32</v>
      </c>
      <c r="Z193" s="18" t="s">
        <v>33</v>
      </c>
      <c r="AA193" s="91">
        <f>INDEX(Duct_Leakage!$A$3:$A$6,MATCH(Model_Input_Builder!$G193,Duct_Leakage!$E$3:$E$6,0),1)</f>
        <v>0.18</v>
      </c>
      <c r="AB193" s="91">
        <f>INDEX(Duct_Leakage!$B$3:$B$6,MATCH(Model_Input_Builder!$G193,Duct_Leakage!$E$3:$E$6,0),1)</f>
        <v>0.09</v>
      </c>
      <c r="AC193" s="18">
        <v>30</v>
      </c>
      <c r="AD193" s="18">
        <v>30</v>
      </c>
      <c r="AE193" s="18" t="s">
        <v>67</v>
      </c>
      <c r="AF193" s="18" t="s">
        <v>35</v>
      </c>
      <c r="AG193" s="49">
        <v>0</v>
      </c>
      <c r="AH193" s="18">
        <v>0</v>
      </c>
      <c r="AI193" s="18" t="s">
        <v>67</v>
      </c>
      <c r="AJ193" s="18" t="s">
        <v>67</v>
      </c>
      <c r="AK193" s="18" t="s">
        <v>67</v>
      </c>
      <c r="AL193" s="18" t="s">
        <v>67</v>
      </c>
      <c r="AM193" s="18" t="s">
        <v>67</v>
      </c>
      <c r="AN193" s="18">
        <v>0</v>
      </c>
      <c r="AO193" s="18">
        <v>0</v>
      </c>
    </row>
    <row r="194" spans="1:41" x14ac:dyDescent="0.25">
      <c r="A194" s="116">
        <v>190</v>
      </c>
      <c r="B194" s="116">
        <v>4</v>
      </c>
      <c r="C194" s="116">
        <v>5</v>
      </c>
      <c r="D194" s="116">
        <v>1</v>
      </c>
      <c r="E194" s="116">
        <v>14</v>
      </c>
      <c r="F194" s="116">
        <v>14</v>
      </c>
      <c r="G194" s="116">
        <v>1</v>
      </c>
      <c r="H194" s="116">
        <v>1</v>
      </c>
      <c r="I194" s="116" t="s">
        <v>1003</v>
      </c>
      <c r="K194" s="114" t="s">
        <v>1971</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277</v>
      </c>
      <c r="W194" s="18" t="s">
        <v>277</v>
      </c>
      <c r="X194" s="18" t="s">
        <v>346</v>
      </c>
      <c r="Y194" s="18" t="s">
        <v>32</v>
      </c>
      <c r="Z194" s="18" t="s">
        <v>33</v>
      </c>
      <c r="AA194" s="91">
        <f>INDEX(Duct_Leakage!$A$3:$A$6,MATCH(Model_Input_Builder!$G194,Duct_Leakage!$E$3:$E$6,0),1)</f>
        <v>0.03</v>
      </c>
      <c r="AB194" s="91">
        <f>INDEX(Duct_Leakage!$B$3:$B$6,MATCH(Model_Input_Builder!$G194,Duct_Leakage!$E$3:$E$6,0),1)</f>
        <v>1.4999999999999999E-2</v>
      </c>
      <c r="AC194" s="18">
        <v>30</v>
      </c>
      <c r="AD194" s="18">
        <v>30</v>
      </c>
      <c r="AE194" s="18" t="s">
        <v>67</v>
      </c>
      <c r="AF194" s="18" t="s">
        <v>35</v>
      </c>
      <c r="AG194" s="49">
        <v>0</v>
      </c>
      <c r="AH194" s="18">
        <v>0</v>
      </c>
      <c r="AI194" s="18" t="s">
        <v>67</v>
      </c>
      <c r="AJ194" s="18" t="s">
        <v>67</v>
      </c>
      <c r="AK194" s="18" t="s">
        <v>67</v>
      </c>
      <c r="AL194" s="18" t="s">
        <v>67</v>
      </c>
      <c r="AM194" s="18" t="s">
        <v>67</v>
      </c>
      <c r="AN194" s="18">
        <v>0</v>
      </c>
      <c r="AO194" s="18">
        <v>0</v>
      </c>
    </row>
    <row r="195" spans="1:41" x14ac:dyDescent="0.25">
      <c r="A195" s="116">
        <v>191</v>
      </c>
      <c r="B195" s="116">
        <v>3</v>
      </c>
      <c r="C195" s="116">
        <v>8</v>
      </c>
      <c r="D195" s="116">
        <v>5</v>
      </c>
      <c r="E195" s="116">
        <v>1</v>
      </c>
      <c r="F195" s="116">
        <v>14</v>
      </c>
      <c r="G195" s="116">
        <v>2</v>
      </c>
      <c r="H195" s="116">
        <v>3</v>
      </c>
      <c r="I195" s="116" t="s">
        <v>1004</v>
      </c>
      <c r="K195" s="114" t="s">
        <v>1972</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277</v>
      </c>
      <c r="W195" s="18" t="s">
        <v>277</v>
      </c>
      <c r="X195" s="18" t="s">
        <v>346</v>
      </c>
      <c r="Y195" s="18" t="s">
        <v>32</v>
      </c>
      <c r="Z195" s="18" t="s">
        <v>33</v>
      </c>
      <c r="AA195" s="91">
        <f>INDEX(Duct_Leakage!$A$3:$A$6,MATCH(Model_Input_Builder!$G195,Duct_Leakage!$E$3:$E$6,0),1)</f>
        <v>0.06</v>
      </c>
      <c r="AB195" s="91">
        <f>INDEX(Duct_Leakage!$B$3:$B$6,MATCH(Model_Input_Builder!$G195,Duct_Leakage!$E$3:$E$6,0),1)</f>
        <v>0.03</v>
      </c>
      <c r="AC195" s="18">
        <v>30</v>
      </c>
      <c r="AD195" s="18">
        <v>30</v>
      </c>
      <c r="AE195" s="18" t="s">
        <v>67</v>
      </c>
      <c r="AF195" s="18" t="s">
        <v>35</v>
      </c>
      <c r="AG195" s="49">
        <v>0</v>
      </c>
      <c r="AH195" s="18">
        <v>0</v>
      </c>
      <c r="AI195" s="18" t="s">
        <v>67</v>
      </c>
      <c r="AJ195" s="18" t="s">
        <v>67</v>
      </c>
      <c r="AK195" s="18" t="s">
        <v>67</v>
      </c>
      <c r="AL195" s="18" t="s">
        <v>67</v>
      </c>
      <c r="AM195" s="18" t="s">
        <v>67</v>
      </c>
      <c r="AN195" s="18">
        <v>0</v>
      </c>
      <c r="AO195" s="18">
        <v>0</v>
      </c>
    </row>
    <row r="196" spans="1:41" x14ac:dyDescent="0.25">
      <c r="A196" s="116">
        <v>192</v>
      </c>
      <c r="B196" s="116">
        <v>1</v>
      </c>
      <c r="C196" s="116">
        <v>8</v>
      </c>
      <c r="D196" s="116">
        <v>4</v>
      </c>
      <c r="E196" s="116">
        <v>14</v>
      </c>
      <c r="F196" s="116">
        <v>14</v>
      </c>
      <c r="G196" s="116">
        <v>1</v>
      </c>
      <c r="H196" s="116">
        <v>1</v>
      </c>
      <c r="I196" s="116" t="s">
        <v>1005</v>
      </c>
      <c r="K196" s="114" t="s">
        <v>1973</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277</v>
      </c>
      <c r="W196" s="18" t="s">
        <v>277</v>
      </c>
      <c r="X196" s="18" t="s">
        <v>346</v>
      </c>
      <c r="Y196" s="18" t="s">
        <v>32</v>
      </c>
      <c r="Z196" s="18" t="s">
        <v>33</v>
      </c>
      <c r="AA196" s="91">
        <f>INDEX(Duct_Leakage!$A$3:$A$6,MATCH(Model_Input_Builder!$G196,Duct_Leakage!$E$3:$E$6,0),1)</f>
        <v>0.03</v>
      </c>
      <c r="AB196" s="91">
        <f>INDEX(Duct_Leakage!$B$3:$B$6,MATCH(Model_Input_Builder!$G196,Duct_Leakage!$E$3:$E$6,0),1)</f>
        <v>1.4999999999999999E-2</v>
      </c>
      <c r="AC196" s="18">
        <v>30</v>
      </c>
      <c r="AD196" s="18">
        <v>30</v>
      </c>
      <c r="AE196" s="18" t="s">
        <v>67</v>
      </c>
      <c r="AF196" s="18" t="s">
        <v>35</v>
      </c>
      <c r="AG196" s="49">
        <v>0</v>
      </c>
      <c r="AH196" s="18">
        <v>0</v>
      </c>
      <c r="AI196" s="18" t="s">
        <v>67</v>
      </c>
      <c r="AJ196" s="18" t="s">
        <v>67</v>
      </c>
      <c r="AK196" s="18" t="s">
        <v>67</v>
      </c>
      <c r="AL196" s="18" t="s">
        <v>67</v>
      </c>
      <c r="AM196" s="18" t="s">
        <v>67</v>
      </c>
      <c r="AN196" s="18">
        <v>0</v>
      </c>
      <c r="AO196" s="18">
        <v>0</v>
      </c>
    </row>
    <row r="197" spans="1:41" x14ac:dyDescent="0.25">
      <c r="A197" s="116">
        <v>193</v>
      </c>
      <c r="B197" s="116">
        <v>1</v>
      </c>
      <c r="C197" s="116">
        <v>7</v>
      </c>
      <c r="D197" s="116">
        <v>1</v>
      </c>
      <c r="E197" s="116">
        <v>10</v>
      </c>
      <c r="F197" s="116">
        <v>7</v>
      </c>
      <c r="G197" s="116">
        <v>2</v>
      </c>
      <c r="H197" s="116">
        <v>2</v>
      </c>
      <c r="I197" s="116" t="s">
        <v>1006</v>
      </c>
      <c r="K197" s="114" t="s">
        <v>1974</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277</v>
      </c>
      <c r="W197" s="18" t="s">
        <v>277</v>
      </c>
      <c r="X197" s="18" t="s">
        <v>346</v>
      </c>
      <c r="Y197" s="18" t="s">
        <v>32</v>
      </c>
      <c r="Z197" s="18" t="s">
        <v>33</v>
      </c>
      <c r="AA197" s="91">
        <f>INDEX(Duct_Leakage!$A$3:$A$6,MATCH(Model_Input_Builder!$G197,Duct_Leakage!$E$3:$E$6,0),1)</f>
        <v>0.06</v>
      </c>
      <c r="AB197" s="91">
        <f>INDEX(Duct_Leakage!$B$3:$B$6,MATCH(Model_Input_Builder!$G197,Duct_Leakage!$E$3:$E$6,0),1)</f>
        <v>0.03</v>
      </c>
      <c r="AC197" s="18">
        <v>30</v>
      </c>
      <c r="AD197" s="18">
        <v>30</v>
      </c>
      <c r="AE197" s="18" t="s">
        <v>67</v>
      </c>
      <c r="AF197" s="18" t="s">
        <v>35</v>
      </c>
      <c r="AG197" s="49">
        <v>0</v>
      </c>
      <c r="AH197" s="18">
        <v>0</v>
      </c>
      <c r="AI197" s="18" t="s">
        <v>67</v>
      </c>
      <c r="AJ197" s="18" t="s">
        <v>67</v>
      </c>
      <c r="AK197" s="18" t="s">
        <v>67</v>
      </c>
      <c r="AL197" s="18" t="s">
        <v>67</v>
      </c>
      <c r="AM197" s="18" t="s">
        <v>67</v>
      </c>
      <c r="AN197" s="18">
        <v>0</v>
      </c>
      <c r="AO197" s="18">
        <v>0</v>
      </c>
    </row>
    <row r="198" spans="1:41" x14ac:dyDescent="0.25">
      <c r="A198" s="116">
        <v>194</v>
      </c>
      <c r="B198" s="116">
        <v>4</v>
      </c>
      <c r="C198" s="116">
        <v>6</v>
      </c>
      <c r="D198" s="116">
        <v>4</v>
      </c>
      <c r="E198" s="116">
        <v>2</v>
      </c>
      <c r="F198" s="116">
        <v>12</v>
      </c>
      <c r="G198" s="116">
        <v>4</v>
      </c>
      <c r="H198" s="116">
        <v>2</v>
      </c>
      <c r="I198" s="116" t="s">
        <v>1007</v>
      </c>
      <c r="K198" s="114" t="s">
        <v>1975</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277</v>
      </c>
      <c r="W198" s="18" t="s">
        <v>277</v>
      </c>
      <c r="X198" s="18" t="s">
        <v>346</v>
      </c>
      <c r="Y198" s="18" t="s">
        <v>32</v>
      </c>
      <c r="Z198" s="18" t="s">
        <v>33</v>
      </c>
      <c r="AA198" s="91">
        <f>INDEX(Duct_Leakage!$A$3:$A$6,MATCH(Model_Input_Builder!$G198,Duct_Leakage!$E$3:$E$6,0),1)</f>
        <v>0.18</v>
      </c>
      <c r="AB198" s="91">
        <f>INDEX(Duct_Leakage!$B$3:$B$6,MATCH(Model_Input_Builder!$G198,Duct_Leakage!$E$3:$E$6,0),1)</f>
        <v>0.09</v>
      </c>
      <c r="AC198" s="18">
        <v>30</v>
      </c>
      <c r="AD198" s="18">
        <v>30</v>
      </c>
      <c r="AE198" s="18" t="s">
        <v>67</v>
      </c>
      <c r="AF198" s="18" t="s">
        <v>35</v>
      </c>
      <c r="AG198" s="49">
        <v>0</v>
      </c>
      <c r="AH198" s="18">
        <v>0</v>
      </c>
      <c r="AI198" s="18" t="s">
        <v>67</v>
      </c>
      <c r="AJ198" s="18" t="s">
        <v>67</v>
      </c>
      <c r="AK198" s="18" t="s">
        <v>67</v>
      </c>
      <c r="AL198" s="18" t="s">
        <v>67</v>
      </c>
      <c r="AM198" s="18" t="s">
        <v>67</v>
      </c>
      <c r="AN198" s="18">
        <v>0</v>
      </c>
      <c r="AO198" s="18">
        <v>0</v>
      </c>
    </row>
    <row r="199" spans="1:41" x14ac:dyDescent="0.25">
      <c r="A199" s="116">
        <v>195</v>
      </c>
      <c r="B199" s="116">
        <v>4</v>
      </c>
      <c r="C199" s="116">
        <v>5</v>
      </c>
      <c r="D199" s="116">
        <v>3</v>
      </c>
      <c r="E199" s="116">
        <v>14</v>
      </c>
      <c r="F199" s="116">
        <v>3</v>
      </c>
      <c r="G199" s="116">
        <v>4</v>
      </c>
      <c r="H199" s="116">
        <v>4</v>
      </c>
      <c r="I199" s="116" t="s">
        <v>1008</v>
      </c>
      <c r="K199" s="114" t="s">
        <v>1976</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277</v>
      </c>
      <c r="W199" s="18" t="s">
        <v>277</v>
      </c>
      <c r="X199" s="18" t="s">
        <v>346</v>
      </c>
      <c r="Y199" s="18" t="s">
        <v>32</v>
      </c>
      <c r="Z199" s="18" t="s">
        <v>33</v>
      </c>
      <c r="AA199" s="91">
        <f>INDEX(Duct_Leakage!$A$3:$A$6,MATCH(Model_Input_Builder!$G199,Duct_Leakage!$E$3:$E$6,0),1)</f>
        <v>0.18</v>
      </c>
      <c r="AB199" s="91">
        <f>INDEX(Duct_Leakage!$B$3:$B$6,MATCH(Model_Input_Builder!$G199,Duct_Leakage!$E$3:$E$6,0),1)</f>
        <v>0.09</v>
      </c>
      <c r="AC199" s="18">
        <v>30</v>
      </c>
      <c r="AD199" s="18">
        <v>30</v>
      </c>
      <c r="AE199" s="18" t="s">
        <v>67</v>
      </c>
      <c r="AF199" s="18" t="s">
        <v>35</v>
      </c>
      <c r="AG199" s="49">
        <v>0</v>
      </c>
      <c r="AH199" s="18">
        <v>0</v>
      </c>
      <c r="AI199" s="18" t="s">
        <v>67</v>
      </c>
      <c r="AJ199" s="18" t="s">
        <v>67</v>
      </c>
      <c r="AK199" s="18" t="s">
        <v>67</v>
      </c>
      <c r="AL199" s="18" t="s">
        <v>67</v>
      </c>
      <c r="AM199" s="18" t="s">
        <v>67</v>
      </c>
      <c r="AN199" s="18">
        <v>0</v>
      </c>
      <c r="AO199" s="18">
        <v>0</v>
      </c>
    </row>
    <row r="200" spans="1:41" x14ac:dyDescent="0.25">
      <c r="A200" s="116">
        <v>196</v>
      </c>
      <c r="B200" s="116">
        <v>3</v>
      </c>
      <c r="C200" s="116">
        <v>7</v>
      </c>
      <c r="D200" s="116">
        <v>3</v>
      </c>
      <c r="E200" s="116">
        <v>12</v>
      </c>
      <c r="F200" s="116">
        <v>17</v>
      </c>
      <c r="G200" s="116">
        <v>3</v>
      </c>
      <c r="H200" s="116">
        <v>2</v>
      </c>
      <c r="I200" s="116" t="s">
        <v>1009</v>
      </c>
      <c r="K200" s="114" t="s">
        <v>1977</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277</v>
      </c>
      <c r="W200" s="18" t="s">
        <v>277</v>
      </c>
      <c r="X200" s="18" t="s">
        <v>346</v>
      </c>
      <c r="Y200" s="18" t="s">
        <v>32</v>
      </c>
      <c r="Z200" s="18" t="s">
        <v>33</v>
      </c>
      <c r="AA200" s="91">
        <f>INDEX(Duct_Leakage!$A$3:$A$6,MATCH(Model_Input_Builder!$G200,Duct_Leakage!$E$3:$E$6,0),1)</f>
        <v>0.127</v>
      </c>
      <c r="AB200" s="91">
        <f>INDEX(Duct_Leakage!$B$3:$B$6,MATCH(Model_Input_Builder!$G200,Duct_Leakage!$E$3:$E$6,0),1)</f>
        <v>6.3E-2</v>
      </c>
      <c r="AC200" s="18">
        <v>30</v>
      </c>
      <c r="AD200" s="18">
        <v>30</v>
      </c>
      <c r="AE200" s="18" t="s">
        <v>67</v>
      </c>
      <c r="AF200" s="18" t="s">
        <v>35</v>
      </c>
      <c r="AG200" s="49">
        <v>0</v>
      </c>
      <c r="AH200" s="18">
        <v>0</v>
      </c>
      <c r="AI200" s="18" t="s">
        <v>67</v>
      </c>
      <c r="AJ200" s="18" t="s">
        <v>67</v>
      </c>
      <c r="AK200" s="18" t="s">
        <v>67</v>
      </c>
      <c r="AL200" s="18" t="s">
        <v>67</v>
      </c>
      <c r="AM200" s="18" t="s">
        <v>67</v>
      </c>
      <c r="AN200" s="18">
        <v>0</v>
      </c>
      <c r="AO200" s="18">
        <v>0</v>
      </c>
    </row>
    <row r="201" spans="1:41" x14ac:dyDescent="0.25">
      <c r="A201" s="116">
        <v>197</v>
      </c>
      <c r="B201" s="116">
        <v>1</v>
      </c>
      <c r="C201" s="116">
        <v>7</v>
      </c>
      <c r="D201" s="116">
        <v>3</v>
      </c>
      <c r="E201" s="116">
        <v>1</v>
      </c>
      <c r="F201" s="116">
        <v>13</v>
      </c>
      <c r="G201" s="116">
        <v>4</v>
      </c>
      <c r="H201" s="116">
        <v>3</v>
      </c>
      <c r="I201" s="116" t="s">
        <v>1010</v>
      </c>
      <c r="K201" s="114" t="s">
        <v>1978</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277</v>
      </c>
      <c r="W201" s="18" t="s">
        <v>277</v>
      </c>
      <c r="X201" s="18" t="s">
        <v>346</v>
      </c>
      <c r="Y201" s="18" t="s">
        <v>32</v>
      </c>
      <c r="Z201" s="18" t="s">
        <v>33</v>
      </c>
      <c r="AA201" s="91">
        <f>INDEX(Duct_Leakage!$A$3:$A$6,MATCH(Model_Input_Builder!$G201,Duct_Leakage!$E$3:$E$6,0),1)</f>
        <v>0.18</v>
      </c>
      <c r="AB201" s="91">
        <f>INDEX(Duct_Leakage!$B$3:$B$6,MATCH(Model_Input_Builder!$G201,Duct_Leakage!$E$3:$E$6,0),1)</f>
        <v>0.09</v>
      </c>
      <c r="AC201" s="18">
        <v>30</v>
      </c>
      <c r="AD201" s="18">
        <v>30</v>
      </c>
      <c r="AE201" s="18" t="s">
        <v>67</v>
      </c>
      <c r="AF201" s="18" t="s">
        <v>35</v>
      </c>
      <c r="AG201" s="49">
        <v>0</v>
      </c>
      <c r="AH201" s="18">
        <v>0</v>
      </c>
      <c r="AI201" s="18" t="s">
        <v>67</v>
      </c>
      <c r="AJ201" s="18" t="s">
        <v>67</v>
      </c>
      <c r="AK201" s="18" t="s">
        <v>67</v>
      </c>
      <c r="AL201" s="18" t="s">
        <v>67</v>
      </c>
      <c r="AM201" s="18" t="s">
        <v>67</v>
      </c>
      <c r="AN201" s="18">
        <v>0</v>
      </c>
      <c r="AO201" s="18">
        <v>0</v>
      </c>
    </row>
    <row r="202" spans="1:41" x14ac:dyDescent="0.25">
      <c r="A202" s="116">
        <v>198</v>
      </c>
      <c r="B202" s="116">
        <v>4</v>
      </c>
      <c r="C202" s="116">
        <v>4</v>
      </c>
      <c r="D202" s="116">
        <v>3</v>
      </c>
      <c r="E202" s="116">
        <v>5</v>
      </c>
      <c r="F202" s="116">
        <v>20</v>
      </c>
      <c r="G202" s="116">
        <v>2</v>
      </c>
      <c r="H202" s="116">
        <v>2</v>
      </c>
      <c r="I202" s="116" t="s">
        <v>1011</v>
      </c>
      <c r="K202" s="114" t="s">
        <v>1979</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277</v>
      </c>
      <c r="W202" s="18" t="s">
        <v>277</v>
      </c>
      <c r="X202" s="18" t="s">
        <v>346</v>
      </c>
      <c r="Y202" s="18" t="s">
        <v>32</v>
      </c>
      <c r="Z202" s="18" t="s">
        <v>33</v>
      </c>
      <c r="AA202" s="91">
        <f>INDEX(Duct_Leakage!$A$3:$A$6,MATCH(Model_Input_Builder!$G202,Duct_Leakage!$E$3:$E$6,0),1)</f>
        <v>0.06</v>
      </c>
      <c r="AB202" s="91">
        <f>INDEX(Duct_Leakage!$B$3:$B$6,MATCH(Model_Input_Builder!$G202,Duct_Leakage!$E$3:$E$6,0),1)</f>
        <v>0.03</v>
      </c>
      <c r="AC202" s="18">
        <v>30</v>
      </c>
      <c r="AD202" s="18">
        <v>30</v>
      </c>
      <c r="AE202" s="18" t="s">
        <v>67</v>
      </c>
      <c r="AF202" s="18" t="s">
        <v>35</v>
      </c>
      <c r="AG202" s="49">
        <v>0</v>
      </c>
      <c r="AH202" s="18">
        <v>0</v>
      </c>
      <c r="AI202" s="18" t="s">
        <v>67</v>
      </c>
      <c r="AJ202" s="18" t="s">
        <v>67</v>
      </c>
      <c r="AK202" s="18" t="s">
        <v>67</v>
      </c>
      <c r="AL202" s="18" t="s">
        <v>67</v>
      </c>
      <c r="AM202" s="18" t="s">
        <v>67</v>
      </c>
      <c r="AN202" s="18">
        <v>0</v>
      </c>
      <c r="AO202" s="18">
        <v>0</v>
      </c>
    </row>
    <row r="203" spans="1:41" x14ac:dyDescent="0.25">
      <c r="A203" s="116">
        <v>199</v>
      </c>
      <c r="B203" s="116">
        <v>3</v>
      </c>
      <c r="C203" s="116">
        <v>5</v>
      </c>
      <c r="D203" s="116">
        <v>2</v>
      </c>
      <c r="E203" s="116">
        <v>9</v>
      </c>
      <c r="F203" s="116">
        <v>9</v>
      </c>
      <c r="G203" s="116">
        <v>3</v>
      </c>
      <c r="H203" s="116">
        <v>2</v>
      </c>
      <c r="I203" s="116" t="s">
        <v>1012</v>
      </c>
      <c r="K203" s="114" t="s">
        <v>1980</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277</v>
      </c>
      <c r="W203" s="18" t="s">
        <v>277</v>
      </c>
      <c r="X203" s="18" t="s">
        <v>346</v>
      </c>
      <c r="Y203" s="18" t="s">
        <v>32</v>
      </c>
      <c r="Z203" s="18" t="s">
        <v>33</v>
      </c>
      <c r="AA203" s="91">
        <f>INDEX(Duct_Leakage!$A$3:$A$6,MATCH(Model_Input_Builder!$G203,Duct_Leakage!$E$3:$E$6,0),1)</f>
        <v>0.127</v>
      </c>
      <c r="AB203" s="91">
        <f>INDEX(Duct_Leakage!$B$3:$B$6,MATCH(Model_Input_Builder!$G203,Duct_Leakage!$E$3:$E$6,0),1)</f>
        <v>6.3E-2</v>
      </c>
      <c r="AC203" s="18">
        <v>30</v>
      </c>
      <c r="AD203" s="18">
        <v>30</v>
      </c>
      <c r="AE203" s="18" t="s">
        <v>67</v>
      </c>
      <c r="AF203" s="18" t="s">
        <v>35</v>
      </c>
      <c r="AG203" s="49">
        <v>0</v>
      </c>
      <c r="AH203" s="18">
        <v>0</v>
      </c>
      <c r="AI203" s="18" t="s">
        <v>67</v>
      </c>
      <c r="AJ203" s="18" t="s">
        <v>67</v>
      </c>
      <c r="AK203" s="18" t="s">
        <v>67</v>
      </c>
      <c r="AL203" s="18" t="s">
        <v>67</v>
      </c>
      <c r="AM203" s="18" t="s">
        <v>67</v>
      </c>
      <c r="AN203" s="18">
        <v>0</v>
      </c>
      <c r="AO203" s="18">
        <v>0</v>
      </c>
    </row>
    <row r="204" spans="1:41" x14ac:dyDescent="0.25">
      <c r="A204" s="116">
        <v>200</v>
      </c>
      <c r="B204" s="116">
        <v>1</v>
      </c>
      <c r="C204" s="116">
        <v>1</v>
      </c>
      <c r="D204" s="116">
        <v>3</v>
      </c>
      <c r="E204" s="116">
        <v>6</v>
      </c>
      <c r="F204" s="116">
        <v>14</v>
      </c>
      <c r="G204" s="116">
        <v>3</v>
      </c>
      <c r="H204" s="116">
        <v>4</v>
      </c>
      <c r="I204" s="116" t="s">
        <v>1013</v>
      </c>
      <c r="K204" s="114" t="s">
        <v>1981</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277</v>
      </c>
      <c r="W204" s="18" t="s">
        <v>277</v>
      </c>
      <c r="X204" s="18" t="s">
        <v>346</v>
      </c>
      <c r="Y204" s="18" t="s">
        <v>32</v>
      </c>
      <c r="Z204" s="18" t="s">
        <v>33</v>
      </c>
      <c r="AA204" s="91">
        <f>INDEX(Duct_Leakage!$A$3:$A$6,MATCH(Model_Input_Builder!$G204,Duct_Leakage!$E$3:$E$6,0),1)</f>
        <v>0.127</v>
      </c>
      <c r="AB204" s="91">
        <f>INDEX(Duct_Leakage!$B$3:$B$6,MATCH(Model_Input_Builder!$G204,Duct_Leakage!$E$3:$E$6,0),1)</f>
        <v>6.3E-2</v>
      </c>
      <c r="AC204" s="18">
        <v>30</v>
      </c>
      <c r="AD204" s="18">
        <v>30</v>
      </c>
      <c r="AE204" s="18" t="s">
        <v>67</v>
      </c>
      <c r="AF204" s="18" t="s">
        <v>35</v>
      </c>
      <c r="AG204" s="49">
        <v>0</v>
      </c>
      <c r="AH204" s="18">
        <v>0</v>
      </c>
      <c r="AI204" s="18" t="s">
        <v>67</v>
      </c>
      <c r="AJ204" s="18" t="s">
        <v>67</v>
      </c>
      <c r="AK204" s="18" t="s">
        <v>67</v>
      </c>
      <c r="AL204" s="18" t="s">
        <v>67</v>
      </c>
      <c r="AM204" s="18" t="s">
        <v>67</v>
      </c>
      <c r="AN204" s="18">
        <v>0</v>
      </c>
      <c r="AO204" s="18">
        <v>0</v>
      </c>
    </row>
    <row r="205" spans="1:41" x14ac:dyDescent="0.25">
      <c r="A205" s="116">
        <v>201</v>
      </c>
      <c r="B205" s="116">
        <v>4</v>
      </c>
      <c r="C205" s="116">
        <v>8</v>
      </c>
      <c r="D205" s="116">
        <v>5</v>
      </c>
      <c r="E205" s="116">
        <v>10</v>
      </c>
      <c r="F205" s="116">
        <v>20</v>
      </c>
      <c r="G205" s="116">
        <v>4</v>
      </c>
      <c r="H205" s="116">
        <v>2</v>
      </c>
      <c r="I205" s="116" t="s">
        <v>1014</v>
      </c>
      <c r="K205" s="114" t="s">
        <v>1982</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277</v>
      </c>
      <c r="W205" s="18" t="s">
        <v>277</v>
      </c>
      <c r="X205" s="18" t="s">
        <v>346</v>
      </c>
      <c r="Y205" s="18" t="s">
        <v>32</v>
      </c>
      <c r="Z205" s="18" t="s">
        <v>33</v>
      </c>
      <c r="AA205" s="91">
        <f>INDEX(Duct_Leakage!$A$3:$A$6,MATCH(Model_Input_Builder!$G205,Duct_Leakage!$E$3:$E$6,0),1)</f>
        <v>0.18</v>
      </c>
      <c r="AB205" s="91">
        <f>INDEX(Duct_Leakage!$B$3:$B$6,MATCH(Model_Input_Builder!$G205,Duct_Leakage!$E$3:$E$6,0),1)</f>
        <v>0.09</v>
      </c>
      <c r="AC205" s="18">
        <v>30</v>
      </c>
      <c r="AD205" s="18">
        <v>30</v>
      </c>
      <c r="AE205" s="18" t="s">
        <v>67</v>
      </c>
      <c r="AF205" s="18" t="s">
        <v>35</v>
      </c>
      <c r="AG205" s="49">
        <v>0</v>
      </c>
      <c r="AH205" s="18">
        <v>0</v>
      </c>
      <c r="AI205" s="18" t="s">
        <v>67</v>
      </c>
      <c r="AJ205" s="18" t="s">
        <v>67</v>
      </c>
      <c r="AK205" s="18" t="s">
        <v>67</v>
      </c>
      <c r="AL205" s="18" t="s">
        <v>67</v>
      </c>
      <c r="AM205" s="18" t="s">
        <v>67</v>
      </c>
      <c r="AN205" s="18">
        <v>0</v>
      </c>
      <c r="AO205" s="18">
        <v>0</v>
      </c>
    </row>
    <row r="206" spans="1:41" x14ac:dyDescent="0.25">
      <c r="A206" s="116">
        <v>202</v>
      </c>
      <c r="B206" s="116">
        <v>3</v>
      </c>
      <c r="C206" s="116">
        <v>7</v>
      </c>
      <c r="D206" s="116">
        <v>4</v>
      </c>
      <c r="E206" s="116">
        <v>17</v>
      </c>
      <c r="F206" s="116">
        <v>9</v>
      </c>
      <c r="G206" s="116">
        <v>1</v>
      </c>
      <c r="H206" s="116">
        <v>3</v>
      </c>
      <c r="I206" s="116" t="s">
        <v>1015</v>
      </c>
      <c r="K206" s="114" t="s">
        <v>1983</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277</v>
      </c>
      <c r="W206" s="18" t="s">
        <v>277</v>
      </c>
      <c r="X206" s="18" t="s">
        <v>346</v>
      </c>
      <c r="Y206" s="18" t="s">
        <v>32</v>
      </c>
      <c r="Z206" s="18" t="s">
        <v>33</v>
      </c>
      <c r="AA206" s="91">
        <f>INDEX(Duct_Leakage!$A$3:$A$6,MATCH(Model_Input_Builder!$G206,Duct_Leakage!$E$3:$E$6,0),1)</f>
        <v>0.03</v>
      </c>
      <c r="AB206" s="91">
        <f>INDEX(Duct_Leakage!$B$3:$B$6,MATCH(Model_Input_Builder!$G206,Duct_Leakage!$E$3:$E$6,0),1)</f>
        <v>1.4999999999999999E-2</v>
      </c>
      <c r="AC206" s="18">
        <v>30</v>
      </c>
      <c r="AD206" s="18">
        <v>30</v>
      </c>
      <c r="AE206" s="18" t="s">
        <v>67</v>
      </c>
      <c r="AF206" s="18" t="s">
        <v>35</v>
      </c>
      <c r="AG206" s="49">
        <v>0</v>
      </c>
      <c r="AH206" s="18">
        <v>0</v>
      </c>
      <c r="AI206" s="18" t="s">
        <v>67</v>
      </c>
      <c r="AJ206" s="18" t="s">
        <v>67</v>
      </c>
      <c r="AK206" s="18" t="s">
        <v>67</v>
      </c>
      <c r="AL206" s="18" t="s">
        <v>67</v>
      </c>
      <c r="AM206" s="18" t="s">
        <v>67</v>
      </c>
      <c r="AN206" s="18">
        <v>0</v>
      </c>
      <c r="AO206" s="18">
        <v>0</v>
      </c>
    </row>
    <row r="207" spans="1:41" x14ac:dyDescent="0.25">
      <c r="A207" s="116">
        <v>203</v>
      </c>
      <c r="B207" s="116">
        <v>1</v>
      </c>
      <c r="C207" s="116">
        <v>6</v>
      </c>
      <c r="D207" s="116">
        <v>5</v>
      </c>
      <c r="E207" s="116">
        <v>16</v>
      </c>
      <c r="F207" s="116">
        <v>15</v>
      </c>
      <c r="G207" s="116">
        <v>2</v>
      </c>
      <c r="H207" s="116">
        <v>2</v>
      </c>
      <c r="I207" s="116" t="s">
        <v>1016</v>
      </c>
      <c r="K207" s="114" t="s">
        <v>1984</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277</v>
      </c>
      <c r="W207" s="18" t="s">
        <v>277</v>
      </c>
      <c r="X207" s="18" t="s">
        <v>346</v>
      </c>
      <c r="Y207" s="18" t="s">
        <v>32</v>
      </c>
      <c r="Z207" s="18" t="s">
        <v>33</v>
      </c>
      <c r="AA207" s="91">
        <f>INDEX(Duct_Leakage!$A$3:$A$6,MATCH(Model_Input_Builder!$G207,Duct_Leakage!$E$3:$E$6,0),1)</f>
        <v>0.06</v>
      </c>
      <c r="AB207" s="91">
        <f>INDEX(Duct_Leakage!$B$3:$B$6,MATCH(Model_Input_Builder!$G207,Duct_Leakage!$E$3:$E$6,0),1)</f>
        <v>0.03</v>
      </c>
      <c r="AC207" s="18">
        <v>30</v>
      </c>
      <c r="AD207" s="18">
        <v>30</v>
      </c>
      <c r="AE207" s="18" t="s">
        <v>67</v>
      </c>
      <c r="AF207" s="18" t="s">
        <v>35</v>
      </c>
      <c r="AG207" s="49">
        <v>0</v>
      </c>
      <c r="AH207" s="18">
        <v>0</v>
      </c>
      <c r="AI207" s="18" t="s">
        <v>67</v>
      </c>
      <c r="AJ207" s="18" t="s">
        <v>67</v>
      </c>
      <c r="AK207" s="18" t="s">
        <v>67</v>
      </c>
      <c r="AL207" s="18" t="s">
        <v>67</v>
      </c>
      <c r="AM207" s="18" t="s">
        <v>67</v>
      </c>
      <c r="AN207" s="18">
        <v>0</v>
      </c>
      <c r="AO207" s="18">
        <v>0</v>
      </c>
    </row>
    <row r="208" spans="1:41" x14ac:dyDescent="0.25">
      <c r="A208" s="116">
        <v>204</v>
      </c>
      <c r="B208" s="116">
        <v>3</v>
      </c>
      <c r="C208" s="116">
        <v>7</v>
      </c>
      <c r="D208" s="116">
        <v>3</v>
      </c>
      <c r="E208" s="116">
        <v>19</v>
      </c>
      <c r="F208" s="116">
        <v>5</v>
      </c>
      <c r="G208" s="116">
        <v>4</v>
      </c>
      <c r="H208" s="116">
        <v>3</v>
      </c>
      <c r="I208" s="116" t="s">
        <v>1017</v>
      </c>
      <c r="K208" s="114" t="s">
        <v>1985</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277</v>
      </c>
      <c r="W208" s="18" t="s">
        <v>277</v>
      </c>
      <c r="X208" s="18" t="s">
        <v>346</v>
      </c>
      <c r="Y208" s="18" t="s">
        <v>32</v>
      </c>
      <c r="Z208" s="18" t="s">
        <v>33</v>
      </c>
      <c r="AA208" s="91">
        <f>INDEX(Duct_Leakage!$A$3:$A$6,MATCH(Model_Input_Builder!$G208,Duct_Leakage!$E$3:$E$6,0),1)</f>
        <v>0.18</v>
      </c>
      <c r="AB208" s="91">
        <f>INDEX(Duct_Leakage!$B$3:$B$6,MATCH(Model_Input_Builder!$G208,Duct_Leakage!$E$3:$E$6,0),1)</f>
        <v>0.09</v>
      </c>
      <c r="AC208" s="18">
        <v>30</v>
      </c>
      <c r="AD208" s="18">
        <v>30</v>
      </c>
      <c r="AE208" s="18" t="s">
        <v>67</v>
      </c>
      <c r="AF208" s="18" t="s">
        <v>35</v>
      </c>
      <c r="AG208" s="49">
        <v>0</v>
      </c>
      <c r="AH208" s="18">
        <v>0</v>
      </c>
      <c r="AI208" s="18" t="s">
        <v>67</v>
      </c>
      <c r="AJ208" s="18" t="s">
        <v>67</v>
      </c>
      <c r="AK208" s="18" t="s">
        <v>67</v>
      </c>
      <c r="AL208" s="18" t="s">
        <v>67</v>
      </c>
      <c r="AM208" s="18" t="s">
        <v>67</v>
      </c>
      <c r="AN208" s="18">
        <v>0</v>
      </c>
      <c r="AO208" s="18">
        <v>0</v>
      </c>
    </row>
    <row r="209" spans="1:41" x14ac:dyDescent="0.25">
      <c r="A209" s="116">
        <v>205</v>
      </c>
      <c r="B209" s="116">
        <v>2</v>
      </c>
      <c r="C209" s="116">
        <v>1</v>
      </c>
      <c r="D209" s="116">
        <v>3</v>
      </c>
      <c r="E209" s="116">
        <v>9</v>
      </c>
      <c r="F209" s="116">
        <v>7</v>
      </c>
      <c r="G209" s="116">
        <v>4</v>
      </c>
      <c r="H209" s="116">
        <v>4</v>
      </c>
      <c r="I209" s="116" t="s">
        <v>1018</v>
      </c>
      <c r="K209" s="114" t="s">
        <v>1986</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277</v>
      </c>
      <c r="W209" s="18" t="s">
        <v>277</v>
      </c>
      <c r="X209" s="18" t="s">
        <v>346</v>
      </c>
      <c r="Y209" s="18" t="s">
        <v>32</v>
      </c>
      <c r="Z209" s="18" t="s">
        <v>33</v>
      </c>
      <c r="AA209" s="91">
        <f>INDEX(Duct_Leakage!$A$3:$A$6,MATCH(Model_Input_Builder!$G209,Duct_Leakage!$E$3:$E$6,0),1)</f>
        <v>0.18</v>
      </c>
      <c r="AB209" s="91">
        <f>INDEX(Duct_Leakage!$B$3:$B$6,MATCH(Model_Input_Builder!$G209,Duct_Leakage!$E$3:$E$6,0),1)</f>
        <v>0.09</v>
      </c>
      <c r="AC209" s="18">
        <v>30</v>
      </c>
      <c r="AD209" s="18">
        <v>30</v>
      </c>
      <c r="AE209" s="18" t="s">
        <v>67</v>
      </c>
      <c r="AF209" s="18" t="s">
        <v>35</v>
      </c>
      <c r="AG209" s="49">
        <v>0</v>
      </c>
      <c r="AH209" s="18">
        <v>0</v>
      </c>
      <c r="AI209" s="18" t="s">
        <v>67</v>
      </c>
      <c r="AJ209" s="18" t="s">
        <v>67</v>
      </c>
      <c r="AK209" s="18" t="s">
        <v>67</v>
      </c>
      <c r="AL209" s="18" t="s">
        <v>67</v>
      </c>
      <c r="AM209" s="18" t="s">
        <v>67</v>
      </c>
      <c r="AN209" s="18">
        <v>0</v>
      </c>
      <c r="AO209" s="18">
        <v>0</v>
      </c>
    </row>
    <row r="210" spans="1:41" x14ac:dyDescent="0.25">
      <c r="A210" s="116">
        <v>206</v>
      </c>
      <c r="B210" s="116">
        <v>3</v>
      </c>
      <c r="C210" s="116">
        <v>8</v>
      </c>
      <c r="D210" s="116">
        <v>1</v>
      </c>
      <c r="E210" s="116">
        <v>4</v>
      </c>
      <c r="F210" s="116">
        <v>8</v>
      </c>
      <c r="G210" s="116">
        <v>2</v>
      </c>
      <c r="H210" s="116">
        <v>2</v>
      </c>
      <c r="I210" s="116" t="s">
        <v>1019</v>
      </c>
      <c r="K210" s="114" t="s">
        <v>1987</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277</v>
      </c>
      <c r="W210" s="18" t="s">
        <v>277</v>
      </c>
      <c r="X210" s="18" t="s">
        <v>346</v>
      </c>
      <c r="Y210" s="18" t="s">
        <v>32</v>
      </c>
      <c r="Z210" s="18" t="s">
        <v>33</v>
      </c>
      <c r="AA210" s="91">
        <f>INDEX(Duct_Leakage!$A$3:$A$6,MATCH(Model_Input_Builder!$G210,Duct_Leakage!$E$3:$E$6,0),1)</f>
        <v>0.06</v>
      </c>
      <c r="AB210" s="91">
        <f>INDEX(Duct_Leakage!$B$3:$B$6,MATCH(Model_Input_Builder!$G210,Duct_Leakage!$E$3:$E$6,0),1)</f>
        <v>0.03</v>
      </c>
      <c r="AC210" s="18">
        <v>30</v>
      </c>
      <c r="AD210" s="18">
        <v>30</v>
      </c>
      <c r="AE210" s="18" t="s">
        <v>67</v>
      </c>
      <c r="AF210" s="18" t="s">
        <v>35</v>
      </c>
      <c r="AG210" s="49">
        <v>0</v>
      </c>
      <c r="AH210" s="18">
        <v>0</v>
      </c>
      <c r="AI210" s="18" t="s">
        <v>67</v>
      </c>
      <c r="AJ210" s="18" t="s">
        <v>67</v>
      </c>
      <c r="AK210" s="18" t="s">
        <v>67</v>
      </c>
      <c r="AL210" s="18" t="s">
        <v>67</v>
      </c>
      <c r="AM210" s="18" t="s">
        <v>67</v>
      </c>
      <c r="AN210" s="18">
        <v>0</v>
      </c>
      <c r="AO210" s="18">
        <v>0</v>
      </c>
    </row>
    <row r="211" spans="1:41" x14ac:dyDescent="0.25">
      <c r="A211" s="116">
        <v>207</v>
      </c>
      <c r="B211" s="116">
        <v>1</v>
      </c>
      <c r="C211" s="116">
        <v>3</v>
      </c>
      <c r="D211" s="116">
        <v>1</v>
      </c>
      <c r="E211" s="116">
        <v>5</v>
      </c>
      <c r="F211" s="116">
        <v>12</v>
      </c>
      <c r="G211" s="116">
        <v>2</v>
      </c>
      <c r="H211" s="116">
        <v>1</v>
      </c>
      <c r="I211" s="116" t="s">
        <v>1020</v>
      </c>
      <c r="K211" s="114" t="s">
        <v>1988</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277</v>
      </c>
      <c r="W211" s="18" t="s">
        <v>277</v>
      </c>
      <c r="X211" s="18" t="s">
        <v>346</v>
      </c>
      <c r="Y211" s="18" t="s">
        <v>32</v>
      </c>
      <c r="Z211" s="18" t="s">
        <v>33</v>
      </c>
      <c r="AA211" s="91">
        <f>INDEX(Duct_Leakage!$A$3:$A$6,MATCH(Model_Input_Builder!$G211,Duct_Leakage!$E$3:$E$6,0),1)</f>
        <v>0.06</v>
      </c>
      <c r="AB211" s="91">
        <f>INDEX(Duct_Leakage!$B$3:$B$6,MATCH(Model_Input_Builder!$G211,Duct_Leakage!$E$3:$E$6,0),1)</f>
        <v>0.03</v>
      </c>
      <c r="AC211" s="18">
        <v>30</v>
      </c>
      <c r="AD211" s="18">
        <v>30</v>
      </c>
      <c r="AE211" s="18" t="s">
        <v>67</v>
      </c>
      <c r="AF211" s="18" t="s">
        <v>35</v>
      </c>
      <c r="AG211" s="49">
        <v>0</v>
      </c>
      <c r="AH211" s="18">
        <v>0</v>
      </c>
      <c r="AI211" s="18" t="s">
        <v>67</v>
      </c>
      <c r="AJ211" s="18" t="s">
        <v>67</v>
      </c>
      <c r="AK211" s="18" t="s">
        <v>67</v>
      </c>
      <c r="AL211" s="18" t="s">
        <v>67</v>
      </c>
      <c r="AM211" s="18" t="s">
        <v>67</v>
      </c>
      <c r="AN211" s="18">
        <v>0</v>
      </c>
      <c r="AO211" s="18">
        <v>0</v>
      </c>
    </row>
    <row r="212" spans="1:41" x14ac:dyDescent="0.25">
      <c r="A212" s="116">
        <v>208</v>
      </c>
      <c r="B212" s="116">
        <v>4</v>
      </c>
      <c r="C212" s="116">
        <v>8</v>
      </c>
      <c r="D212" s="116">
        <v>2</v>
      </c>
      <c r="E212" s="116">
        <v>4</v>
      </c>
      <c r="F212" s="116">
        <v>15</v>
      </c>
      <c r="G212" s="116">
        <v>1</v>
      </c>
      <c r="H212" s="116">
        <v>2</v>
      </c>
      <c r="I212" s="116" t="s">
        <v>1021</v>
      </c>
      <c r="K212" s="114" t="s">
        <v>1989</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277</v>
      </c>
      <c r="W212" s="18" t="s">
        <v>277</v>
      </c>
      <c r="X212" s="18" t="s">
        <v>346</v>
      </c>
      <c r="Y212" s="18" t="s">
        <v>32</v>
      </c>
      <c r="Z212" s="18" t="s">
        <v>33</v>
      </c>
      <c r="AA212" s="91">
        <f>INDEX(Duct_Leakage!$A$3:$A$6,MATCH(Model_Input_Builder!$G212,Duct_Leakage!$E$3:$E$6,0),1)</f>
        <v>0.03</v>
      </c>
      <c r="AB212" s="91">
        <f>INDEX(Duct_Leakage!$B$3:$B$6,MATCH(Model_Input_Builder!$G212,Duct_Leakage!$E$3:$E$6,0),1)</f>
        <v>1.4999999999999999E-2</v>
      </c>
      <c r="AC212" s="18">
        <v>30</v>
      </c>
      <c r="AD212" s="18">
        <v>30</v>
      </c>
      <c r="AE212" s="18" t="s">
        <v>67</v>
      </c>
      <c r="AF212" s="18" t="s">
        <v>35</v>
      </c>
      <c r="AG212" s="49">
        <v>0</v>
      </c>
      <c r="AH212" s="18">
        <v>0</v>
      </c>
      <c r="AI212" s="18" t="s">
        <v>67</v>
      </c>
      <c r="AJ212" s="18" t="s">
        <v>67</v>
      </c>
      <c r="AK212" s="18" t="s">
        <v>67</v>
      </c>
      <c r="AL212" s="18" t="s">
        <v>67</v>
      </c>
      <c r="AM212" s="18" t="s">
        <v>67</v>
      </c>
      <c r="AN212" s="18">
        <v>0</v>
      </c>
      <c r="AO212" s="18">
        <v>0</v>
      </c>
    </row>
    <row r="213" spans="1:41" x14ac:dyDescent="0.25">
      <c r="A213" s="116">
        <v>209</v>
      </c>
      <c r="B213" s="116">
        <v>3</v>
      </c>
      <c r="C213" s="116">
        <v>1</v>
      </c>
      <c r="D213" s="116">
        <v>3</v>
      </c>
      <c r="E213" s="116">
        <v>11</v>
      </c>
      <c r="F213" s="116">
        <v>13</v>
      </c>
      <c r="G213" s="116">
        <v>2</v>
      </c>
      <c r="H213" s="116">
        <v>3</v>
      </c>
      <c r="I213" s="116" t="s">
        <v>1022</v>
      </c>
      <c r="K213" s="114" t="s">
        <v>1990</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277</v>
      </c>
      <c r="W213" s="18" t="s">
        <v>277</v>
      </c>
      <c r="X213" s="18" t="s">
        <v>346</v>
      </c>
      <c r="Y213" s="18" t="s">
        <v>32</v>
      </c>
      <c r="Z213" s="18" t="s">
        <v>33</v>
      </c>
      <c r="AA213" s="91">
        <f>INDEX(Duct_Leakage!$A$3:$A$6,MATCH(Model_Input_Builder!$G213,Duct_Leakage!$E$3:$E$6,0),1)</f>
        <v>0.06</v>
      </c>
      <c r="AB213" s="91">
        <f>INDEX(Duct_Leakage!$B$3:$B$6,MATCH(Model_Input_Builder!$G213,Duct_Leakage!$E$3:$E$6,0),1)</f>
        <v>0.03</v>
      </c>
      <c r="AC213" s="18">
        <v>30</v>
      </c>
      <c r="AD213" s="18">
        <v>30</v>
      </c>
      <c r="AE213" s="18" t="s">
        <v>67</v>
      </c>
      <c r="AF213" s="18" t="s">
        <v>35</v>
      </c>
      <c r="AG213" s="49">
        <v>0</v>
      </c>
      <c r="AH213" s="18">
        <v>0</v>
      </c>
      <c r="AI213" s="18" t="s">
        <v>67</v>
      </c>
      <c r="AJ213" s="18" t="s">
        <v>67</v>
      </c>
      <c r="AK213" s="18" t="s">
        <v>67</v>
      </c>
      <c r="AL213" s="18" t="s">
        <v>67</v>
      </c>
      <c r="AM213" s="18" t="s">
        <v>67</v>
      </c>
      <c r="AN213" s="18">
        <v>0</v>
      </c>
      <c r="AO213" s="18">
        <v>0</v>
      </c>
    </row>
    <row r="214" spans="1:41" x14ac:dyDescent="0.25">
      <c r="A214" s="116">
        <v>210</v>
      </c>
      <c r="B214" s="116">
        <v>3</v>
      </c>
      <c r="C214" s="116">
        <v>2</v>
      </c>
      <c r="D214" s="116">
        <v>5</v>
      </c>
      <c r="E214" s="116">
        <v>19</v>
      </c>
      <c r="F214" s="116">
        <v>8</v>
      </c>
      <c r="G214" s="116">
        <v>4</v>
      </c>
      <c r="H214" s="116">
        <v>1</v>
      </c>
      <c r="I214" s="116" t="s">
        <v>1023</v>
      </c>
      <c r="K214" s="114" t="s">
        <v>1991</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277</v>
      </c>
      <c r="W214" s="18" t="s">
        <v>277</v>
      </c>
      <c r="X214" s="18" t="s">
        <v>346</v>
      </c>
      <c r="Y214" s="18" t="s">
        <v>32</v>
      </c>
      <c r="Z214" s="18" t="s">
        <v>33</v>
      </c>
      <c r="AA214" s="91">
        <f>INDEX(Duct_Leakage!$A$3:$A$6,MATCH(Model_Input_Builder!$G214,Duct_Leakage!$E$3:$E$6,0),1)</f>
        <v>0.18</v>
      </c>
      <c r="AB214" s="91">
        <f>INDEX(Duct_Leakage!$B$3:$B$6,MATCH(Model_Input_Builder!$G214,Duct_Leakage!$E$3:$E$6,0),1)</f>
        <v>0.09</v>
      </c>
      <c r="AC214" s="18">
        <v>30</v>
      </c>
      <c r="AD214" s="18">
        <v>30</v>
      </c>
      <c r="AE214" s="18" t="s">
        <v>67</v>
      </c>
      <c r="AF214" s="18" t="s">
        <v>35</v>
      </c>
      <c r="AG214" s="49">
        <v>0</v>
      </c>
      <c r="AH214" s="18">
        <v>0</v>
      </c>
      <c r="AI214" s="18" t="s">
        <v>67</v>
      </c>
      <c r="AJ214" s="18" t="s">
        <v>67</v>
      </c>
      <c r="AK214" s="18" t="s">
        <v>67</v>
      </c>
      <c r="AL214" s="18" t="s">
        <v>67</v>
      </c>
      <c r="AM214" s="18" t="s">
        <v>67</v>
      </c>
      <c r="AN214" s="18">
        <v>0</v>
      </c>
      <c r="AO214" s="18">
        <v>0</v>
      </c>
    </row>
    <row r="215" spans="1:41" x14ac:dyDescent="0.25">
      <c r="A215" s="116">
        <v>211</v>
      </c>
      <c r="B215" s="116">
        <v>4</v>
      </c>
      <c r="C215" s="116">
        <v>5</v>
      </c>
      <c r="D215" s="116">
        <v>5</v>
      </c>
      <c r="E215" s="116">
        <v>19</v>
      </c>
      <c r="F215" s="116">
        <v>20</v>
      </c>
      <c r="G215" s="116">
        <v>3</v>
      </c>
      <c r="H215" s="116">
        <v>3</v>
      </c>
      <c r="I215" s="116" t="s">
        <v>1024</v>
      </c>
      <c r="K215" s="114" t="s">
        <v>1992</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277</v>
      </c>
      <c r="W215" s="18" t="s">
        <v>277</v>
      </c>
      <c r="X215" s="18" t="s">
        <v>346</v>
      </c>
      <c r="Y215" s="18" t="s">
        <v>32</v>
      </c>
      <c r="Z215" s="18" t="s">
        <v>33</v>
      </c>
      <c r="AA215" s="91">
        <f>INDEX(Duct_Leakage!$A$3:$A$6,MATCH(Model_Input_Builder!$G215,Duct_Leakage!$E$3:$E$6,0),1)</f>
        <v>0.127</v>
      </c>
      <c r="AB215" s="91">
        <f>INDEX(Duct_Leakage!$B$3:$B$6,MATCH(Model_Input_Builder!$G215,Duct_Leakage!$E$3:$E$6,0),1)</f>
        <v>6.3E-2</v>
      </c>
      <c r="AC215" s="18">
        <v>30</v>
      </c>
      <c r="AD215" s="18">
        <v>30</v>
      </c>
      <c r="AE215" s="18" t="s">
        <v>67</v>
      </c>
      <c r="AF215" s="18" t="s">
        <v>35</v>
      </c>
      <c r="AG215" s="49">
        <v>0</v>
      </c>
      <c r="AH215" s="18">
        <v>0</v>
      </c>
      <c r="AI215" s="18" t="s">
        <v>67</v>
      </c>
      <c r="AJ215" s="18" t="s">
        <v>67</v>
      </c>
      <c r="AK215" s="18" t="s">
        <v>67</v>
      </c>
      <c r="AL215" s="18" t="s">
        <v>67</v>
      </c>
      <c r="AM215" s="18" t="s">
        <v>67</v>
      </c>
      <c r="AN215" s="18">
        <v>0</v>
      </c>
      <c r="AO215" s="18">
        <v>0</v>
      </c>
    </row>
    <row r="216" spans="1:41" x14ac:dyDescent="0.25">
      <c r="A216" s="116">
        <v>212</v>
      </c>
      <c r="B216" s="116">
        <v>1</v>
      </c>
      <c r="C216" s="116">
        <v>3</v>
      </c>
      <c r="D216" s="116">
        <v>5</v>
      </c>
      <c r="E216" s="116">
        <v>9</v>
      </c>
      <c r="F216" s="116">
        <v>12</v>
      </c>
      <c r="G216" s="116">
        <v>3</v>
      </c>
      <c r="H216" s="116">
        <v>2</v>
      </c>
      <c r="I216" s="116" t="s">
        <v>1025</v>
      </c>
      <c r="K216" s="114" t="s">
        <v>1993</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277</v>
      </c>
      <c r="W216" s="18" t="s">
        <v>277</v>
      </c>
      <c r="X216" s="18" t="s">
        <v>346</v>
      </c>
      <c r="Y216" s="18" t="s">
        <v>32</v>
      </c>
      <c r="Z216" s="18" t="s">
        <v>33</v>
      </c>
      <c r="AA216" s="91">
        <f>INDEX(Duct_Leakage!$A$3:$A$6,MATCH(Model_Input_Builder!$G216,Duct_Leakage!$E$3:$E$6,0),1)</f>
        <v>0.127</v>
      </c>
      <c r="AB216" s="91">
        <f>INDEX(Duct_Leakage!$B$3:$B$6,MATCH(Model_Input_Builder!$G216,Duct_Leakage!$E$3:$E$6,0),1)</f>
        <v>6.3E-2</v>
      </c>
      <c r="AC216" s="18">
        <v>30</v>
      </c>
      <c r="AD216" s="18">
        <v>30</v>
      </c>
      <c r="AE216" s="18" t="s">
        <v>67</v>
      </c>
      <c r="AF216" s="18" t="s">
        <v>35</v>
      </c>
      <c r="AG216" s="49">
        <v>0</v>
      </c>
      <c r="AH216" s="18">
        <v>0</v>
      </c>
      <c r="AI216" s="18" t="s">
        <v>67</v>
      </c>
      <c r="AJ216" s="18" t="s">
        <v>67</v>
      </c>
      <c r="AK216" s="18" t="s">
        <v>67</v>
      </c>
      <c r="AL216" s="18" t="s">
        <v>67</v>
      </c>
      <c r="AM216" s="18" t="s">
        <v>67</v>
      </c>
      <c r="AN216" s="18">
        <v>0</v>
      </c>
      <c r="AO216" s="18">
        <v>0</v>
      </c>
    </row>
    <row r="217" spans="1:41" x14ac:dyDescent="0.25">
      <c r="A217" s="116">
        <v>213</v>
      </c>
      <c r="B217" s="116">
        <v>4</v>
      </c>
      <c r="C217" s="116">
        <v>6</v>
      </c>
      <c r="D217" s="116">
        <v>5</v>
      </c>
      <c r="E217" s="116">
        <v>6</v>
      </c>
      <c r="F217" s="116">
        <v>7</v>
      </c>
      <c r="G217" s="116">
        <v>2</v>
      </c>
      <c r="H217" s="116">
        <v>4</v>
      </c>
      <c r="I217" s="116" t="s">
        <v>1026</v>
      </c>
      <c r="K217" s="114" t="s">
        <v>1994</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277</v>
      </c>
      <c r="W217" s="18" t="s">
        <v>277</v>
      </c>
      <c r="X217" s="18" t="s">
        <v>346</v>
      </c>
      <c r="Y217" s="18" t="s">
        <v>32</v>
      </c>
      <c r="Z217" s="18" t="s">
        <v>33</v>
      </c>
      <c r="AA217" s="91">
        <f>INDEX(Duct_Leakage!$A$3:$A$6,MATCH(Model_Input_Builder!$G217,Duct_Leakage!$E$3:$E$6,0),1)</f>
        <v>0.06</v>
      </c>
      <c r="AB217" s="91">
        <f>INDEX(Duct_Leakage!$B$3:$B$6,MATCH(Model_Input_Builder!$G217,Duct_Leakage!$E$3:$E$6,0),1)</f>
        <v>0.03</v>
      </c>
      <c r="AC217" s="18">
        <v>30</v>
      </c>
      <c r="AD217" s="18">
        <v>30</v>
      </c>
      <c r="AE217" s="18" t="s">
        <v>67</v>
      </c>
      <c r="AF217" s="18" t="s">
        <v>35</v>
      </c>
      <c r="AG217" s="49">
        <v>0</v>
      </c>
      <c r="AH217" s="18">
        <v>0</v>
      </c>
      <c r="AI217" s="18" t="s">
        <v>67</v>
      </c>
      <c r="AJ217" s="18" t="s">
        <v>67</v>
      </c>
      <c r="AK217" s="18" t="s">
        <v>67</v>
      </c>
      <c r="AL217" s="18" t="s">
        <v>67</v>
      </c>
      <c r="AM217" s="18" t="s">
        <v>67</v>
      </c>
      <c r="AN217" s="18">
        <v>0</v>
      </c>
      <c r="AO217" s="18">
        <v>0</v>
      </c>
    </row>
    <row r="218" spans="1:41" x14ac:dyDescent="0.25">
      <c r="A218" s="116">
        <v>214</v>
      </c>
      <c r="B218" s="116">
        <v>1</v>
      </c>
      <c r="C218" s="116">
        <v>3</v>
      </c>
      <c r="D218" s="116">
        <v>2</v>
      </c>
      <c r="E218" s="116">
        <v>16</v>
      </c>
      <c r="F218" s="116">
        <v>7</v>
      </c>
      <c r="G218" s="116">
        <v>4</v>
      </c>
      <c r="H218" s="116">
        <v>3</v>
      </c>
      <c r="I218" s="116" t="s">
        <v>1027</v>
      </c>
      <c r="K218" s="114" t="s">
        <v>1995</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277</v>
      </c>
      <c r="W218" s="18" t="s">
        <v>277</v>
      </c>
      <c r="X218" s="18" t="s">
        <v>346</v>
      </c>
      <c r="Y218" s="18" t="s">
        <v>32</v>
      </c>
      <c r="Z218" s="18" t="s">
        <v>33</v>
      </c>
      <c r="AA218" s="91">
        <f>INDEX(Duct_Leakage!$A$3:$A$6,MATCH(Model_Input_Builder!$G218,Duct_Leakage!$E$3:$E$6,0),1)</f>
        <v>0.18</v>
      </c>
      <c r="AB218" s="91">
        <f>INDEX(Duct_Leakage!$B$3:$B$6,MATCH(Model_Input_Builder!$G218,Duct_Leakage!$E$3:$E$6,0),1)</f>
        <v>0.09</v>
      </c>
      <c r="AC218" s="18">
        <v>30</v>
      </c>
      <c r="AD218" s="18">
        <v>30</v>
      </c>
      <c r="AE218" s="18" t="s">
        <v>67</v>
      </c>
      <c r="AF218" s="18" t="s">
        <v>35</v>
      </c>
      <c r="AG218" s="49">
        <v>0</v>
      </c>
      <c r="AH218" s="18">
        <v>0</v>
      </c>
      <c r="AI218" s="18" t="s">
        <v>67</v>
      </c>
      <c r="AJ218" s="18" t="s">
        <v>67</v>
      </c>
      <c r="AK218" s="18" t="s">
        <v>67</v>
      </c>
      <c r="AL218" s="18" t="s">
        <v>67</v>
      </c>
      <c r="AM218" s="18" t="s">
        <v>67</v>
      </c>
      <c r="AN218" s="18">
        <v>0</v>
      </c>
      <c r="AO218" s="18">
        <v>0</v>
      </c>
    </row>
    <row r="219" spans="1:41" x14ac:dyDescent="0.25">
      <c r="A219" s="116">
        <v>215</v>
      </c>
      <c r="B219" s="116">
        <v>1</v>
      </c>
      <c r="C219" s="116">
        <v>2</v>
      </c>
      <c r="D219" s="116">
        <v>2</v>
      </c>
      <c r="E219" s="116">
        <v>18</v>
      </c>
      <c r="F219" s="116">
        <v>8</v>
      </c>
      <c r="G219" s="116">
        <v>2</v>
      </c>
      <c r="H219" s="116">
        <v>4</v>
      </c>
      <c r="I219" s="116" t="s">
        <v>1028</v>
      </c>
      <c r="K219" s="114" t="s">
        <v>1996</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277</v>
      </c>
      <c r="W219" s="18" t="s">
        <v>277</v>
      </c>
      <c r="X219" s="18" t="s">
        <v>346</v>
      </c>
      <c r="Y219" s="18" t="s">
        <v>32</v>
      </c>
      <c r="Z219" s="18" t="s">
        <v>33</v>
      </c>
      <c r="AA219" s="91">
        <f>INDEX(Duct_Leakage!$A$3:$A$6,MATCH(Model_Input_Builder!$G219,Duct_Leakage!$E$3:$E$6,0),1)</f>
        <v>0.06</v>
      </c>
      <c r="AB219" s="91">
        <f>INDEX(Duct_Leakage!$B$3:$B$6,MATCH(Model_Input_Builder!$G219,Duct_Leakage!$E$3:$E$6,0),1)</f>
        <v>0.03</v>
      </c>
      <c r="AC219" s="18">
        <v>30</v>
      </c>
      <c r="AD219" s="18">
        <v>30</v>
      </c>
      <c r="AE219" s="18" t="s">
        <v>67</v>
      </c>
      <c r="AF219" s="18" t="s">
        <v>35</v>
      </c>
      <c r="AG219" s="49">
        <v>0</v>
      </c>
      <c r="AH219" s="18">
        <v>0</v>
      </c>
      <c r="AI219" s="18" t="s">
        <v>67</v>
      </c>
      <c r="AJ219" s="18" t="s">
        <v>67</v>
      </c>
      <c r="AK219" s="18" t="s">
        <v>67</v>
      </c>
      <c r="AL219" s="18" t="s">
        <v>67</v>
      </c>
      <c r="AM219" s="18" t="s">
        <v>67</v>
      </c>
      <c r="AN219" s="18">
        <v>0</v>
      </c>
      <c r="AO219" s="18">
        <v>0</v>
      </c>
    </row>
    <row r="220" spans="1:41" x14ac:dyDescent="0.25">
      <c r="A220" s="116">
        <v>216</v>
      </c>
      <c r="B220" s="116">
        <v>3</v>
      </c>
      <c r="C220" s="116">
        <v>7</v>
      </c>
      <c r="D220" s="116">
        <v>4</v>
      </c>
      <c r="E220" s="116">
        <v>14</v>
      </c>
      <c r="F220" s="116">
        <v>6</v>
      </c>
      <c r="G220" s="116">
        <v>4</v>
      </c>
      <c r="H220" s="116">
        <v>1</v>
      </c>
      <c r="I220" s="116" t="s">
        <v>1029</v>
      </c>
      <c r="K220" s="114" t="s">
        <v>1997</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277</v>
      </c>
      <c r="W220" s="18" t="s">
        <v>277</v>
      </c>
      <c r="X220" s="18" t="s">
        <v>346</v>
      </c>
      <c r="Y220" s="18" t="s">
        <v>32</v>
      </c>
      <c r="Z220" s="18" t="s">
        <v>33</v>
      </c>
      <c r="AA220" s="91">
        <f>INDEX(Duct_Leakage!$A$3:$A$6,MATCH(Model_Input_Builder!$G220,Duct_Leakage!$E$3:$E$6,0),1)</f>
        <v>0.18</v>
      </c>
      <c r="AB220" s="91">
        <f>INDEX(Duct_Leakage!$B$3:$B$6,MATCH(Model_Input_Builder!$G220,Duct_Leakage!$E$3:$E$6,0),1)</f>
        <v>0.09</v>
      </c>
      <c r="AC220" s="18">
        <v>30</v>
      </c>
      <c r="AD220" s="18">
        <v>30</v>
      </c>
      <c r="AE220" s="18" t="s">
        <v>67</v>
      </c>
      <c r="AF220" s="18" t="s">
        <v>35</v>
      </c>
      <c r="AG220" s="49">
        <v>0</v>
      </c>
      <c r="AH220" s="18">
        <v>0</v>
      </c>
      <c r="AI220" s="18" t="s">
        <v>67</v>
      </c>
      <c r="AJ220" s="18" t="s">
        <v>67</v>
      </c>
      <c r="AK220" s="18" t="s">
        <v>67</v>
      </c>
      <c r="AL220" s="18" t="s">
        <v>67</v>
      </c>
      <c r="AM220" s="18" t="s">
        <v>67</v>
      </c>
      <c r="AN220" s="18">
        <v>0</v>
      </c>
      <c r="AO220" s="18">
        <v>0</v>
      </c>
    </row>
    <row r="221" spans="1:41" x14ac:dyDescent="0.25">
      <c r="A221" s="116">
        <v>217</v>
      </c>
      <c r="B221" s="116">
        <v>4</v>
      </c>
      <c r="C221" s="116">
        <v>6</v>
      </c>
      <c r="D221" s="116">
        <v>3</v>
      </c>
      <c r="E221" s="116">
        <v>13</v>
      </c>
      <c r="F221" s="116">
        <v>12</v>
      </c>
      <c r="G221" s="116">
        <v>3</v>
      </c>
      <c r="H221" s="116">
        <v>1</v>
      </c>
      <c r="I221" s="116" t="s">
        <v>1030</v>
      </c>
      <c r="K221" s="114" t="s">
        <v>1998</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277</v>
      </c>
      <c r="W221" s="18" t="s">
        <v>277</v>
      </c>
      <c r="X221" s="18" t="s">
        <v>346</v>
      </c>
      <c r="Y221" s="18" t="s">
        <v>32</v>
      </c>
      <c r="Z221" s="18" t="s">
        <v>33</v>
      </c>
      <c r="AA221" s="91">
        <f>INDEX(Duct_Leakage!$A$3:$A$6,MATCH(Model_Input_Builder!$G221,Duct_Leakage!$E$3:$E$6,0),1)</f>
        <v>0.127</v>
      </c>
      <c r="AB221" s="91">
        <f>INDEX(Duct_Leakage!$B$3:$B$6,MATCH(Model_Input_Builder!$G221,Duct_Leakage!$E$3:$E$6,0),1)</f>
        <v>6.3E-2</v>
      </c>
      <c r="AC221" s="18">
        <v>30</v>
      </c>
      <c r="AD221" s="18">
        <v>30</v>
      </c>
      <c r="AE221" s="18" t="s">
        <v>67</v>
      </c>
      <c r="AF221" s="18" t="s">
        <v>35</v>
      </c>
      <c r="AG221" s="49">
        <v>0</v>
      </c>
      <c r="AH221" s="18">
        <v>0</v>
      </c>
      <c r="AI221" s="18" t="s">
        <v>67</v>
      </c>
      <c r="AJ221" s="18" t="s">
        <v>67</v>
      </c>
      <c r="AK221" s="18" t="s">
        <v>67</v>
      </c>
      <c r="AL221" s="18" t="s">
        <v>67</v>
      </c>
      <c r="AM221" s="18" t="s">
        <v>67</v>
      </c>
      <c r="AN221" s="18">
        <v>0</v>
      </c>
      <c r="AO221" s="18">
        <v>0</v>
      </c>
    </row>
    <row r="222" spans="1:41" x14ac:dyDescent="0.25">
      <c r="A222" s="116">
        <v>218</v>
      </c>
      <c r="B222" s="116">
        <v>1</v>
      </c>
      <c r="C222" s="116">
        <v>2</v>
      </c>
      <c r="D222" s="116">
        <v>5</v>
      </c>
      <c r="E222" s="116">
        <v>5</v>
      </c>
      <c r="F222" s="116">
        <v>11</v>
      </c>
      <c r="G222" s="116">
        <v>3</v>
      </c>
      <c r="H222" s="116">
        <v>1</v>
      </c>
      <c r="I222" s="116" t="s">
        <v>1031</v>
      </c>
      <c r="K222" s="114" t="s">
        <v>1999</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277</v>
      </c>
      <c r="W222" s="18" t="s">
        <v>277</v>
      </c>
      <c r="X222" s="18" t="s">
        <v>346</v>
      </c>
      <c r="Y222" s="18" t="s">
        <v>32</v>
      </c>
      <c r="Z222" s="18" t="s">
        <v>33</v>
      </c>
      <c r="AA222" s="91">
        <f>INDEX(Duct_Leakage!$A$3:$A$6,MATCH(Model_Input_Builder!$G222,Duct_Leakage!$E$3:$E$6,0),1)</f>
        <v>0.127</v>
      </c>
      <c r="AB222" s="91">
        <f>INDEX(Duct_Leakage!$B$3:$B$6,MATCH(Model_Input_Builder!$G222,Duct_Leakage!$E$3:$E$6,0),1)</f>
        <v>6.3E-2</v>
      </c>
      <c r="AC222" s="18">
        <v>30</v>
      </c>
      <c r="AD222" s="18">
        <v>30</v>
      </c>
      <c r="AE222" s="18" t="s">
        <v>67</v>
      </c>
      <c r="AF222" s="18" t="s">
        <v>35</v>
      </c>
      <c r="AG222" s="49">
        <v>0</v>
      </c>
      <c r="AH222" s="18">
        <v>0</v>
      </c>
      <c r="AI222" s="18" t="s">
        <v>67</v>
      </c>
      <c r="AJ222" s="18" t="s">
        <v>67</v>
      </c>
      <c r="AK222" s="18" t="s">
        <v>67</v>
      </c>
      <c r="AL222" s="18" t="s">
        <v>67</v>
      </c>
      <c r="AM222" s="18" t="s">
        <v>67</v>
      </c>
      <c r="AN222" s="18">
        <v>0</v>
      </c>
      <c r="AO222" s="18">
        <v>0</v>
      </c>
    </row>
    <row r="223" spans="1:41" x14ac:dyDescent="0.25">
      <c r="A223" s="116">
        <v>219</v>
      </c>
      <c r="B223" s="116">
        <v>4</v>
      </c>
      <c r="C223" s="116">
        <v>8</v>
      </c>
      <c r="D223" s="116">
        <v>1</v>
      </c>
      <c r="E223" s="116">
        <v>5</v>
      </c>
      <c r="F223" s="116">
        <v>17</v>
      </c>
      <c r="G223" s="116">
        <v>2</v>
      </c>
      <c r="H223" s="116">
        <v>3</v>
      </c>
      <c r="I223" s="116" t="s">
        <v>1032</v>
      </c>
      <c r="K223" s="114" t="s">
        <v>2000</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277</v>
      </c>
      <c r="W223" s="18" t="s">
        <v>277</v>
      </c>
      <c r="X223" s="18" t="s">
        <v>346</v>
      </c>
      <c r="Y223" s="18" t="s">
        <v>32</v>
      </c>
      <c r="Z223" s="18" t="s">
        <v>33</v>
      </c>
      <c r="AA223" s="91">
        <f>INDEX(Duct_Leakage!$A$3:$A$6,MATCH(Model_Input_Builder!$G223,Duct_Leakage!$E$3:$E$6,0),1)</f>
        <v>0.06</v>
      </c>
      <c r="AB223" s="91">
        <f>INDEX(Duct_Leakage!$B$3:$B$6,MATCH(Model_Input_Builder!$G223,Duct_Leakage!$E$3:$E$6,0),1)</f>
        <v>0.03</v>
      </c>
      <c r="AC223" s="18">
        <v>30</v>
      </c>
      <c r="AD223" s="18">
        <v>30</v>
      </c>
      <c r="AE223" s="18" t="s">
        <v>67</v>
      </c>
      <c r="AF223" s="18" t="s">
        <v>35</v>
      </c>
      <c r="AG223" s="49">
        <v>0</v>
      </c>
      <c r="AH223" s="18">
        <v>0</v>
      </c>
      <c r="AI223" s="18" t="s">
        <v>67</v>
      </c>
      <c r="AJ223" s="18" t="s">
        <v>67</v>
      </c>
      <c r="AK223" s="18" t="s">
        <v>67</v>
      </c>
      <c r="AL223" s="18" t="s">
        <v>67</v>
      </c>
      <c r="AM223" s="18" t="s">
        <v>67</v>
      </c>
      <c r="AN223" s="18">
        <v>0</v>
      </c>
      <c r="AO223" s="18">
        <v>0</v>
      </c>
    </row>
    <row r="224" spans="1:41" x14ac:dyDescent="0.25">
      <c r="A224" s="116">
        <v>220</v>
      </c>
      <c r="B224" s="116">
        <v>4</v>
      </c>
      <c r="C224" s="116">
        <v>2</v>
      </c>
      <c r="D224" s="116">
        <v>5</v>
      </c>
      <c r="E224" s="116">
        <v>4</v>
      </c>
      <c r="F224" s="116">
        <v>13</v>
      </c>
      <c r="G224" s="116">
        <v>4</v>
      </c>
      <c r="H224" s="116">
        <v>2</v>
      </c>
      <c r="I224" s="116" t="s">
        <v>1033</v>
      </c>
      <c r="K224" s="114" t="s">
        <v>2001</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277</v>
      </c>
      <c r="W224" s="18" t="s">
        <v>277</v>
      </c>
      <c r="X224" s="18" t="s">
        <v>346</v>
      </c>
      <c r="Y224" s="18" t="s">
        <v>32</v>
      </c>
      <c r="Z224" s="18" t="s">
        <v>33</v>
      </c>
      <c r="AA224" s="91">
        <f>INDEX(Duct_Leakage!$A$3:$A$6,MATCH(Model_Input_Builder!$G224,Duct_Leakage!$E$3:$E$6,0),1)</f>
        <v>0.18</v>
      </c>
      <c r="AB224" s="91">
        <f>INDEX(Duct_Leakage!$B$3:$B$6,MATCH(Model_Input_Builder!$G224,Duct_Leakage!$E$3:$E$6,0),1)</f>
        <v>0.09</v>
      </c>
      <c r="AC224" s="18">
        <v>30</v>
      </c>
      <c r="AD224" s="18">
        <v>30</v>
      </c>
      <c r="AE224" s="18" t="s">
        <v>67</v>
      </c>
      <c r="AF224" s="18" t="s">
        <v>35</v>
      </c>
      <c r="AG224" s="49">
        <v>0</v>
      </c>
      <c r="AH224" s="18">
        <v>0</v>
      </c>
      <c r="AI224" s="18" t="s">
        <v>67</v>
      </c>
      <c r="AJ224" s="18" t="s">
        <v>67</v>
      </c>
      <c r="AK224" s="18" t="s">
        <v>67</v>
      </c>
      <c r="AL224" s="18" t="s">
        <v>67</v>
      </c>
      <c r="AM224" s="18" t="s">
        <v>67</v>
      </c>
      <c r="AN224" s="18">
        <v>0</v>
      </c>
      <c r="AO224" s="18">
        <v>0</v>
      </c>
    </row>
    <row r="225" spans="1:41" x14ac:dyDescent="0.25">
      <c r="A225" s="116">
        <v>221</v>
      </c>
      <c r="B225" s="116">
        <v>4</v>
      </c>
      <c r="C225" s="116">
        <v>8</v>
      </c>
      <c r="D225" s="116">
        <v>3</v>
      </c>
      <c r="E225" s="116">
        <v>3</v>
      </c>
      <c r="F225" s="116">
        <v>12</v>
      </c>
      <c r="G225" s="116">
        <v>1</v>
      </c>
      <c r="H225" s="116">
        <v>3</v>
      </c>
      <c r="I225" s="116" t="s">
        <v>1034</v>
      </c>
      <c r="K225" s="114" t="s">
        <v>2002</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277</v>
      </c>
      <c r="W225" s="18" t="s">
        <v>277</v>
      </c>
      <c r="X225" s="18" t="s">
        <v>346</v>
      </c>
      <c r="Y225" s="18" t="s">
        <v>32</v>
      </c>
      <c r="Z225" s="18" t="s">
        <v>33</v>
      </c>
      <c r="AA225" s="91">
        <f>INDEX(Duct_Leakage!$A$3:$A$6,MATCH(Model_Input_Builder!$G225,Duct_Leakage!$E$3:$E$6,0),1)</f>
        <v>0.03</v>
      </c>
      <c r="AB225" s="91">
        <f>INDEX(Duct_Leakage!$B$3:$B$6,MATCH(Model_Input_Builder!$G225,Duct_Leakage!$E$3:$E$6,0),1)</f>
        <v>1.4999999999999999E-2</v>
      </c>
      <c r="AC225" s="18">
        <v>30</v>
      </c>
      <c r="AD225" s="18">
        <v>30</v>
      </c>
      <c r="AE225" s="18" t="s">
        <v>67</v>
      </c>
      <c r="AF225" s="18" t="s">
        <v>35</v>
      </c>
      <c r="AG225" s="49">
        <v>0</v>
      </c>
      <c r="AH225" s="18">
        <v>0</v>
      </c>
      <c r="AI225" s="18" t="s">
        <v>67</v>
      </c>
      <c r="AJ225" s="18" t="s">
        <v>67</v>
      </c>
      <c r="AK225" s="18" t="s">
        <v>67</v>
      </c>
      <c r="AL225" s="18" t="s">
        <v>67</v>
      </c>
      <c r="AM225" s="18" t="s">
        <v>67</v>
      </c>
      <c r="AN225" s="18">
        <v>0</v>
      </c>
      <c r="AO225" s="18">
        <v>0</v>
      </c>
    </row>
    <row r="226" spans="1:41" x14ac:dyDescent="0.25">
      <c r="A226" s="116">
        <v>222</v>
      </c>
      <c r="B226" s="116">
        <v>1</v>
      </c>
      <c r="C226" s="116">
        <v>6</v>
      </c>
      <c r="D226" s="116">
        <v>4</v>
      </c>
      <c r="E226" s="116">
        <v>17</v>
      </c>
      <c r="F226" s="116">
        <v>5</v>
      </c>
      <c r="G226" s="116">
        <v>2</v>
      </c>
      <c r="H226" s="116">
        <v>3</v>
      </c>
      <c r="I226" s="116" t="s">
        <v>1035</v>
      </c>
      <c r="K226" s="114" t="s">
        <v>2003</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277</v>
      </c>
      <c r="W226" s="18" t="s">
        <v>277</v>
      </c>
      <c r="X226" s="18" t="s">
        <v>346</v>
      </c>
      <c r="Y226" s="18" t="s">
        <v>32</v>
      </c>
      <c r="Z226" s="18" t="s">
        <v>33</v>
      </c>
      <c r="AA226" s="91">
        <f>INDEX(Duct_Leakage!$A$3:$A$6,MATCH(Model_Input_Builder!$G226,Duct_Leakage!$E$3:$E$6,0),1)</f>
        <v>0.06</v>
      </c>
      <c r="AB226" s="91">
        <f>INDEX(Duct_Leakage!$B$3:$B$6,MATCH(Model_Input_Builder!$G226,Duct_Leakage!$E$3:$E$6,0),1)</f>
        <v>0.03</v>
      </c>
      <c r="AC226" s="18">
        <v>30</v>
      </c>
      <c r="AD226" s="18">
        <v>30</v>
      </c>
      <c r="AE226" s="18" t="s">
        <v>67</v>
      </c>
      <c r="AF226" s="18" t="s">
        <v>35</v>
      </c>
      <c r="AG226" s="49">
        <v>0</v>
      </c>
      <c r="AH226" s="18">
        <v>0</v>
      </c>
      <c r="AI226" s="18" t="s">
        <v>67</v>
      </c>
      <c r="AJ226" s="18" t="s">
        <v>67</v>
      </c>
      <c r="AK226" s="18" t="s">
        <v>67</v>
      </c>
      <c r="AL226" s="18" t="s">
        <v>67</v>
      </c>
      <c r="AM226" s="18" t="s">
        <v>67</v>
      </c>
      <c r="AN226" s="18">
        <v>0</v>
      </c>
      <c r="AO226" s="18">
        <v>0</v>
      </c>
    </row>
    <row r="227" spans="1:41" x14ac:dyDescent="0.25">
      <c r="A227" s="116">
        <v>223</v>
      </c>
      <c r="B227" s="116">
        <v>1</v>
      </c>
      <c r="C227" s="116">
        <v>6</v>
      </c>
      <c r="D227" s="116">
        <v>5</v>
      </c>
      <c r="E227" s="116">
        <v>9</v>
      </c>
      <c r="F227" s="116">
        <v>20</v>
      </c>
      <c r="G227" s="116">
        <v>1</v>
      </c>
      <c r="H227" s="116">
        <v>2</v>
      </c>
      <c r="I227" s="116" t="s">
        <v>1036</v>
      </c>
      <c r="K227" s="114" t="s">
        <v>2004</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277</v>
      </c>
      <c r="W227" s="18" t="s">
        <v>277</v>
      </c>
      <c r="X227" s="18" t="s">
        <v>346</v>
      </c>
      <c r="Y227" s="18" t="s">
        <v>32</v>
      </c>
      <c r="Z227" s="18" t="s">
        <v>33</v>
      </c>
      <c r="AA227" s="91">
        <f>INDEX(Duct_Leakage!$A$3:$A$6,MATCH(Model_Input_Builder!$G227,Duct_Leakage!$E$3:$E$6,0),1)</f>
        <v>0.03</v>
      </c>
      <c r="AB227" s="91">
        <f>INDEX(Duct_Leakage!$B$3:$B$6,MATCH(Model_Input_Builder!$G227,Duct_Leakage!$E$3:$E$6,0),1)</f>
        <v>1.4999999999999999E-2</v>
      </c>
      <c r="AC227" s="18">
        <v>30</v>
      </c>
      <c r="AD227" s="18">
        <v>30</v>
      </c>
      <c r="AE227" s="18" t="s">
        <v>67</v>
      </c>
      <c r="AF227" s="18" t="s">
        <v>35</v>
      </c>
      <c r="AG227" s="49">
        <v>0</v>
      </c>
      <c r="AH227" s="18">
        <v>0</v>
      </c>
      <c r="AI227" s="18" t="s">
        <v>67</v>
      </c>
      <c r="AJ227" s="18" t="s">
        <v>67</v>
      </c>
      <c r="AK227" s="18" t="s">
        <v>67</v>
      </c>
      <c r="AL227" s="18" t="s">
        <v>67</v>
      </c>
      <c r="AM227" s="18" t="s">
        <v>67</v>
      </c>
      <c r="AN227" s="18">
        <v>0</v>
      </c>
      <c r="AO227" s="18">
        <v>0</v>
      </c>
    </row>
    <row r="228" spans="1:41" x14ac:dyDescent="0.25">
      <c r="A228" s="116">
        <v>224</v>
      </c>
      <c r="B228" s="116">
        <v>4</v>
      </c>
      <c r="C228" s="116">
        <v>7</v>
      </c>
      <c r="D228" s="116">
        <v>5</v>
      </c>
      <c r="E228" s="116">
        <v>14</v>
      </c>
      <c r="F228" s="116">
        <v>11</v>
      </c>
      <c r="G228" s="116">
        <v>4</v>
      </c>
      <c r="H228" s="116">
        <v>1</v>
      </c>
      <c r="I228" s="116" t="s">
        <v>1037</v>
      </c>
      <c r="K228" s="114" t="s">
        <v>2005</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277</v>
      </c>
      <c r="W228" s="18" t="s">
        <v>277</v>
      </c>
      <c r="X228" s="18" t="s">
        <v>346</v>
      </c>
      <c r="Y228" s="18" t="s">
        <v>32</v>
      </c>
      <c r="Z228" s="18" t="s">
        <v>33</v>
      </c>
      <c r="AA228" s="91">
        <f>INDEX(Duct_Leakage!$A$3:$A$6,MATCH(Model_Input_Builder!$G228,Duct_Leakage!$E$3:$E$6,0),1)</f>
        <v>0.18</v>
      </c>
      <c r="AB228" s="91">
        <f>INDEX(Duct_Leakage!$B$3:$B$6,MATCH(Model_Input_Builder!$G228,Duct_Leakage!$E$3:$E$6,0),1)</f>
        <v>0.09</v>
      </c>
      <c r="AC228" s="18">
        <v>30</v>
      </c>
      <c r="AD228" s="18">
        <v>30</v>
      </c>
      <c r="AE228" s="18" t="s">
        <v>67</v>
      </c>
      <c r="AF228" s="18" t="s">
        <v>35</v>
      </c>
      <c r="AG228" s="49">
        <v>0</v>
      </c>
      <c r="AH228" s="18">
        <v>0</v>
      </c>
      <c r="AI228" s="18" t="s">
        <v>67</v>
      </c>
      <c r="AJ228" s="18" t="s">
        <v>67</v>
      </c>
      <c r="AK228" s="18" t="s">
        <v>67</v>
      </c>
      <c r="AL228" s="18" t="s">
        <v>67</v>
      </c>
      <c r="AM228" s="18" t="s">
        <v>67</v>
      </c>
      <c r="AN228" s="18">
        <v>0</v>
      </c>
      <c r="AO228" s="18">
        <v>0</v>
      </c>
    </row>
    <row r="229" spans="1:41" x14ac:dyDescent="0.25">
      <c r="A229" s="116">
        <v>225</v>
      </c>
      <c r="B229" s="116">
        <v>3</v>
      </c>
      <c r="C229" s="116">
        <v>8</v>
      </c>
      <c r="D229" s="116">
        <v>4</v>
      </c>
      <c r="E229" s="116">
        <v>2</v>
      </c>
      <c r="F229" s="116">
        <v>18</v>
      </c>
      <c r="G229" s="116">
        <v>1</v>
      </c>
      <c r="H229" s="116">
        <v>3</v>
      </c>
      <c r="I229" s="116" t="s">
        <v>1038</v>
      </c>
      <c r="K229" s="114" t="s">
        <v>2006</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277</v>
      </c>
      <c r="W229" s="18" t="s">
        <v>277</v>
      </c>
      <c r="X229" s="18" t="s">
        <v>346</v>
      </c>
      <c r="Y229" s="18" t="s">
        <v>32</v>
      </c>
      <c r="Z229" s="18" t="s">
        <v>33</v>
      </c>
      <c r="AA229" s="91">
        <f>INDEX(Duct_Leakage!$A$3:$A$6,MATCH(Model_Input_Builder!$G229,Duct_Leakage!$E$3:$E$6,0),1)</f>
        <v>0.03</v>
      </c>
      <c r="AB229" s="91">
        <f>INDEX(Duct_Leakage!$B$3:$B$6,MATCH(Model_Input_Builder!$G229,Duct_Leakage!$E$3:$E$6,0),1)</f>
        <v>1.4999999999999999E-2</v>
      </c>
      <c r="AC229" s="18">
        <v>30</v>
      </c>
      <c r="AD229" s="18">
        <v>30</v>
      </c>
      <c r="AE229" s="18" t="s">
        <v>67</v>
      </c>
      <c r="AF229" s="18" t="s">
        <v>35</v>
      </c>
      <c r="AG229" s="49">
        <v>0</v>
      </c>
      <c r="AH229" s="18">
        <v>0</v>
      </c>
      <c r="AI229" s="18" t="s">
        <v>67</v>
      </c>
      <c r="AJ229" s="18" t="s">
        <v>67</v>
      </c>
      <c r="AK229" s="18" t="s">
        <v>67</v>
      </c>
      <c r="AL229" s="18" t="s">
        <v>67</v>
      </c>
      <c r="AM229" s="18" t="s">
        <v>67</v>
      </c>
      <c r="AN229" s="18">
        <v>0</v>
      </c>
      <c r="AO229" s="18">
        <v>0</v>
      </c>
    </row>
    <row r="230" spans="1:41" x14ac:dyDescent="0.25">
      <c r="A230" s="116">
        <v>226</v>
      </c>
      <c r="B230" s="116">
        <v>4</v>
      </c>
      <c r="C230" s="116">
        <v>6</v>
      </c>
      <c r="D230" s="116">
        <v>3</v>
      </c>
      <c r="E230" s="116">
        <v>12</v>
      </c>
      <c r="F230" s="116">
        <v>2</v>
      </c>
      <c r="G230" s="116">
        <v>2</v>
      </c>
      <c r="H230" s="116">
        <v>3</v>
      </c>
      <c r="I230" s="116" t="s">
        <v>1039</v>
      </c>
      <c r="K230" s="114" t="s">
        <v>2007</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277</v>
      </c>
      <c r="W230" s="18" t="s">
        <v>277</v>
      </c>
      <c r="X230" s="18" t="s">
        <v>346</v>
      </c>
      <c r="Y230" s="18" t="s">
        <v>32</v>
      </c>
      <c r="Z230" s="18" t="s">
        <v>33</v>
      </c>
      <c r="AA230" s="91">
        <f>INDEX(Duct_Leakage!$A$3:$A$6,MATCH(Model_Input_Builder!$G230,Duct_Leakage!$E$3:$E$6,0),1)</f>
        <v>0.06</v>
      </c>
      <c r="AB230" s="91">
        <f>INDEX(Duct_Leakage!$B$3:$B$6,MATCH(Model_Input_Builder!$G230,Duct_Leakage!$E$3:$E$6,0),1)</f>
        <v>0.03</v>
      </c>
      <c r="AC230" s="18">
        <v>30</v>
      </c>
      <c r="AD230" s="18">
        <v>30</v>
      </c>
      <c r="AE230" s="18" t="s">
        <v>67</v>
      </c>
      <c r="AF230" s="18" t="s">
        <v>35</v>
      </c>
      <c r="AG230" s="49">
        <v>0</v>
      </c>
      <c r="AH230" s="18">
        <v>0</v>
      </c>
      <c r="AI230" s="18" t="s">
        <v>67</v>
      </c>
      <c r="AJ230" s="18" t="s">
        <v>67</v>
      </c>
      <c r="AK230" s="18" t="s">
        <v>67</v>
      </c>
      <c r="AL230" s="18" t="s">
        <v>67</v>
      </c>
      <c r="AM230" s="18" t="s">
        <v>67</v>
      </c>
      <c r="AN230" s="18">
        <v>0</v>
      </c>
      <c r="AO230" s="18">
        <v>0</v>
      </c>
    </row>
    <row r="231" spans="1:41" x14ac:dyDescent="0.25">
      <c r="A231" s="116">
        <v>227</v>
      </c>
      <c r="B231" s="116">
        <v>1</v>
      </c>
      <c r="C231" s="116">
        <v>8</v>
      </c>
      <c r="D231" s="116">
        <v>1</v>
      </c>
      <c r="E231" s="116">
        <v>16</v>
      </c>
      <c r="F231" s="116">
        <v>20</v>
      </c>
      <c r="G231" s="116">
        <v>1</v>
      </c>
      <c r="H231" s="116">
        <v>2</v>
      </c>
      <c r="I231" s="116" t="s">
        <v>1040</v>
      </c>
      <c r="K231" s="114" t="s">
        <v>2008</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277</v>
      </c>
      <c r="W231" s="18" t="s">
        <v>277</v>
      </c>
      <c r="X231" s="18" t="s">
        <v>346</v>
      </c>
      <c r="Y231" s="18" t="s">
        <v>32</v>
      </c>
      <c r="Z231" s="18" t="s">
        <v>33</v>
      </c>
      <c r="AA231" s="91">
        <f>INDEX(Duct_Leakage!$A$3:$A$6,MATCH(Model_Input_Builder!$G231,Duct_Leakage!$E$3:$E$6,0),1)</f>
        <v>0.03</v>
      </c>
      <c r="AB231" s="91">
        <f>INDEX(Duct_Leakage!$B$3:$B$6,MATCH(Model_Input_Builder!$G231,Duct_Leakage!$E$3:$E$6,0),1)</f>
        <v>1.4999999999999999E-2</v>
      </c>
      <c r="AC231" s="18">
        <v>30</v>
      </c>
      <c r="AD231" s="18">
        <v>30</v>
      </c>
      <c r="AE231" s="18" t="s">
        <v>67</v>
      </c>
      <c r="AF231" s="18" t="s">
        <v>35</v>
      </c>
      <c r="AG231" s="49">
        <v>0</v>
      </c>
      <c r="AH231" s="18">
        <v>0</v>
      </c>
      <c r="AI231" s="18" t="s">
        <v>67</v>
      </c>
      <c r="AJ231" s="18" t="s">
        <v>67</v>
      </c>
      <c r="AK231" s="18" t="s">
        <v>67</v>
      </c>
      <c r="AL231" s="18" t="s">
        <v>67</v>
      </c>
      <c r="AM231" s="18" t="s">
        <v>67</v>
      </c>
      <c r="AN231" s="18">
        <v>0</v>
      </c>
      <c r="AO231" s="18">
        <v>0</v>
      </c>
    </row>
    <row r="232" spans="1:41" x14ac:dyDescent="0.25">
      <c r="A232" s="116">
        <v>228</v>
      </c>
      <c r="B232" s="116">
        <v>3</v>
      </c>
      <c r="C232" s="116">
        <v>4</v>
      </c>
      <c r="D232" s="116">
        <v>4</v>
      </c>
      <c r="E232" s="116">
        <v>10</v>
      </c>
      <c r="F232" s="116">
        <v>15</v>
      </c>
      <c r="G232" s="116">
        <v>4</v>
      </c>
      <c r="H232" s="116">
        <v>3</v>
      </c>
      <c r="I232" s="116" t="s">
        <v>1041</v>
      </c>
      <c r="K232" s="114" t="s">
        <v>2009</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277</v>
      </c>
      <c r="W232" s="18" t="s">
        <v>277</v>
      </c>
      <c r="X232" s="18" t="s">
        <v>346</v>
      </c>
      <c r="Y232" s="18" t="s">
        <v>32</v>
      </c>
      <c r="Z232" s="18" t="s">
        <v>33</v>
      </c>
      <c r="AA232" s="91">
        <f>INDEX(Duct_Leakage!$A$3:$A$6,MATCH(Model_Input_Builder!$G232,Duct_Leakage!$E$3:$E$6,0),1)</f>
        <v>0.18</v>
      </c>
      <c r="AB232" s="91">
        <f>INDEX(Duct_Leakage!$B$3:$B$6,MATCH(Model_Input_Builder!$G232,Duct_Leakage!$E$3:$E$6,0),1)</f>
        <v>0.09</v>
      </c>
      <c r="AC232" s="18">
        <v>30</v>
      </c>
      <c r="AD232" s="18">
        <v>30</v>
      </c>
      <c r="AE232" s="18" t="s">
        <v>67</v>
      </c>
      <c r="AF232" s="18" t="s">
        <v>35</v>
      </c>
      <c r="AG232" s="49">
        <v>0</v>
      </c>
      <c r="AH232" s="18">
        <v>0</v>
      </c>
      <c r="AI232" s="18" t="s">
        <v>67</v>
      </c>
      <c r="AJ232" s="18" t="s">
        <v>67</v>
      </c>
      <c r="AK232" s="18" t="s">
        <v>67</v>
      </c>
      <c r="AL232" s="18" t="s">
        <v>67</v>
      </c>
      <c r="AM232" s="18" t="s">
        <v>67</v>
      </c>
      <c r="AN232" s="18">
        <v>0</v>
      </c>
      <c r="AO232" s="18">
        <v>0</v>
      </c>
    </row>
    <row r="233" spans="1:41" x14ac:dyDescent="0.25">
      <c r="A233" s="116">
        <v>229</v>
      </c>
      <c r="B233" s="116">
        <v>2</v>
      </c>
      <c r="C233" s="116">
        <v>8</v>
      </c>
      <c r="D233" s="116">
        <v>1</v>
      </c>
      <c r="E233" s="116">
        <v>1</v>
      </c>
      <c r="F233" s="116">
        <v>16</v>
      </c>
      <c r="G233" s="116">
        <v>3</v>
      </c>
      <c r="H233" s="116">
        <v>3</v>
      </c>
      <c r="I233" s="116" t="s">
        <v>1042</v>
      </c>
      <c r="K233" s="114" t="s">
        <v>2010</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277</v>
      </c>
      <c r="W233" s="18" t="s">
        <v>277</v>
      </c>
      <c r="X233" s="18" t="s">
        <v>346</v>
      </c>
      <c r="Y233" s="18" t="s">
        <v>32</v>
      </c>
      <c r="Z233" s="18" t="s">
        <v>33</v>
      </c>
      <c r="AA233" s="91">
        <f>INDEX(Duct_Leakage!$A$3:$A$6,MATCH(Model_Input_Builder!$G233,Duct_Leakage!$E$3:$E$6,0),1)</f>
        <v>0.127</v>
      </c>
      <c r="AB233" s="91">
        <f>INDEX(Duct_Leakage!$B$3:$B$6,MATCH(Model_Input_Builder!$G233,Duct_Leakage!$E$3:$E$6,0),1)</f>
        <v>6.3E-2</v>
      </c>
      <c r="AC233" s="18">
        <v>30</v>
      </c>
      <c r="AD233" s="18">
        <v>30</v>
      </c>
      <c r="AE233" s="18" t="s">
        <v>67</v>
      </c>
      <c r="AF233" s="18" t="s">
        <v>35</v>
      </c>
      <c r="AG233" s="49">
        <v>0</v>
      </c>
      <c r="AH233" s="18">
        <v>0</v>
      </c>
      <c r="AI233" s="18" t="s">
        <v>67</v>
      </c>
      <c r="AJ233" s="18" t="s">
        <v>67</v>
      </c>
      <c r="AK233" s="18" t="s">
        <v>67</v>
      </c>
      <c r="AL233" s="18" t="s">
        <v>67</v>
      </c>
      <c r="AM233" s="18" t="s">
        <v>67</v>
      </c>
      <c r="AN233" s="18">
        <v>0</v>
      </c>
      <c r="AO233" s="18">
        <v>0</v>
      </c>
    </row>
    <row r="234" spans="1:41" x14ac:dyDescent="0.25">
      <c r="A234" s="116">
        <v>230</v>
      </c>
      <c r="B234" s="116">
        <v>3</v>
      </c>
      <c r="C234" s="116">
        <v>4</v>
      </c>
      <c r="D234" s="116">
        <v>4</v>
      </c>
      <c r="E234" s="116">
        <v>5</v>
      </c>
      <c r="F234" s="116">
        <v>18</v>
      </c>
      <c r="G234" s="116">
        <v>2</v>
      </c>
      <c r="H234" s="116">
        <v>1</v>
      </c>
      <c r="I234" s="116" t="s">
        <v>1043</v>
      </c>
      <c r="K234" s="114" t="s">
        <v>2011</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277</v>
      </c>
      <c r="W234" s="18" t="s">
        <v>277</v>
      </c>
      <c r="X234" s="18" t="s">
        <v>346</v>
      </c>
      <c r="Y234" s="18" t="s">
        <v>32</v>
      </c>
      <c r="Z234" s="18" t="s">
        <v>33</v>
      </c>
      <c r="AA234" s="91">
        <f>INDEX(Duct_Leakage!$A$3:$A$6,MATCH(Model_Input_Builder!$G234,Duct_Leakage!$E$3:$E$6,0),1)</f>
        <v>0.06</v>
      </c>
      <c r="AB234" s="91">
        <f>INDEX(Duct_Leakage!$B$3:$B$6,MATCH(Model_Input_Builder!$G234,Duct_Leakage!$E$3:$E$6,0),1)</f>
        <v>0.03</v>
      </c>
      <c r="AC234" s="18">
        <v>30</v>
      </c>
      <c r="AD234" s="18">
        <v>30</v>
      </c>
      <c r="AE234" s="18" t="s">
        <v>67</v>
      </c>
      <c r="AF234" s="18" t="s">
        <v>35</v>
      </c>
      <c r="AG234" s="49">
        <v>0</v>
      </c>
      <c r="AH234" s="18">
        <v>0</v>
      </c>
      <c r="AI234" s="18" t="s">
        <v>67</v>
      </c>
      <c r="AJ234" s="18" t="s">
        <v>67</v>
      </c>
      <c r="AK234" s="18" t="s">
        <v>67</v>
      </c>
      <c r="AL234" s="18" t="s">
        <v>67</v>
      </c>
      <c r="AM234" s="18" t="s">
        <v>67</v>
      </c>
      <c r="AN234" s="18">
        <v>0</v>
      </c>
      <c r="AO234" s="18">
        <v>0</v>
      </c>
    </row>
    <row r="235" spans="1:41" x14ac:dyDescent="0.25">
      <c r="A235" s="116">
        <v>231</v>
      </c>
      <c r="B235" s="116">
        <v>3</v>
      </c>
      <c r="C235" s="116">
        <v>7</v>
      </c>
      <c r="D235" s="116">
        <v>4</v>
      </c>
      <c r="E235" s="116">
        <v>18</v>
      </c>
      <c r="F235" s="116">
        <v>13</v>
      </c>
      <c r="G235" s="116">
        <v>2</v>
      </c>
      <c r="H235" s="116">
        <v>4</v>
      </c>
      <c r="I235" s="116" t="s">
        <v>1044</v>
      </c>
      <c r="K235" s="114" t="s">
        <v>2012</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277</v>
      </c>
      <c r="W235" s="18" t="s">
        <v>277</v>
      </c>
      <c r="X235" s="18" t="s">
        <v>346</v>
      </c>
      <c r="Y235" s="18" t="s">
        <v>32</v>
      </c>
      <c r="Z235" s="18" t="s">
        <v>33</v>
      </c>
      <c r="AA235" s="91">
        <f>INDEX(Duct_Leakage!$A$3:$A$6,MATCH(Model_Input_Builder!$G235,Duct_Leakage!$E$3:$E$6,0),1)</f>
        <v>0.06</v>
      </c>
      <c r="AB235" s="91">
        <f>INDEX(Duct_Leakage!$B$3:$B$6,MATCH(Model_Input_Builder!$G235,Duct_Leakage!$E$3:$E$6,0),1)</f>
        <v>0.03</v>
      </c>
      <c r="AC235" s="18">
        <v>30</v>
      </c>
      <c r="AD235" s="18">
        <v>30</v>
      </c>
      <c r="AE235" s="18" t="s">
        <v>67</v>
      </c>
      <c r="AF235" s="18" t="s">
        <v>35</v>
      </c>
      <c r="AG235" s="49">
        <v>0</v>
      </c>
      <c r="AH235" s="18">
        <v>0</v>
      </c>
      <c r="AI235" s="18" t="s">
        <v>67</v>
      </c>
      <c r="AJ235" s="18" t="s">
        <v>67</v>
      </c>
      <c r="AK235" s="18" t="s">
        <v>67</v>
      </c>
      <c r="AL235" s="18" t="s">
        <v>67</v>
      </c>
      <c r="AM235" s="18" t="s">
        <v>67</v>
      </c>
      <c r="AN235" s="18">
        <v>0</v>
      </c>
      <c r="AO235" s="18">
        <v>0</v>
      </c>
    </row>
    <row r="236" spans="1:41" x14ac:dyDescent="0.25">
      <c r="A236" s="116">
        <v>232</v>
      </c>
      <c r="B236" s="116">
        <v>3</v>
      </c>
      <c r="C236" s="116">
        <v>8</v>
      </c>
      <c r="D236" s="116">
        <v>3</v>
      </c>
      <c r="E236" s="116">
        <v>13</v>
      </c>
      <c r="F236" s="116">
        <v>2</v>
      </c>
      <c r="G236" s="116">
        <v>3</v>
      </c>
      <c r="H236" s="116">
        <v>3</v>
      </c>
      <c r="I236" s="116" t="s">
        <v>1045</v>
      </c>
      <c r="K236" s="114" t="s">
        <v>2013</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277</v>
      </c>
      <c r="W236" s="18" t="s">
        <v>277</v>
      </c>
      <c r="X236" s="18" t="s">
        <v>346</v>
      </c>
      <c r="Y236" s="18" t="s">
        <v>32</v>
      </c>
      <c r="Z236" s="18" t="s">
        <v>33</v>
      </c>
      <c r="AA236" s="91">
        <f>INDEX(Duct_Leakage!$A$3:$A$6,MATCH(Model_Input_Builder!$G236,Duct_Leakage!$E$3:$E$6,0),1)</f>
        <v>0.127</v>
      </c>
      <c r="AB236" s="91">
        <f>INDEX(Duct_Leakage!$B$3:$B$6,MATCH(Model_Input_Builder!$G236,Duct_Leakage!$E$3:$E$6,0),1)</f>
        <v>6.3E-2</v>
      </c>
      <c r="AC236" s="18">
        <v>30</v>
      </c>
      <c r="AD236" s="18">
        <v>30</v>
      </c>
      <c r="AE236" s="18" t="s">
        <v>67</v>
      </c>
      <c r="AF236" s="18" t="s">
        <v>35</v>
      </c>
      <c r="AG236" s="49">
        <v>0</v>
      </c>
      <c r="AH236" s="18">
        <v>0</v>
      </c>
      <c r="AI236" s="18" t="s">
        <v>67</v>
      </c>
      <c r="AJ236" s="18" t="s">
        <v>67</v>
      </c>
      <c r="AK236" s="18" t="s">
        <v>67</v>
      </c>
      <c r="AL236" s="18" t="s">
        <v>67</v>
      </c>
      <c r="AM236" s="18" t="s">
        <v>67</v>
      </c>
      <c r="AN236" s="18">
        <v>0</v>
      </c>
      <c r="AO236" s="18">
        <v>0</v>
      </c>
    </row>
    <row r="237" spans="1:41" x14ac:dyDescent="0.25">
      <c r="A237" s="116">
        <v>233</v>
      </c>
      <c r="B237" s="116">
        <v>3</v>
      </c>
      <c r="C237" s="116">
        <v>1</v>
      </c>
      <c r="D237" s="116">
        <v>4</v>
      </c>
      <c r="E237" s="116">
        <v>15</v>
      </c>
      <c r="F237" s="116">
        <v>18</v>
      </c>
      <c r="G237" s="116">
        <v>1</v>
      </c>
      <c r="H237" s="116">
        <v>3</v>
      </c>
      <c r="I237" s="116" t="s">
        <v>1046</v>
      </c>
      <c r="K237" s="114" t="s">
        <v>2014</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277</v>
      </c>
      <c r="W237" s="18" t="s">
        <v>277</v>
      </c>
      <c r="X237" s="18" t="s">
        <v>346</v>
      </c>
      <c r="Y237" s="18" t="s">
        <v>32</v>
      </c>
      <c r="Z237" s="18" t="s">
        <v>33</v>
      </c>
      <c r="AA237" s="91">
        <f>INDEX(Duct_Leakage!$A$3:$A$6,MATCH(Model_Input_Builder!$G237,Duct_Leakage!$E$3:$E$6,0),1)</f>
        <v>0.03</v>
      </c>
      <c r="AB237" s="91">
        <f>INDEX(Duct_Leakage!$B$3:$B$6,MATCH(Model_Input_Builder!$G237,Duct_Leakage!$E$3:$E$6,0),1)</f>
        <v>1.4999999999999999E-2</v>
      </c>
      <c r="AC237" s="18">
        <v>30</v>
      </c>
      <c r="AD237" s="18">
        <v>30</v>
      </c>
      <c r="AE237" s="18" t="s">
        <v>67</v>
      </c>
      <c r="AF237" s="18" t="s">
        <v>35</v>
      </c>
      <c r="AG237" s="49">
        <v>0</v>
      </c>
      <c r="AH237" s="18">
        <v>0</v>
      </c>
      <c r="AI237" s="18" t="s">
        <v>67</v>
      </c>
      <c r="AJ237" s="18" t="s">
        <v>67</v>
      </c>
      <c r="AK237" s="18" t="s">
        <v>67</v>
      </c>
      <c r="AL237" s="18" t="s">
        <v>67</v>
      </c>
      <c r="AM237" s="18" t="s">
        <v>67</v>
      </c>
      <c r="AN237" s="18">
        <v>0</v>
      </c>
      <c r="AO237" s="18">
        <v>0</v>
      </c>
    </row>
    <row r="238" spans="1:41" x14ac:dyDescent="0.25">
      <c r="A238" s="116">
        <v>234</v>
      </c>
      <c r="B238" s="116">
        <v>1</v>
      </c>
      <c r="C238" s="116">
        <v>7</v>
      </c>
      <c r="D238" s="116">
        <v>2</v>
      </c>
      <c r="E238" s="116">
        <v>7</v>
      </c>
      <c r="F238" s="116">
        <v>2</v>
      </c>
      <c r="G238" s="116">
        <v>1</v>
      </c>
      <c r="H238" s="116">
        <v>4</v>
      </c>
      <c r="I238" s="116" t="s">
        <v>1047</v>
      </c>
      <c r="K238" s="114" t="s">
        <v>2015</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277</v>
      </c>
      <c r="W238" s="18" t="s">
        <v>277</v>
      </c>
      <c r="X238" s="18" t="s">
        <v>346</v>
      </c>
      <c r="Y238" s="18" t="s">
        <v>32</v>
      </c>
      <c r="Z238" s="18" t="s">
        <v>33</v>
      </c>
      <c r="AA238" s="91">
        <f>INDEX(Duct_Leakage!$A$3:$A$6,MATCH(Model_Input_Builder!$G238,Duct_Leakage!$E$3:$E$6,0),1)</f>
        <v>0.03</v>
      </c>
      <c r="AB238" s="91">
        <f>INDEX(Duct_Leakage!$B$3:$B$6,MATCH(Model_Input_Builder!$G238,Duct_Leakage!$E$3:$E$6,0),1)</f>
        <v>1.4999999999999999E-2</v>
      </c>
      <c r="AC238" s="18">
        <v>30</v>
      </c>
      <c r="AD238" s="18">
        <v>30</v>
      </c>
      <c r="AE238" s="18" t="s">
        <v>67</v>
      </c>
      <c r="AF238" s="18" t="s">
        <v>35</v>
      </c>
      <c r="AG238" s="49">
        <v>0</v>
      </c>
      <c r="AH238" s="18">
        <v>0</v>
      </c>
      <c r="AI238" s="18" t="s">
        <v>67</v>
      </c>
      <c r="AJ238" s="18" t="s">
        <v>67</v>
      </c>
      <c r="AK238" s="18" t="s">
        <v>67</v>
      </c>
      <c r="AL238" s="18" t="s">
        <v>67</v>
      </c>
      <c r="AM238" s="18" t="s">
        <v>67</v>
      </c>
      <c r="AN238" s="18">
        <v>0</v>
      </c>
      <c r="AO238" s="18">
        <v>0</v>
      </c>
    </row>
    <row r="239" spans="1:41" x14ac:dyDescent="0.25">
      <c r="A239" s="116">
        <v>235</v>
      </c>
      <c r="B239" s="116">
        <v>1</v>
      </c>
      <c r="C239" s="116">
        <v>2</v>
      </c>
      <c r="D239" s="116">
        <v>4</v>
      </c>
      <c r="E239" s="116">
        <v>15</v>
      </c>
      <c r="F239" s="116">
        <v>7</v>
      </c>
      <c r="G239" s="116">
        <v>1</v>
      </c>
      <c r="H239" s="116">
        <v>3</v>
      </c>
      <c r="I239" s="116" t="s">
        <v>1048</v>
      </c>
      <c r="K239" s="114" t="s">
        <v>2016</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277</v>
      </c>
      <c r="W239" s="18" t="s">
        <v>277</v>
      </c>
      <c r="X239" s="18" t="s">
        <v>346</v>
      </c>
      <c r="Y239" s="18" t="s">
        <v>32</v>
      </c>
      <c r="Z239" s="18" t="s">
        <v>33</v>
      </c>
      <c r="AA239" s="91">
        <f>INDEX(Duct_Leakage!$A$3:$A$6,MATCH(Model_Input_Builder!$G239,Duct_Leakage!$E$3:$E$6,0),1)</f>
        <v>0.03</v>
      </c>
      <c r="AB239" s="91">
        <f>INDEX(Duct_Leakage!$B$3:$B$6,MATCH(Model_Input_Builder!$G239,Duct_Leakage!$E$3:$E$6,0),1)</f>
        <v>1.4999999999999999E-2</v>
      </c>
      <c r="AC239" s="18">
        <v>30</v>
      </c>
      <c r="AD239" s="18">
        <v>30</v>
      </c>
      <c r="AE239" s="18" t="s">
        <v>67</v>
      </c>
      <c r="AF239" s="18" t="s">
        <v>35</v>
      </c>
      <c r="AG239" s="49">
        <v>0</v>
      </c>
      <c r="AH239" s="18">
        <v>0</v>
      </c>
      <c r="AI239" s="18" t="s">
        <v>67</v>
      </c>
      <c r="AJ239" s="18" t="s">
        <v>67</v>
      </c>
      <c r="AK239" s="18" t="s">
        <v>67</v>
      </c>
      <c r="AL239" s="18" t="s">
        <v>67</v>
      </c>
      <c r="AM239" s="18" t="s">
        <v>67</v>
      </c>
      <c r="AN239" s="18">
        <v>0</v>
      </c>
      <c r="AO239" s="18">
        <v>0</v>
      </c>
    </row>
    <row r="240" spans="1:41" x14ac:dyDescent="0.25">
      <c r="A240" s="116">
        <v>236</v>
      </c>
      <c r="B240" s="116">
        <v>4</v>
      </c>
      <c r="C240" s="116">
        <v>8</v>
      </c>
      <c r="D240" s="116">
        <v>2</v>
      </c>
      <c r="E240" s="116">
        <v>9</v>
      </c>
      <c r="F240" s="116">
        <v>4</v>
      </c>
      <c r="G240" s="116">
        <v>3</v>
      </c>
      <c r="H240" s="116">
        <v>3</v>
      </c>
      <c r="I240" s="116" t="s">
        <v>1049</v>
      </c>
      <c r="K240" s="114" t="s">
        <v>2017</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277</v>
      </c>
      <c r="W240" s="18" t="s">
        <v>277</v>
      </c>
      <c r="X240" s="18" t="s">
        <v>346</v>
      </c>
      <c r="Y240" s="18" t="s">
        <v>32</v>
      </c>
      <c r="Z240" s="18" t="s">
        <v>33</v>
      </c>
      <c r="AA240" s="91">
        <f>INDEX(Duct_Leakage!$A$3:$A$6,MATCH(Model_Input_Builder!$G240,Duct_Leakage!$E$3:$E$6,0),1)</f>
        <v>0.127</v>
      </c>
      <c r="AB240" s="91">
        <f>INDEX(Duct_Leakage!$B$3:$B$6,MATCH(Model_Input_Builder!$G240,Duct_Leakage!$E$3:$E$6,0),1)</f>
        <v>6.3E-2</v>
      </c>
      <c r="AC240" s="18">
        <v>30</v>
      </c>
      <c r="AD240" s="18">
        <v>30</v>
      </c>
      <c r="AE240" s="18" t="s">
        <v>67</v>
      </c>
      <c r="AF240" s="18" t="s">
        <v>35</v>
      </c>
      <c r="AG240" s="49">
        <v>0</v>
      </c>
      <c r="AH240" s="18">
        <v>0</v>
      </c>
      <c r="AI240" s="18" t="s">
        <v>67</v>
      </c>
      <c r="AJ240" s="18" t="s">
        <v>67</v>
      </c>
      <c r="AK240" s="18" t="s">
        <v>67</v>
      </c>
      <c r="AL240" s="18" t="s">
        <v>67</v>
      </c>
      <c r="AM240" s="18" t="s">
        <v>67</v>
      </c>
      <c r="AN240" s="18">
        <v>0</v>
      </c>
      <c r="AO240" s="18">
        <v>0</v>
      </c>
    </row>
    <row r="241" spans="1:41" x14ac:dyDescent="0.25">
      <c r="A241" s="116">
        <v>237</v>
      </c>
      <c r="B241" s="116">
        <v>2</v>
      </c>
      <c r="C241" s="116">
        <v>6</v>
      </c>
      <c r="D241" s="116">
        <v>4</v>
      </c>
      <c r="E241" s="116">
        <v>7</v>
      </c>
      <c r="F241" s="116">
        <v>1</v>
      </c>
      <c r="G241" s="116">
        <v>4</v>
      </c>
      <c r="H241" s="116">
        <v>2</v>
      </c>
      <c r="I241" s="116" t="s">
        <v>1050</v>
      </c>
      <c r="K241" s="114" t="s">
        <v>2018</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277</v>
      </c>
      <c r="W241" s="18" t="s">
        <v>277</v>
      </c>
      <c r="X241" s="18" t="s">
        <v>346</v>
      </c>
      <c r="Y241" s="18" t="s">
        <v>32</v>
      </c>
      <c r="Z241" s="18" t="s">
        <v>33</v>
      </c>
      <c r="AA241" s="91">
        <f>INDEX(Duct_Leakage!$A$3:$A$6,MATCH(Model_Input_Builder!$G241,Duct_Leakage!$E$3:$E$6,0),1)</f>
        <v>0.18</v>
      </c>
      <c r="AB241" s="91">
        <f>INDEX(Duct_Leakage!$B$3:$B$6,MATCH(Model_Input_Builder!$G241,Duct_Leakage!$E$3:$E$6,0),1)</f>
        <v>0.09</v>
      </c>
      <c r="AC241" s="18">
        <v>30</v>
      </c>
      <c r="AD241" s="18">
        <v>30</v>
      </c>
      <c r="AE241" s="18" t="s">
        <v>67</v>
      </c>
      <c r="AF241" s="18" t="s">
        <v>35</v>
      </c>
      <c r="AG241" s="49">
        <v>0</v>
      </c>
      <c r="AH241" s="18">
        <v>0</v>
      </c>
      <c r="AI241" s="18" t="s">
        <v>67</v>
      </c>
      <c r="AJ241" s="18" t="s">
        <v>67</v>
      </c>
      <c r="AK241" s="18" t="s">
        <v>67</v>
      </c>
      <c r="AL241" s="18" t="s">
        <v>67</v>
      </c>
      <c r="AM241" s="18" t="s">
        <v>67</v>
      </c>
      <c r="AN241" s="18">
        <v>0</v>
      </c>
      <c r="AO241" s="18">
        <v>0</v>
      </c>
    </row>
    <row r="242" spans="1:41" x14ac:dyDescent="0.25">
      <c r="A242" s="116">
        <v>238</v>
      </c>
      <c r="B242" s="116">
        <v>3</v>
      </c>
      <c r="C242" s="116">
        <v>1</v>
      </c>
      <c r="D242" s="116">
        <v>5</v>
      </c>
      <c r="E242" s="116">
        <v>11</v>
      </c>
      <c r="F242" s="116">
        <v>19</v>
      </c>
      <c r="G242" s="116">
        <v>4</v>
      </c>
      <c r="H242" s="116">
        <v>4</v>
      </c>
      <c r="I242" s="116" t="s">
        <v>1051</v>
      </c>
      <c r="K242" s="114" t="s">
        <v>2019</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277</v>
      </c>
      <c r="W242" s="18" t="s">
        <v>277</v>
      </c>
      <c r="X242" s="18" t="s">
        <v>346</v>
      </c>
      <c r="Y242" s="18" t="s">
        <v>32</v>
      </c>
      <c r="Z242" s="18" t="s">
        <v>33</v>
      </c>
      <c r="AA242" s="91">
        <f>INDEX(Duct_Leakage!$A$3:$A$6,MATCH(Model_Input_Builder!$G242,Duct_Leakage!$E$3:$E$6,0),1)</f>
        <v>0.18</v>
      </c>
      <c r="AB242" s="91">
        <f>INDEX(Duct_Leakage!$B$3:$B$6,MATCH(Model_Input_Builder!$G242,Duct_Leakage!$E$3:$E$6,0),1)</f>
        <v>0.09</v>
      </c>
      <c r="AC242" s="18">
        <v>30</v>
      </c>
      <c r="AD242" s="18">
        <v>30</v>
      </c>
      <c r="AE242" s="18" t="s">
        <v>67</v>
      </c>
      <c r="AF242" s="18" t="s">
        <v>35</v>
      </c>
      <c r="AG242" s="49">
        <v>0</v>
      </c>
      <c r="AH242" s="18">
        <v>0</v>
      </c>
      <c r="AI242" s="18" t="s">
        <v>67</v>
      </c>
      <c r="AJ242" s="18" t="s">
        <v>67</v>
      </c>
      <c r="AK242" s="18" t="s">
        <v>67</v>
      </c>
      <c r="AL242" s="18" t="s">
        <v>67</v>
      </c>
      <c r="AM242" s="18" t="s">
        <v>67</v>
      </c>
      <c r="AN242" s="18">
        <v>0</v>
      </c>
      <c r="AO242" s="18">
        <v>0</v>
      </c>
    </row>
    <row r="243" spans="1:41" x14ac:dyDescent="0.25">
      <c r="A243" s="116">
        <v>239</v>
      </c>
      <c r="B243" s="116">
        <v>2</v>
      </c>
      <c r="C243" s="116">
        <v>5</v>
      </c>
      <c r="D243" s="116">
        <v>5</v>
      </c>
      <c r="E243" s="116">
        <v>1</v>
      </c>
      <c r="F243" s="116">
        <v>15</v>
      </c>
      <c r="G243" s="116">
        <v>3</v>
      </c>
      <c r="H243" s="116">
        <v>4</v>
      </c>
      <c r="I243" s="116" t="s">
        <v>1052</v>
      </c>
      <c r="K243" s="114" t="s">
        <v>2020</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277</v>
      </c>
      <c r="W243" s="18" t="s">
        <v>277</v>
      </c>
      <c r="X243" s="18" t="s">
        <v>346</v>
      </c>
      <c r="Y243" s="18" t="s">
        <v>32</v>
      </c>
      <c r="Z243" s="18" t="s">
        <v>33</v>
      </c>
      <c r="AA243" s="91">
        <f>INDEX(Duct_Leakage!$A$3:$A$6,MATCH(Model_Input_Builder!$G243,Duct_Leakage!$E$3:$E$6,0),1)</f>
        <v>0.127</v>
      </c>
      <c r="AB243" s="91">
        <f>INDEX(Duct_Leakage!$B$3:$B$6,MATCH(Model_Input_Builder!$G243,Duct_Leakage!$E$3:$E$6,0),1)</f>
        <v>6.3E-2</v>
      </c>
      <c r="AC243" s="18">
        <v>30</v>
      </c>
      <c r="AD243" s="18">
        <v>30</v>
      </c>
      <c r="AE243" s="18" t="s">
        <v>67</v>
      </c>
      <c r="AF243" s="18" t="s">
        <v>35</v>
      </c>
      <c r="AG243" s="49">
        <v>0</v>
      </c>
      <c r="AH243" s="18">
        <v>0</v>
      </c>
      <c r="AI243" s="18" t="s">
        <v>67</v>
      </c>
      <c r="AJ243" s="18" t="s">
        <v>67</v>
      </c>
      <c r="AK243" s="18" t="s">
        <v>67</v>
      </c>
      <c r="AL243" s="18" t="s">
        <v>67</v>
      </c>
      <c r="AM243" s="18" t="s">
        <v>67</v>
      </c>
      <c r="AN243" s="18">
        <v>0</v>
      </c>
      <c r="AO243" s="18">
        <v>0</v>
      </c>
    </row>
    <row r="244" spans="1:41" x14ac:dyDescent="0.25">
      <c r="A244" s="116">
        <v>240</v>
      </c>
      <c r="B244" s="116">
        <v>3</v>
      </c>
      <c r="C244" s="116">
        <v>7</v>
      </c>
      <c r="D244" s="116">
        <v>3</v>
      </c>
      <c r="E244" s="116">
        <v>8</v>
      </c>
      <c r="F244" s="116">
        <v>12</v>
      </c>
      <c r="G244" s="116">
        <v>3</v>
      </c>
      <c r="H244" s="116">
        <v>1</v>
      </c>
      <c r="I244" s="116" t="s">
        <v>1053</v>
      </c>
      <c r="K244" s="114" t="s">
        <v>2021</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277</v>
      </c>
      <c r="W244" s="18" t="s">
        <v>277</v>
      </c>
      <c r="X244" s="18" t="s">
        <v>346</v>
      </c>
      <c r="Y244" s="18" t="s">
        <v>32</v>
      </c>
      <c r="Z244" s="18" t="s">
        <v>33</v>
      </c>
      <c r="AA244" s="91">
        <f>INDEX(Duct_Leakage!$A$3:$A$6,MATCH(Model_Input_Builder!$G244,Duct_Leakage!$E$3:$E$6,0),1)</f>
        <v>0.127</v>
      </c>
      <c r="AB244" s="91">
        <f>INDEX(Duct_Leakage!$B$3:$B$6,MATCH(Model_Input_Builder!$G244,Duct_Leakage!$E$3:$E$6,0),1)</f>
        <v>6.3E-2</v>
      </c>
      <c r="AC244" s="18">
        <v>30</v>
      </c>
      <c r="AD244" s="18">
        <v>30</v>
      </c>
      <c r="AE244" s="18" t="s">
        <v>67</v>
      </c>
      <c r="AF244" s="18" t="s">
        <v>35</v>
      </c>
      <c r="AG244" s="49">
        <v>0</v>
      </c>
      <c r="AH244" s="18">
        <v>0</v>
      </c>
      <c r="AI244" s="18" t="s">
        <v>67</v>
      </c>
      <c r="AJ244" s="18" t="s">
        <v>67</v>
      </c>
      <c r="AK244" s="18" t="s">
        <v>67</v>
      </c>
      <c r="AL244" s="18" t="s">
        <v>67</v>
      </c>
      <c r="AM244" s="18" t="s">
        <v>67</v>
      </c>
      <c r="AN244" s="18">
        <v>0</v>
      </c>
      <c r="AO244" s="18">
        <v>0</v>
      </c>
    </row>
    <row r="245" spans="1:41" x14ac:dyDescent="0.25">
      <c r="A245" s="116">
        <v>241</v>
      </c>
      <c r="B245" s="116">
        <v>3</v>
      </c>
      <c r="C245" s="116">
        <v>8</v>
      </c>
      <c r="D245" s="116">
        <v>1</v>
      </c>
      <c r="E245" s="116">
        <v>7</v>
      </c>
      <c r="F245" s="116">
        <v>1</v>
      </c>
      <c r="G245" s="116">
        <v>4</v>
      </c>
      <c r="H245" s="116">
        <v>4</v>
      </c>
      <c r="I245" s="116" t="s">
        <v>1054</v>
      </c>
      <c r="K245" s="114" t="s">
        <v>2022</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277</v>
      </c>
      <c r="W245" s="18" t="s">
        <v>277</v>
      </c>
      <c r="X245" s="18" t="s">
        <v>346</v>
      </c>
      <c r="Y245" s="18" t="s">
        <v>32</v>
      </c>
      <c r="Z245" s="18" t="s">
        <v>33</v>
      </c>
      <c r="AA245" s="91">
        <f>INDEX(Duct_Leakage!$A$3:$A$6,MATCH(Model_Input_Builder!$G245,Duct_Leakage!$E$3:$E$6,0),1)</f>
        <v>0.18</v>
      </c>
      <c r="AB245" s="91">
        <f>INDEX(Duct_Leakage!$B$3:$B$6,MATCH(Model_Input_Builder!$G245,Duct_Leakage!$E$3:$E$6,0),1)</f>
        <v>0.09</v>
      </c>
      <c r="AC245" s="18">
        <v>30</v>
      </c>
      <c r="AD245" s="18">
        <v>30</v>
      </c>
      <c r="AE245" s="18" t="s">
        <v>67</v>
      </c>
      <c r="AF245" s="18" t="s">
        <v>35</v>
      </c>
      <c r="AG245" s="49">
        <v>0</v>
      </c>
      <c r="AH245" s="18">
        <v>0</v>
      </c>
      <c r="AI245" s="18" t="s">
        <v>67</v>
      </c>
      <c r="AJ245" s="18" t="s">
        <v>67</v>
      </c>
      <c r="AK245" s="18" t="s">
        <v>67</v>
      </c>
      <c r="AL245" s="18" t="s">
        <v>67</v>
      </c>
      <c r="AM245" s="18" t="s">
        <v>67</v>
      </c>
      <c r="AN245" s="18">
        <v>0</v>
      </c>
      <c r="AO245" s="18">
        <v>0</v>
      </c>
    </row>
    <row r="246" spans="1:41" x14ac:dyDescent="0.25">
      <c r="A246" s="116">
        <v>242</v>
      </c>
      <c r="B246" s="116">
        <v>1</v>
      </c>
      <c r="C246" s="116">
        <v>3</v>
      </c>
      <c r="D246" s="116">
        <v>5</v>
      </c>
      <c r="E246" s="116">
        <v>15</v>
      </c>
      <c r="F246" s="116">
        <v>17</v>
      </c>
      <c r="G246" s="116">
        <v>3</v>
      </c>
      <c r="H246" s="116">
        <v>1</v>
      </c>
      <c r="I246" s="116" t="s">
        <v>1055</v>
      </c>
      <c r="K246" s="114" t="s">
        <v>2023</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277</v>
      </c>
      <c r="W246" s="18" t="s">
        <v>277</v>
      </c>
      <c r="X246" s="18" t="s">
        <v>346</v>
      </c>
      <c r="Y246" s="18" t="s">
        <v>32</v>
      </c>
      <c r="Z246" s="18" t="s">
        <v>33</v>
      </c>
      <c r="AA246" s="91">
        <f>INDEX(Duct_Leakage!$A$3:$A$6,MATCH(Model_Input_Builder!$G246,Duct_Leakage!$E$3:$E$6,0),1)</f>
        <v>0.127</v>
      </c>
      <c r="AB246" s="91">
        <f>INDEX(Duct_Leakage!$B$3:$B$6,MATCH(Model_Input_Builder!$G246,Duct_Leakage!$E$3:$E$6,0),1)</f>
        <v>6.3E-2</v>
      </c>
      <c r="AC246" s="18">
        <v>30</v>
      </c>
      <c r="AD246" s="18">
        <v>30</v>
      </c>
      <c r="AE246" s="18" t="s">
        <v>67</v>
      </c>
      <c r="AF246" s="18" t="s">
        <v>35</v>
      </c>
      <c r="AG246" s="49">
        <v>0</v>
      </c>
      <c r="AH246" s="18">
        <v>0</v>
      </c>
      <c r="AI246" s="18" t="s">
        <v>67</v>
      </c>
      <c r="AJ246" s="18" t="s">
        <v>67</v>
      </c>
      <c r="AK246" s="18" t="s">
        <v>67</v>
      </c>
      <c r="AL246" s="18" t="s">
        <v>67</v>
      </c>
      <c r="AM246" s="18" t="s">
        <v>67</v>
      </c>
      <c r="AN246" s="18">
        <v>0</v>
      </c>
      <c r="AO246" s="18">
        <v>0</v>
      </c>
    </row>
    <row r="247" spans="1:41" x14ac:dyDescent="0.25">
      <c r="A247" s="116">
        <v>243</v>
      </c>
      <c r="B247" s="116">
        <v>4</v>
      </c>
      <c r="C247" s="116">
        <v>5</v>
      </c>
      <c r="D247" s="116">
        <v>5</v>
      </c>
      <c r="E247" s="116">
        <v>9</v>
      </c>
      <c r="F247" s="116">
        <v>4</v>
      </c>
      <c r="G247" s="116">
        <v>2</v>
      </c>
      <c r="H247" s="116">
        <v>1</v>
      </c>
      <c r="I247" s="116" t="s">
        <v>1056</v>
      </c>
      <c r="K247" s="114" t="s">
        <v>2024</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277</v>
      </c>
      <c r="W247" s="18" t="s">
        <v>277</v>
      </c>
      <c r="X247" s="18" t="s">
        <v>346</v>
      </c>
      <c r="Y247" s="18" t="s">
        <v>32</v>
      </c>
      <c r="Z247" s="18" t="s">
        <v>33</v>
      </c>
      <c r="AA247" s="91">
        <f>INDEX(Duct_Leakage!$A$3:$A$6,MATCH(Model_Input_Builder!$G247,Duct_Leakage!$E$3:$E$6,0),1)</f>
        <v>0.06</v>
      </c>
      <c r="AB247" s="91">
        <f>INDEX(Duct_Leakage!$B$3:$B$6,MATCH(Model_Input_Builder!$G247,Duct_Leakage!$E$3:$E$6,0),1)</f>
        <v>0.03</v>
      </c>
      <c r="AC247" s="18">
        <v>30</v>
      </c>
      <c r="AD247" s="18">
        <v>30</v>
      </c>
      <c r="AE247" s="18" t="s">
        <v>67</v>
      </c>
      <c r="AF247" s="18" t="s">
        <v>35</v>
      </c>
      <c r="AG247" s="49">
        <v>0</v>
      </c>
      <c r="AH247" s="18">
        <v>0</v>
      </c>
      <c r="AI247" s="18" t="s">
        <v>67</v>
      </c>
      <c r="AJ247" s="18" t="s">
        <v>67</v>
      </c>
      <c r="AK247" s="18" t="s">
        <v>67</v>
      </c>
      <c r="AL247" s="18" t="s">
        <v>67</v>
      </c>
      <c r="AM247" s="18" t="s">
        <v>67</v>
      </c>
      <c r="AN247" s="18">
        <v>0</v>
      </c>
      <c r="AO247" s="18">
        <v>0</v>
      </c>
    </row>
    <row r="248" spans="1:41" x14ac:dyDescent="0.25">
      <c r="A248" s="116">
        <v>244</v>
      </c>
      <c r="B248" s="116">
        <v>4</v>
      </c>
      <c r="C248" s="116">
        <v>1</v>
      </c>
      <c r="D248" s="116">
        <v>4</v>
      </c>
      <c r="E248" s="116">
        <v>2</v>
      </c>
      <c r="F248" s="116">
        <v>7</v>
      </c>
      <c r="G248" s="116">
        <v>3</v>
      </c>
      <c r="H248" s="116">
        <v>2</v>
      </c>
      <c r="I248" s="116" t="s">
        <v>1057</v>
      </c>
      <c r="K248" s="114" t="s">
        <v>2025</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277</v>
      </c>
      <c r="W248" s="18" t="s">
        <v>277</v>
      </c>
      <c r="X248" s="18" t="s">
        <v>346</v>
      </c>
      <c r="Y248" s="18" t="s">
        <v>32</v>
      </c>
      <c r="Z248" s="18" t="s">
        <v>33</v>
      </c>
      <c r="AA248" s="91">
        <f>INDEX(Duct_Leakage!$A$3:$A$6,MATCH(Model_Input_Builder!$G248,Duct_Leakage!$E$3:$E$6,0),1)</f>
        <v>0.127</v>
      </c>
      <c r="AB248" s="91">
        <f>INDEX(Duct_Leakage!$B$3:$B$6,MATCH(Model_Input_Builder!$G248,Duct_Leakage!$E$3:$E$6,0),1)</f>
        <v>6.3E-2</v>
      </c>
      <c r="AC248" s="18">
        <v>30</v>
      </c>
      <c r="AD248" s="18">
        <v>30</v>
      </c>
      <c r="AE248" s="18" t="s">
        <v>67</v>
      </c>
      <c r="AF248" s="18" t="s">
        <v>35</v>
      </c>
      <c r="AG248" s="49">
        <v>0</v>
      </c>
      <c r="AH248" s="18">
        <v>0</v>
      </c>
      <c r="AI248" s="18" t="s">
        <v>67</v>
      </c>
      <c r="AJ248" s="18" t="s">
        <v>67</v>
      </c>
      <c r="AK248" s="18" t="s">
        <v>67</v>
      </c>
      <c r="AL248" s="18" t="s">
        <v>67</v>
      </c>
      <c r="AM248" s="18" t="s">
        <v>67</v>
      </c>
      <c r="AN248" s="18">
        <v>0</v>
      </c>
      <c r="AO248" s="18">
        <v>0</v>
      </c>
    </row>
    <row r="249" spans="1:41" x14ac:dyDescent="0.25">
      <c r="A249" s="116">
        <v>245</v>
      </c>
      <c r="B249" s="116">
        <v>3</v>
      </c>
      <c r="C249" s="116">
        <v>4</v>
      </c>
      <c r="D249" s="116">
        <v>4</v>
      </c>
      <c r="E249" s="116">
        <v>19</v>
      </c>
      <c r="F249" s="116">
        <v>18</v>
      </c>
      <c r="G249" s="116">
        <v>2</v>
      </c>
      <c r="H249" s="116">
        <v>3</v>
      </c>
      <c r="I249" s="116" t="s">
        <v>1058</v>
      </c>
      <c r="K249" s="114" t="s">
        <v>2026</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277</v>
      </c>
      <c r="W249" s="18" t="s">
        <v>277</v>
      </c>
      <c r="X249" s="18" t="s">
        <v>346</v>
      </c>
      <c r="Y249" s="18" t="s">
        <v>32</v>
      </c>
      <c r="Z249" s="18" t="s">
        <v>33</v>
      </c>
      <c r="AA249" s="91">
        <f>INDEX(Duct_Leakage!$A$3:$A$6,MATCH(Model_Input_Builder!$G249,Duct_Leakage!$E$3:$E$6,0),1)</f>
        <v>0.06</v>
      </c>
      <c r="AB249" s="91">
        <f>INDEX(Duct_Leakage!$B$3:$B$6,MATCH(Model_Input_Builder!$G249,Duct_Leakage!$E$3:$E$6,0),1)</f>
        <v>0.03</v>
      </c>
      <c r="AC249" s="18">
        <v>30</v>
      </c>
      <c r="AD249" s="18">
        <v>30</v>
      </c>
      <c r="AE249" s="18" t="s">
        <v>67</v>
      </c>
      <c r="AF249" s="18" t="s">
        <v>35</v>
      </c>
      <c r="AG249" s="49">
        <v>0</v>
      </c>
      <c r="AH249" s="18">
        <v>0</v>
      </c>
      <c r="AI249" s="18" t="s">
        <v>67</v>
      </c>
      <c r="AJ249" s="18" t="s">
        <v>67</v>
      </c>
      <c r="AK249" s="18" t="s">
        <v>67</v>
      </c>
      <c r="AL249" s="18" t="s">
        <v>67</v>
      </c>
      <c r="AM249" s="18" t="s">
        <v>67</v>
      </c>
      <c r="AN249" s="18">
        <v>0</v>
      </c>
      <c r="AO249" s="18">
        <v>0</v>
      </c>
    </row>
    <row r="250" spans="1:41" x14ac:dyDescent="0.25">
      <c r="A250" s="116">
        <v>246</v>
      </c>
      <c r="B250" s="116">
        <v>1</v>
      </c>
      <c r="C250" s="116">
        <v>2</v>
      </c>
      <c r="D250" s="116">
        <v>3</v>
      </c>
      <c r="E250" s="116">
        <v>18</v>
      </c>
      <c r="F250" s="116">
        <v>20</v>
      </c>
      <c r="G250" s="116">
        <v>2</v>
      </c>
      <c r="H250" s="116">
        <v>4</v>
      </c>
      <c r="I250" s="116" t="s">
        <v>1059</v>
      </c>
      <c r="K250" s="114" t="s">
        <v>2027</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277</v>
      </c>
      <c r="W250" s="18" t="s">
        <v>277</v>
      </c>
      <c r="X250" s="18" t="s">
        <v>346</v>
      </c>
      <c r="Y250" s="18" t="s">
        <v>32</v>
      </c>
      <c r="Z250" s="18" t="s">
        <v>33</v>
      </c>
      <c r="AA250" s="91">
        <f>INDEX(Duct_Leakage!$A$3:$A$6,MATCH(Model_Input_Builder!$G250,Duct_Leakage!$E$3:$E$6,0),1)</f>
        <v>0.06</v>
      </c>
      <c r="AB250" s="91">
        <f>INDEX(Duct_Leakage!$B$3:$B$6,MATCH(Model_Input_Builder!$G250,Duct_Leakage!$E$3:$E$6,0),1)</f>
        <v>0.03</v>
      </c>
      <c r="AC250" s="18">
        <v>30</v>
      </c>
      <c r="AD250" s="18">
        <v>30</v>
      </c>
      <c r="AE250" s="18" t="s">
        <v>67</v>
      </c>
      <c r="AF250" s="18" t="s">
        <v>35</v>
      </c>
      <c r="AG250" s="49">
        <v>0</v>
      </c>
      <c r="AH250" s="18">
        <v>0</v>
      </c>
      <c r="AI250" s="18" t="s">
        <v>67</v>
      </c>
      <c r="AJ250" s="18" t="s">
        <v>67</v>
      </c>
      <c r="AK250" s="18" t="s">
        <v>67</v>
      </c>
      <c r="AL250" s="18" t="s">
        <v>67</v>
      </c>
      <c r="AM250" s="18" t="s">
        <v>67</v>
      </c>
      <c r="AN250" s="18">
        <v>0</v>
      </c>
      <c r="AO250" s="18">
        <v>0</v>
      </c>
    </row>
    <row r="251" spans="1:41" x14ac:dyDescent="0.25">
      <c r="A251" s="116">
        <v>247</v>
      </c>
      <c r="B251" s="116">
        <v>1</v>
      </c>
      <c r="C251" s="116">
        <v>6</v>
      </c>
      <c r="D251" s="116">
        <v>1</v>
      </c>
      <c r="E251" s="116">
        <v>2</v>
      </c>
      <c r="F251" s="116">
        <v>3</v>
      </c>
      <c r="G251" s="116">
        <v>3</v>
      </c>
      <c r="H251" s="116">
        <v>3</v>
      </c>
      <c r="I251" s="116" t="s">
        <v>1060</v>
      </c>
      <c r="K251" s="114" t="s">
        <v>2028</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277</v>
      </c>
      <c r="W251" s="18" t="s">
        <v>277</v>
      </c>
      <c r="X251" s="18" t="s">
        <v>346</v>
      </c>
      <c r="Y251" s="18" t="s">
        <v>32</v>
      </c>
      <c r="Z251" s="18" t="s">
        <v>33</v>
      </c>
      <c r="AA251" s="91">
        <f>INDEX(Duct_Leakage!$A$3:$A$6,MATCH(Model_Input_Builder!$G251,Duct_Leakage!$E$3:$E$6,0),1)</f>
        <v>0.127</v>
      </c>
      <c r="AB251" s="91">
        <f>INDEX(Duct_Leakage!$B$3:$B$6,MATCH(Model_Input_Builder!$G251,Duct_Leakage!$E$3:$E$6,0),1)</f>
        <v>6.3E-2</v>
      </c>
      <c r="AC251" s="18">
        <v>30</v>
      </c>
      <c r="AD251" s="18">
        <v>30</v>
      </c>
      <c r="AE251" s="18" t="s">
        <v>67</v>
      </c>
      <c r="AF251" s="18" t="s">
        <v>35</v>
      </c>
      <c r="AG251" s="49">
        <v>0</v>
      </c>
      <c r="AH251" s="18">
        <v>0</v>
      </c>
      <c r="AI251" s="18" t="s">
        <v>67</v>
      </c>
      <c r="AJ251" s="18" t="s">
        <v>67</v>
      </c>
      <c r="AK251" s="18" t="s">
        <v>67</v>
      </c>
      <c r="AL251" s="18" t="s">
        <v>67</v>
      </c>
      <c r="AM251" s="18" t="s">
        <v>67</v>
      </c>
      <c r="AN251" s="18">
        <v>0</v>
      </c>
      <c r="AO251" s="18">
        <v>0</v>
      </c>
    </row>
    <row r="252" spans="1:41" x14ac:dyDescent="0.25">
      <c r="A252" s="116">
        <v>248</v>
      </c>
      <c r="B252" s="116">
        <v>1</v>
      </c>
      <c r="C252" s="116">
        <v>6</v>
      </c>
      <c r="D252" s="116">
        <v>1</v>
      </c>
      <c r="E252" s="116">
        <v>5</v>
      </c>
      <c r="F252" s="116">
        <v>11</v>
      </c>
      <c r="G252" s="116">
        <v>4</v>
      </c>
      <c r="H252" s="116">
        <v>2</v>
      </c>
      <c r="I252" s="116" t="s">
        <v>1061</v>
      </c>
      <c r="K252" s="114" t="s">
        <v>2029</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277</v>
      </c>
      <c r="W252" s="18" t="s">
        <v>277</v>
      </c>
      <c r="X252" s="18" t="s">
        <v>346</v>
      </c>
      <c r="Y252" s="18" t="s">
        <v>32</v>
      </c>
      <c r="Z252" s="18" t="s">
        <v>33</v>
      </c>
      <c r="AA252" s="91">
        <f>INDEX(Duct_Leakage!$A$3:$A$6,MATCH(Model_Input_Builder!$G252,Duct_Leakage!$E$3:$E$6,0),1)</f>
        <v>0.18</v>
      </c>
      <c r="AB252" s="91">
        <f>INDEX(Duct_Leakage!$B$3:$B$6,MATCH(Model_Input_Builder!$G252,Duct_Leakage!$E$3:$E$6,0),1)</f>
        <v>0.09</v>
      </c>
      <c r="AC252" s="18">
        <v>30</v>
      </c>
      <c r="AD252" s="18">
        <v>30</v>
      </c>
      <c r="AE252" s="18" t="s">
        <v>67</v>
      </c>
      <c r="AF252" s="18" t="s">
        <v>35</v>
      </c>
      <c r="AG252" s="49">
        <v>0</v>
      </c>
      <c r="AH252" s="18">
        <v>0</v>
      </c>
      <c r="AI252" s="18" t="s">
        <v>67</v>
      </c>
      <c r="AJ252" s="18" t="s">
        <v>67</v>
      </c>
      <c r="AK252" s="18" t="s">
        <v>67</v>
      </c>
      <c r="AL252" s="18" t="s">
        <v>67</v>
      </c>
      <c r="AM252" s="18" t="s">
        <v>67</v>
      </c>
      <c r="AN252" s="18">
        <v>0</v>
      </c>
      <c r="AO252" s="18">
        <v>0</v>
      </c>
    </row>
    <row r="253" spans="1:41" x14ac:dyDescent="0.25">
      <c r="A253" s="116">
        <v>249</v>
      </c>
      <c r="B253" s="116">
        <v>1</v>
      </c>
      <c r="C253" s="116">
        <v>4</v>
      </c>
      <c r="D253" s="116">
        <v>3</v>
      </c>
      <c r="E253" s="116">
        <v>7</v>
      </c>
      <c r="F253" s="116">
        <v>17</v>
      </c>
      <c r="G253" s="116">
        <v>3</v>
      </c>
      <c r="H253" s="116">
        <v>2</v>
      </c>
      <c r="I253" s="116" t="s">
        <v>1062</v>
      </c>
      <c r="K253" s="114" t="s">
        <v>2030</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277</v>
      </c>
      <c r="W253" s="18" t="s">
        <v>277</v>
      </c>
      <c r="X253" s="18" t="s">
        <v>346</v>
      </c>
      <c r="Y253" s="18" t="s">
        <v>32</v>
      </c>
      <c r="Z253" s="18" t="s">
        <v>33</v>
      </c>
      <c r="AA253" s="91">
        <f>INDEX(Duct_Leakage!$A$3:$A$6,MATCH(Model_Input_Builder!$G253,Duct_Leakage!$E$3:$E$6,0),1)</f>
        <v>0.127</v>
      </c>
      <c r="AB253" s="91">
        <f>INDEX(Duct_Leakage!$B$3:$B$6,MATCH(Model_Input_Builder!$G253,Duct_Leakage!$E$3:$E$6,0),1)</f>
        <v>6.3E-2</v>
      </c>
      <c r="AC253" s="18">
        <v>30</v>
      </c>
      <c r="AD253" s="18">
        <v>30</v>
      </c>
      <c r="AE253" s="18" t="s">
        <v>67</v>
      </c>
      <c r="AF253" s="18" t="s">
        <v>35</v>
      </c>
      <c r="AG253" s="49">
        <v>0</v>
      </c>
      <c r="AH253" s="18">
        <v>0</v>
      </c>
      <c r="AI253" s="18" t="s">
        <v>67</v>
      </c>
      <c r="AJ253" s="18" t="s">
        <v>67</v>
      </c>
      <c r="AK253" s="18" t="s">
        <v>67</v>
      </c>
      <c r="AL253" s="18" t="s">
        <v>67</v>
      </c>
      <c r="AM253" s="18" t="s">
        <v>67</v>
      </c>
      <c r="AN253" s="18">
        <v>0</v>
      </c>
      <c r="AO253" s="18">
        <v>0</v>
      </c>
    </row>
    <row r="254" spans="1:41" x14ac:dyDescent="0.25">
      <c r="A254" s="116">
        <v>250</v>
      </c>
      <c r="B254" s="116">
        <v>2</v>
      </c>
      <c r="C254" s="116">
        <v>7</v>
      </c>
      <c r="D254" s="116">
        <v>3</v>
      </c>
      <c r="E254" s="116">
        <v>4</v>
      </c>
      <c r="F254" s="116">
        <v>17</v>
      </c>
      <c r="G254" s="116">
        <v>4</v>
      </c>
      <c r="H254" s="116">
        <v>1</v>
      </c>
      <c r="I254" s="116" t="s">
        <v>1063</v>
      </c>
      <c r="K254" s="114" t="s">
        <v>2031</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277</v>
      </c>
      <c r="W254" s="18" t="s">
        <v>277</v>
      </c>
      <c r="X254" s="18" t="s">
        <v>346</v>
      </c>
      <c r="Y254" s="18" t="s">
        <v>32</v>
      </c>
      <c r="Z254" s="18" t="s">
        <v>33</v>
      </c>
      <c r="AA254" s="91">
        <f>INDEX(Duct_Leakage!$A$3:$A$6,MATCH(Model_Input_Builder!$G254,Duct_Leakage!$E$3:$E$6,0),1)</f>
        <v>0.18</v>
      </c>
      <c r="AB254" s="91">
        <f>INDEX(Duct_Leakage!$B$3:$B$6,MATCH(Model_Input_Builder!$G254,Duct_Leakage!$E$3:$E$6,0),1)</f>
        <v>0.09</v>
      </c>
      <c r="AC254" s="18">
        <v>30</v>
      </c>
      <c r="AD254" s="18">
        <v>30</v>
      </c>
      <c r="AE254" s="18" t="s">
        <v>67</v>
      </c>
      <c r="AF254" s="18" t="s">
        <v>35</v>
      </c>
      <c r="AG254" s="49">
        <v>0</v>
      </c>
      <c r="AH254" s="18">
        <v>0</v>
      </c>
      <c r="AI254" s="18" t="s">
        <v>67</v>
      </c>
      <c r="AJ254" s="18" t="s">
        <v>67</v>
      </c>
      <c r="AK254" s="18" t="s">
        <v>67</v>
      </c>
      <c r="AL254" s="18" t="s">
        <v>67</v>
      </c>
      <c r="AM254" s="18" t="s">
        <v>67</v>
      </c>
      <c r="AN254" s="18">
        <v>0</v>
      </c>
      <c r="AO254" s="18">
        <v>0</v>
      </c>
    </row>
    <row r="255" spans="1:41" x14ac:dyDescent="0.25">
      <c r="A255" s="116">
        <v>251</v>
      </c>
      <c r="B255" s="116">
        <v>3</v>
      </c>
      <c r="C255" s="116">
        <v>3</v>
      </c>
      <c r="D255" s="116">
        <v>5</v>
      </c>
      <c r="E255" s="116">
        <v>4</v>
      </c>
      <c r="F255" s="116">
        <v>6</v>
      </c>
      <c r="G255" s="116">
        <v>1</v>
      </c>
      <c r="H255" s="116">
        <v>1</v>
      </c>
      <c r="I255" s="116" t="s">
        <v>1064</v>
      </c>
      <c r="K255" s="114" t="s">
        <v>2032</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277</v>
      </c>
      <c r="W255" s="18" t="s">
        <v>277</v>
      </c>
      <c r="X255" s="18" t="s">
        <v>346</v>
      </c>
      <c r="Y255" s="18" t="s">
        <v>32</v>
      </c>
      <c r="Z255" s="18" t="s">
        <v>33</v>
      </c>
      <c r="AA255" s="91">
        <f>INDEX(Duct_Leakage!$A$3:$A$6,MATCH(Model_Input_Builder!$G255,Duct_Leakage!$E$3:$E$6,0),1)</f>
        <v>0.03</v>
      </c>
      <c r="AB255" s="91">
        <f>INDEX(Duct_Leakage!$B$3:$B$6,MATCH(Model_Input_Builder!$G255,Duct_Leakage!$E$3:$E$6,0),1)</f>
        <v>1.4999999999999999E-2</v>
      </c>
      <c r="AC255" s="18">
        <v>30</v>
      </c>
      <c r="AD255" s="18">
        <v>30</v>
      </c>
      <c r="AE255" s="18" t="s">
        <v>67</v>
      </c>
      <c r="AF255" s="18" t="s">
        <v>35</v>
      </c>
      <c r="AG255" s="49">
        <v>0</v>
      </c>
      <c r="AH255" s="18">
        <v>0</v>
      </c>
      <c r="AI255" s="18" t="s">
        <v>67</v>
      </c>
      <c r="AJ255" s="18" t="s">
        <v>67</v>
      </c>
      <c r="AK255" s="18" t="s">
        <v>67</v>
      </c>
      <c r="AL255" s="18" t="s">
        <v>67</v>
      </c>
      <c r="AM255" s="18" t="s">
        <v>67</v>
      </c>
      <c r="AN255" s="18">
        <v>0</v>
      </c>
      <c r="AO255" s="18">
        <v>0</v>
      </c>
    </row>
    <row r="256" spans="1:41" x14ac:dyDescent="0.25">
      <c r="A256" s="116">
        <v>252</v>
      </c>
      <c r="B256" s="116">
        <v>2</v>
      </c>
      <c r="C256" s="116">
        <v>7</v>
      </c>
      <c r="D256" s="116">
        <v>3</v>
      </c>
      <c r="E256" s="116">
        <v>14</v>
      </c>
      <c r="F256" s="116">
        <v>12</v>
      </c>
      <c r="G256" s="116">
        <v>4</v>
      </c>
      <c r="H256" s="116">
        <v>1</v>
      </c>
      <c r="I256" s="116" t="s">
        <v>1065</v>
      </c>
      <c r="K256" s="114" t="s">
        <v>2033</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277</v>
      </c>
      <c r="W256" s="18" t="s">
        <v>277</v>
      </c>
      <c r="X256" s="18" t="s">
        <v>346</v>
      </c>
      <c r="Y256" s="18" t="s">
        <v>32</v>
      </c>
      <c r="Z256" s="18" t="s">
        <v>33</v>
      </c>
      <c r="AA256" s="91">
        <f>INDEX(Duct_Leakage!$A$3:$A$6,MATCH(Model_Input_Builder!$G256,Duct_Leakage!$E$3:$E$6,0),1)</f>
        <v>0.18</v>
      </c>
      <c r="AB256" s="91">
        <f>INDEX(Duct_Leakage!$B$3:$B$6,MATCH(Model_Input_Builder!$G256,Duct_Leakage!$E$3:$E$6,0),1)</f>
        <v>0.09</v>
      </c>
      <c r="AC256" s="18">
        <v>30</v>
      </c>
      <c r="AD256" s="18">
        <v>30</v>
      </c>
      <c r="AE256" s="18" t="s">
        <v>67</v>
      </c>
      <c r="AF256" s="18" t="s">
        <v>35</v>
      </c>
      <c r="AG256" s="49">
        <v>0</v>
      </c>
      <c r="AH256" s="18">
        <v>0</v>
      </c>
      <c r="AI256" s="18" t="s">
        <v>67</v>
      </c>
      <c r="AJ256" s="18" t="s">
        <v>67</v>
      </c>
      <c r="AK256" s="18" t="s">
        <v>67</v>
      </c>
      <c r="AL256" s="18" t="s">
        <v>67</v>
      </c>
      <c r="AM256" s="18" t="s">
        <v>67</v>
      </c>
      <c r="AN256" s="18">
        <v>0</v>
      </c>
      <c r="AO256" s="18">
        <v>0</v>
      </c>
    </row>
    <row r="257" spans="1:41" x14ac:dyDescent="0.25">
      <c r="A257" s="116">
        <v>253</v>
      </c>
      <c r="B257" s="116">
        <v>1</v>
      </c>
      <c r="C257" s="116">
        <v>6</v>
      </c>
      <c r="D257" s="116">
        <v>4</v>
      </c>
      <c r="E257" s="116">
        <v>11</v>
      </c>
      <c r="F257" s="116">
        <v>20</v>
      </c>
      <c r="G257" s="116">
        <v>1</v>
      </c>
      <c r="H257" s="116">
        <v>4</v>
      </c>
      <c r="I257" s="116" t="s">
        <v>1066</v>
      </c>
      <c r="K257" s="114" t="s">
        <v>2034</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277</v>
      </c>
      <c r="W257" s="18" t="s">
        <v>277</v>
      </c>
      <c r="X257" s="18" t="s">
        <v>346</v>
      </c>
      <c r="Y257" s="18" t="s">
        <v>32</v>
      </c>
      <c r="Z257" s="18" t="s">
        <v>33</v>
      </c>
      <c r="AA257" s="91">
        <f>INDEX(Duct_Leakage!$A$3:$A$6,MATCH(Model_Input_Builder!$G257,Duct_Leakage!$E$3:$E$6,0),1)</f>
        <v>0.03</v>
      </c>
      <c r="AB257" s="91">
        <f>INDEX(Duct_Leakage!$B$3:$B$6,MATCH(Model_Input_Builder!$G257,Duct_Leakage!$E$3:$E$6,0),1)</f>
        <v>1.4999999999999999E-2</v>
      </c>
      <c r="AC257" s="18">
        <v>30</v>
      </c>
      <c r="AD257" s="18">
        <v>30</v>
      </c>
      <c r="AE257" s="18" t="s">
        <v>67</v>
      </c>
      <c r="AF257" s="18" t="s">
        <v>35</v>
      </c>
      <c r="AG257" s="49">
        <v>0</v>
      </c>
      <c r="AH257" s="18">
        <v>0</v>
      </c>
      <c r="AI257" s="18" t="s">
        <v>67</v>
      </c>
      <c r="AJ257" s="18" t="s">
        <v>67</v>
      </c>
      <c r="AK257" s="18" t="s">
        <v>67</v>
      </c>
      <c r="AL257" s="18" t="s">
        <v>67</v>
      </c>
      <c r="AM257" s="18" t="s">
        <v>67</v>
      </c>
      <c r="AN257" s="18">
        <v>0</v>
      </c>
      <c r="AO257" s="18">
        <v>0</v>
      </c>
    </row>
    <row r="258" spans="1:41" x14ac:dyDescent="0.25">
      <c r="A258" s="116">
        <v>254</v>
      </c>
      <c r="B258" s="116">
        <v>2</v>
      </c>
      <c r="C258" s="116">
        <v>1</v>
      </c>
      <c r="D258" s="116">
        <v>4</v>
      </c>
      <c r="E258" s="116">
        <v>1</v>
      </c>
      <c r="F258" s="116">
        <v>11</v>
      </c>
      <c r="G258" s="116">
        <v>2</v>
      </c>
      <c r="H258" s="116">
        <v>1</v>
      </c>
      <c r="I258" s="116" t="s">
        <v>1067</v>
      </c>
      <c r="K258" s="114" t="s">
        <v>2035</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277</v>
      </c>
      <c r="W258" s="18" t="s">
        <v>277</v>
      </c>
      <c r="X258" s="18" t="s">
        <v>346</v>
      </c>
      <c r="Y258" s="18" t="s">
        <v>32</v>
      </c>
      <c r="Z258" s="18" t="s">
        <v>33</v>
      </c>
      <c r="AA258" s="91">
        <f>INDEX(Duct_Leakage!$A$3:$A$6,MATCH(Model_Input_Builder!$G258,Duct_Leakage!$E$3:$E$6,0),1)</f>
        <v>0.06</v>
      </c>
      <c r="AB258" s="91">
        <f>INDEX(Duct_Leakage!$B$3:$B$6,MATCH(Model_Input_Builder!$G258,Duct_Leakage!$E$3:$E$6,0),1)</f>
        <v>0.03</v>
      </c>
      <c r="AC258" s="18">
        <v>30</v>
      </c>
      <c r="AD258" s="18">
        <v>30</v>
      </c>
      <c r="AE258" s="18" t="s">
        <v>67</v>
      </c>
      <c r="AF258" s="18" t="s">
        <v>35</v>
      </c>
      <c r="AG258" s="49">
        <v>0</v>
      </c>
      <c r="AH258" s="18">
        <v>0</v>
      </c>
      <c r="AI258" s="18" t="s">
        <v>67</v>
      </c>
      <c r="AJ258" s="18" t="s">
        <v>67</v>
      </c>
      <c r="AK258" s="18" t="s">
        <v>67</v>
      </c>
      <c r="AL258" s="18" t="s">
        <v>67</v>
      </c>
      <c r="AM258" s="18" t="s">
        <v>67</v>
      </c>
      <c r="AN258" s="18">
        <v>0</v>
      </c>
      <c r="AO258" s="18">
        <v>0</v>
      </c>
    </row>
    <row r="259" spans="1:41" x14ac:dyDescent="0.25">
      <c r="A259" s="116">
        <v>255</v>
      </c>
      <c r="B259" s="116">
        <v>4</v>
      </c>
      <c r="C259" s="116">
        <v>6</v>
      </c>
      <c r="D259" s="116">
        <v>3</v>
      </c>
      <c r="E259" s="116">
        <v>17</v>
      </c>
      <c r="F259" s="116">
        <v>15</v>
      </c>
      <c r="G259" s="116">
        <v>4</v>
      </c>
      <c r="H259" s="116">
        <v>4</v>
      </c>
      <c r="I259" s="116" t="s">
        <v>1068</v>
      </c>
      <c r="K259" s="114" t="s">
        <v>2036</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277</v>
      </c>
      <c r="W259" s="18" t="s">
        <v>277</v>
      </c>
      <c r="X259" s="18" t="s">
        <v>346</v>
      </c>
      <c r="Y259" s="18" t="s">
        <v>32</v>
      </c>
      <c r="Z259" s="18" t="s">
        <v>33</v>
      </c>
      <c r="AA259" s="91">
        <f>INDEX(Duct_Leakage!$A$3:$A$6,MATCH(Model_Input_Builder!$G259,Duct_Leakage!$E$3:$E$6,0),1)</f>
        <v>0.18</v>
      </c>
      <c r="AB259" s="91">
        <f>INDEX(Duct_Leakage!$B$3:$B$6,MATCH(Model_Input_Builder!$G259,Duct_Leakage!$E$3:$E$6,0),1)</f>
        <v>0.09</v>
      </c>
      <c r="AC259" s="18">
        <v>30</v>
      </c>
      <c r="AD259" s="18">
        <v>30</v>
      </c>
      <c r="AE259" s="18" t="s">
        <v>67</v>
      </c>
      <c r="AF259" s="18" t="s">
        <v>35</v>
      </c>
      <c r="AG259" s="49">
        <v>0</v>
      </c>
      <c r="AH259" s="18">
        <v>0</v>
      </c>
      <c r="AI259" s="18" t="s">
        <v>67</v>
      </c>
      <c r="AJ259" s="18" t="s">
        <v>67</v>
      </c>
      <c r="AK259" s="18" t="s">
        <v>67</v>
      </c>
      <c r="AL259" s="18" t="s">
        <v>67</v>
      </c>
      <c r="AM259" s="18" t="s">
        <v>67</v>
      </c>
      <c r="AN259" s="18">
        <v>0</v>
      </c>
      <c r="AO259" s="18">
        <v>0</v>
      </c>
    </row>
    <row r="260" spans="1:41" x14ac:dyDescent="0.25">
      <c r="A260" s="116">
        <v>256</v>
      </c>
      <c r="B260" s="116">
        <v>3</v>
      </c>
      <c r="C260" s="116">
        <v>4</v>
      </c>
      <c r="D260" s="116">
        <v>2</v>
      </c>
      <c r="E260" s="116">
        <v>14</v>
      </c>
      <c r="F260" s="116">
        <v>4</v>
      </c>
      <c r="G260" s="116">
        <v>1</v>
      </c>
      <c r="H260" s="116">
        <v>1</v>
      </c>
      <c r="I260" s="116" t="s">
        <v>1069</v>
      </c>
      <c r="K260" s="114" t="s">
        <v>2037</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277</v>
      </c>
      <c r="W260" s="18" t="s">
        <v>277</v>
      </c>
      <c r="X260" s="18" t="s">
        <v>346</v>
      </c>
      <c r="Y260" s="18" t="s">
        <v>32</v>
      </c>
      <c r="Z260" s="18" t="s">
        <v>33</v>
      </c>
      <c r="AA260" s="91">
        <f>INDEX(Duct_Leakage!$A$3:$A$6,MATCH(Model_Input_Builder!$G260,Duct_Leakage!$E$3:$E$6,0),1)</f>
        <v>0.03</v>
      </c>
      <c r="AB260" s="91">
        <f>INDEX(Duct_Leakage!$B$3:$B$6,MATCH(Model_Input_Builder!$G260,Duct_Leakage!$E$3:$E$6,0),1)</f>
        <v>1.4999999999999999E-2</v>
      </c>
      <c r="AC260" s="18">
        <v>30</v>
      </c>
      <c r="AD260" s="18">
        <v>30</v>
      </c>
      <c r="AE260" s="18" t="s">
        <v>67</v>
      </c>
      <c r="AF260" s="18" t="s">
        <v>35</v>
      </c>
      <c r="AG260" s="49">
        <v>0</v>
      </c>
      <c r="AH260" s="18">
        <v>0</v>
      </c>
      <c r="AI260" s="18" t="s">
        <v>67</v>
      </c>
      <c r="AJ260" s="18" t="s">
        <v>67</v>
      </c>
      <c r="AK260" s="18" t="s">
        <v>67</v>
      </c>
      <c r="AL260" s="18" t="s">
        <v>67</v>
      </c>
      <c r="AM260" s="18" t="s">
        <v>67</v>
      </c>
      <c r="AN260" s="18">
        <v>0</v>
      </c>
      <c r="AO260" s="18">
        <v>0</v>
      </c>
    </row>
    <row r="261" spans="1:41" x14ac:dyDescent="0.25">
      <c r="A261" s="116">
        <v>257</v>
      </c>
      <c r="B261" s="116">
        <v>3</v>
      </c>
      <c r="C261" s="116">
        <v>3</v>
      </c>
      <c r="D261" s="116">
        <v>4</v>
      </c>
      <c r="E261" s="116">
        <v>6</v>
      </c>
      <c r="F261" s="116">
        <v>12</v>
      </c>
      <c r="G261" s="116">
        <v>1</v>
      </c>
      <c r="H261" s="116">
        <v>1</v>
      </c>
      <c r="I261" s="116" t="s">
        <v>1070</v>
      </c>
      <c r="K261" s="114" t="s">
        <v>2038</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277</v>
      </c>
      <c r="W261" s="18" t="s">
        <v>277</v>
      </c>
      <c r="X261" s="18" t="s">
        <v>346</v>
      </c>
      <c r="Y261" s="18" t="s">
        <v>32</v>
      </c>
      <c r="Z261" s="18" t="s">
        <v>33</v>
      </c>
      <c r="AA261" s="91">
        <f>INDEX(Duct_Leakage!$A$3:$A$6,MATCH(Model_Input_Builder!$G261,Duct_Leakage!$E$3:$E$6,0),1)</f>
        <v>0.03</v>
      </c>
      <c r="AB261" s="91">
        <f>INDEX(Duct_Leakage!$B$3:$B$6,MATCH(Model_Input_Builder!$G261,Duct_Leakage!$E$3:$E$6,0),1)</f>
        <v>1.4999999999999999E-2</v>
      </c>
      <c r="AC261" s="18">
        <v>30</v>
      </c>
      <c r="AD261" s="18">
        <v>30</v>
      </c>
      <c r="AE261" s="18" t="s">
        <v>67</v>
      </c>
      <c r="AF261" s="18" t="s">
        <v>35</v>
      </c>
      <c r="AG261" s="49">
        <v>0</v>
      </c>
      <c r="AH261" s="18">
        <v>0</v>
      </c>
      <c r="AI261" s="18" t="s">
        <v>67</v>
      </c>
      <c r="AJ261" s="18" t="s">
        <v>67</v>
      </c>
      <c r="AK261" s="18" t="s">
        <v>67</v>
      </c>
      <c r="AL261" s="18" t="s">
        <v>67</v>
      </c>
      <c r="AM261" s="18" t="s">
        <v>67</v>
      </c>
      <c r="AN261" s="18">
        <v>0</v>
      </c>
      <c r="AO261" s="18">
        <v>0</v>
      </c>
    </row>
    <row r="262" spans="1:41" x14ac:dyDescent="0.25">
      <c r="A262" s="116">
        <v>258</v>
      </c>
      <c r="B262" s="116">
        <v>2</v>
      </c>
      <c r="C262" s="116">
        <v>4</v>
      </c>
      <c r="D262" s="116">
        <v>3</v>
      </c>
      <c r="E262" s="116">
        <v>16</v>
      </c>
      <c r="F262" s="116">
        <v>14</v>
      </c>
      <c r="G262" s="116">
        <v>1</v>
      </c>
      <c r="H262" s="116">
        <v>4</v>
      </c>
      <c r="I262" s="116" t="s">
        <v>1071</v>
      </c>
      <c r="K262" s="114" t="s">
        <v>2039</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277</v>
      </c>
      <c r="W262" s="18" t="s">
        <v>277</v>
      </c>
      <c r="X262" s="18" t="s">
        <v>346</v>
      </c>
      <c r="Y262" s="18" t="s">
        <v>32</v>
      </c>
      <c r="Z262" s="18" t="s">
        <v>33</v>
      </c>
      <c r="AA262" s="91">
        <f>INDEX(Duct_Leakage!$A$3:$A$6,MATCH(Model_Input_Builder!$G262,Duct_Leakage!$E$3:$E$6,0),1)</f>
        <v>0.03</v>
      </c>
      <c r="AB262" s="91">
        <f>INDEX(Duct_Leakage!$B$3:$B$6,MATCH(Model_Input_Builder!$G262,Duct_Leakage!$E$3:$E$6,0),1)</f>
        <v>1.4999999999999999E-2</v>
      </c>
      <c r="AC262" s="18">
        <v>30</v>
      </c>
      <c r="AD262" s="18">
        <v>30</v>
      </c>
      <c r="AE262" s="18" t="s">
        <v>67</v>
      </c>
      <c r="AF262" s="18" t="s">
        <v>35</v>
      </c>
      <c r="AG262" s="49">
        <v>0</v>
      </c>
      <c r="AH262" s="18">
        <v>0</v>
      </c>
      <c r="AI262" s="18" t="s">
        <v>67</v>
      </c>
      <c r="AJ262" s="18" t="s">
        <v>67</v>
      </c>
      <c r="AK262" s="18" t="s">
        <v>67</v>
      </c>
      <c r="AL262" s="18" t="s">
        <v>67</v>
      </c>
      <c r="AM262" s="18" t="s">
        <v>67</v>
      </c>
      <c r="AN262" s="18">
        <v>0</v>
      </c>
      <c r="AO262" s="18">
        <v>0</v>
      </c>
    </row>
    <row r="263" spans="1:41" x14ac:dyDescent="0.25">
      <c r="A263" s="116">
        <v>259</v>
      </c>
      <c r="B263" s="116">
        <v>1</v>
      </c>
      <c r="C263" s="116">
        <v>2</v>
      </c>
      <c r="D263" s="116">
        <v>5</v>
      </c>
      <c r="E263" s="116">
        <v>16</v>
      </c>
      <c r="F263" s="116">
        <v>3</v>
      </c>
      <c r="G263" s="116">
        <v>3</v>
      </c>
      <c r="H263" s="116">
        <v>2</v>
      </c>
      <c r="I263" s="116" t="s">
        <v>1072</v>
      </c>
      <c r="K263" s="114" t="s">
        <v>2040</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277</v>
      </c>
      <c r="W263" s="18" t="s">
        <v>277</v>
      </c>
      <c r="X263" s="18" t="s">
        <v>346</v>
      </c>
      <c r="Y263" s="18" t="s">
        <v>32</v>
      </c>
      <c r="Z263" s="18" t="s">
        <v>33</v>
      </c>
      <c r="AA263" s="91">
        <f>INDEX(Duct_Leakage!$A$3:$A$6,MATCH(Model_Input_Builder!$G263,Duct_Leakage!$E$3:$E$6,0),1)</f>
        <v>0.127</v>
      </c>
      <c r="AB263" s="91">
        <f>INDEX(Duct_Leakage!$B$3:$B$6,MATCH(Model_Input_Builder!$G263,Duct_Leakage!$E$3:$E$6,0),1)</f>
        <v>6.3E-2</v>
      </c>
      <c r="AC263" s="18">
        <v>30</v>
      </c>
      <c r="AD263" s="18">
        <v>30</v>
      </c>
      <c r="AE263" s="18" t="s">
        <v>67</v>
      </c>
      <c r="AF263" s="18" t="s">
        <v>35</v>
      </c>
      <c r="AG263" s="49">
        <v>0</v>
      </c>
      <c r="AH263" s="18">
        <v>0</v>
      </c>
      <c r="AI263" s="18" t="s">
        <v>67</v>
      </c>
      <c r="AJ263" s="18" t="s">
        <v>67</v>
      </c>
      <c r="AK263" s="18" t="s">
        <v>67</v>
      </c>
      <c r="AL263" s="18" t="s">
        <v>67</v>
      </c>
      <c r="AM263" s="18" t="s">
        <v>67</v>
      </c>
      <c r="AN263" s="18">
        <v>0</v>
      </c>
      <c r="AO263" s="18">
        <v>0</v>
      </c>
    </row>
    <row r="264" spans="1:41" x14ac:dyDescent="0.25">
      <c r="A264" s="116">
        <v>260</v>
      </c>
      <c r="B264" s="116">
        <v>1</v>
      </c>
      <c r="C264" s="116">
        <v>1</v>
      </c>
      <c r="D264" s="116">
        <v>1</v>
      </c>
      <c r="E264" s="116">
        <v>8</v>
      </c>
      <c r="F264" s="116">
        <v>16</v>
      </c>
      <c r="G264" s="116">
        <v>3</v>
      </c>
      <c r="H264" s="116">
        <v>1</v>
      </c>
      <c r="I264" s="116" t="s">
        <v>1073</v>
      </c>
      <c r="K264" s="114" t="s">
        <v>2041</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277</v>
      </c>
      <c r="W264" s="18" t="s">
        <v>277</v>
      </c>
      <c r="X264" s="18" t="s">
        <v>346</v>
      </c>
      <c r="Y264" s="18" t="s">
        <v>32</v>
      </c>
      <c r="Z264" s="18" t="s">
        <v>33</v>
      </c>
      <c r="AA264" s="91">
        <f>INDEX(Duct_Leakage!$A$3:$A$6,MATCH(Model_Input_Builder!$G264,Duct_Leakage!$E$3:$E$6,0),1)</f>
        <v>0.127</v>
      </c>
      <c r="AB264" s="91">
        <f>INDEX(Duct_Leakage!$B$3:$B$6,MATCH(Model_Input_Builder!$G264,Duct_Leakage!$E$3:$E$6,0),1)</f>
        <v>6.3E-2</v>
      </c>
      <c r="AC264" s="18">
        <v>30</v>
      </c>
      <c r="AD264" s="18">
        <v>30</v>
      </c>
      <c r="AE264" s="18" t="s">
        <v>67</v>
      </c>
      <c r="AF264" s="18" t="s">
        <v>35</v>
      </c>
      <c r="AG264" s="49">
        <v>0</v>
      </c>
      <c r="AH264" s="18">
        <v>0</v>
      </c>
      <c r="AI264" s="18" t="s">
        <v>67</v>
      </c>
      <c r="AJ264" s="18" t="s">
        <v>67</v>
      </c>
      <c r="AK264" s="18" t="s">
        <v>67</v>
      </c>
      <c r="AL264" s="18" t="s">
        <v>67</v>
      </c>
      <c r="AM264" s="18" t="s">
        <v>67</v>
      </c>
      <c r="AN264" s="18">
        <v>0</v>
      </c>
      <c r="AO264" s="18">
        <v>0</v>
      </c>
    </row>
    <row r="265" spans="1:41" x14ac:dyDescent="0.25">
      <c r="A265" s="116">
        <v>261</v>
      </c>
      <c r="B265" s="116">
        <v>3</v>
      </c>
      <c r="C265" s="116">
        <v>2</v>
      </c>
      <c r="D265" s="116">
        <v>4</v>
      </c>
      <c r="E265" s="116">
        <v>18</v>
      </c>
      <c r="F265" s="116">
        <v>20</v>
      </c>
      <c r="G265" s="116">
        <v>3</v>
      </c>
      <c r="H265" s="116">
        <v>2</v>
      </c>
      <c r="I265" s="116" t="s">
        <v>1074</v>
      </c>
      <c r="K265" s="114" t="s">
        <v>2042</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277</v>
      </c>
      <c r="W265" s="18" t="s">
        <v>277</v>
      </c>
      <c r="X265" s="18" t="s">
        <v>346</v>
      </c>
      <c r="Y265" s="18" t="s">
        <v>32</v>
      </c>
      <c r="Z265" s="18" t="s">
        <v>33</v>
      </c>
      <c r="AA265" s="91">
        <f>INDEX(Duct_Leakage!$A$3:$A$6,MATCH(Model_Input_Builder!$G265,Duct_Leakage!$E$3:$E$6,0),1)</f>
        <v>0.127</v>
      </c>
      <c r="AB265" s="91">
        <f>INDEX(Duct_Leakage!$B$3:$B$6,MATCH(Model_Input_Builder!$G265,Duct_Leakage!$E$3:$E$6,0),1)</f>
        <v>6.3E-2</v>
      </c>
      <c r="AC265" s="18">
        <v>30</v>
      </c>
      <c r="AD265" s="18">
        <v>30</v>
      </c>
      <c r="AE265" s="18" t="s">
        <v>67</v>
      </c>
      <c r="AF265" s="18" t="s">
        <v>35</v>
      </c>
      <c r="AG265" s="49">
        <v>0</v>
      </c>
      <c r="AH265" s="18">
        <v>0</v>
      </c>
      <c r="AI265" s="18" t="s">
        <v>67</v>
      </c>
      <c r="AJ265" s="18" t="s">
        <v>67</v>
      </c>
      <c r="AK265" s="18" t="s">
        <v>67</v>
      </c>
      <c r="AL265" s="18" t="s">
        <v>67</v>
      </c>
      <c r="AM265" s="18" t="s">
        <v>67</v>
      </c>
      <c r="AN265" s="18">
        <v>0</v>
      </c>
      <c r="AO265" s="18">
        <v>0</v>
      </c>
    </row>
    <row r="266" spans="1:41" x14ac:dyDescent="0.25">
      <c r="A266" s="116">
        <v>262</v>
      </c>
      <c r="B266" s="116">
        <v>2</v>
      </c>
      <c r="C266" s="116">
        <v>5</v>
      </c>
      <c r="D266" s="116">
        <v>5</v>
      </c>
      <c r="E266" s="116">
        <v>18</v>
      </c>
      <c r="F266" s="116">
        <v>1</v>
      </c>
      <c r="G266" s="116">
        <v>1</v>
      </c>
      <c r="H266" s="116">
        <v>3</v>
      </c>
      <c r="I266" s="116" t="s">
        <v>1075</v>
      </c>
      <c r="K266" s="114" t="s">
        <v>2043</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277</v>
      </c>
      <c r="W266" s="18" t="s">
        <v>277</v>
      </c>
      <c r="X266" s="18" t="s">
        <v>346</v>
      </c>
      <c r="Y266" s="18" t="s">
        <v>32</v>
      </c>
      <c r="Z266" s="18" t="s">
        <v>33</v>
      </c>
      <c r="AA266" s="91">
        <f>INDEX(Duct_Leakage!$A$3:$A$6,MATCH(Model_Input_Builder!$G266,Duct_Leakage!$E$3:$E$6,0),1)</f>
        <v>0.03</v>
      </c>
      <c r="AB266" s="91">
        <f>INDEX(Duct_Leakage!$B$3:$B$6,MATCH(Model_Input_Builder!$G266,Duct_Leakage!$E$3:$E$6,0),1)</f>
        <v>1.4999999999999999E-2</v>
      </c>
      <c r="AC266" s="18">
        <v>30</v>
      </c>
      <c r="AD266" s="18">
        <v>30</v>
      </c>
      <c r="AE266" s="18" t="s">
        <v>67</v>
      </c>
      <c r="AF266" s="18" t="s">
        <v>35</v>
      </c>
      <c r="AG266" s="49">
        <v>0</v>
      </c>
      <c r="AH266" s="18">
        <v>0</v>
      </c>
      <c r="AI266" s="18" t="s">
        <v>67</v>
      </c>
      <c r="AJ266" s="18" t="s">
        <v>67</v>
      </c>
      <c r="AK266" s="18" t="s">
        <v>67</v>
      </c>
      <c r="AL266" s="18" t="s">
        <v>67</v>
      </c>
      <c r="AM266" s="18" t="s">
        <v>67</v>
      </c>
      <c r="AN266" s="18">
        <v>0</v>
      </c>
      <c r="AO266" s="18">
        <v>0</v>
      </c>
    </row>
    <row r="267" spans="1:41" x14ac:dyDescent="0.25">
      <c r="A267" s="116">
        <v>263</v>
      </c>
      <c r="B267" s="116">
        <v>3</v>
      </c>
      <c r="C267" s="116">
        <v>4</v>
      </c>
      <c r="D267" s="116">
        <v>5</v>
      </c>
      <c r="E267" s="116">
        <v>16</v>
      </c>
      <c r="F267" s="116">
        <v>15</v>
      </c>
      <c r="G267" s="116">
        <v>2</v>
      </c>
      <c r="H267" s="116">
        <v>1</v>
      </c>
      <c r="I267" s="116" t="s">
        <v>1076</v>
      </c>
      <c r="K267" s="114" t="s">
        <v>2044</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277</v>
      </c>
      <c r="W267" s="18" t="s">
        <v>277</v>
      </c>
      <c r="X267" s="18" t="s">
        <v>346</v>
      </c>
      <c r="Y267" s="18" t="s">
        <v>32</v>
      </c>
      <c r="Z267" s="18" t="s">
        <v>33</v>
      </c>
      <c r="AA267" s="91">
        <f>INDEX(Duct_Leakage!$A$3:$A$6,MATCH(Model_Input_Builder!$G267,Duct_Leakage!$E$3:$E$6,0),1)</f>
        <v>0.06</v>
      </c>
      <c r="AB267" s="91">
        <f>INDEX(Duct_Leakage!$B$3:$B$6,MATCH(Model_Input_Builder!$G267,Duct_Leakage!$E$3:$E$6,0),1)</f>
        <v>0.03</v>
      </c>
      <c r="AC267" s="18">
        <v>30</v>
      </c>
      <c r="AD267" s="18">
        <v>30</v>
      </c>
      <c r="AE267" s="18" t="s">
        <v>67</v>
      </c>
      <c r="AF267" s="18" t="s">
        <v>35</v>
      </c>
      <c r="AG267" s="49">
        <v>0</v>
      </c>
      <c r="AH267" s="18">
        <v>0</v>
      </c>
      <c r="AI267" s="18" t="s">
        <v>67</v>
      </c>
      <c r="AJ267" s="18" t="s">
        <v>67</v>
      </c>
      <c r="AK267" s="18" t="s">
        <v>67</v>
      </c>
      <c r="AL267" s="18" t="s">
        <v>67</v>
      </c>
      <c r="AM267" s="18" t="s">
        <v>67</v>
      </c>
      <c r="AN267" s="18">
        <v>0</v>
      </c>
      <c r="AO267" s="18">
        <v>0</v>
      </c>
    </row>
    <row r="268" spans="1:41" x14ac:dyDescent="0.25">
      <c r="A268" s="116">
        <v>264</v>
      </c>
      <c r="B268" s="116">
        <v>3</v>
      </c>
      <c r="C268" s="116">
        <v>2</v>
      </c>
      <c r="D268" s="116">
        <v>5</v>
      </c>
      <c r="E268" s="116">
        <v>19</v>
      </c>
      <c r="F268" s="116">
        <v>4</v>
      </c>
      <c r="G268" s="116">
        <v>1</v>
      </c>
      <c r="H268" s="116">
        <v>3</v>
      </c>
      <c r="I268" s="116" t="s">
        <v>1077</v>
      </c>
      <c r="K268" s="114" t="s">
        <v>2045</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277</v>
      </c>
      <c r="W268" s="18" t="s">
        <v>277</v>
      </c>
      <c r="X268" s="18" t="s">
        <v>346</v>
      </c>
      <c r="Y268" s="18" t="s">
        <v>32</v>
      </c>
      <c r="Z268" s="18" t="s">
        <v>33</v>
      </c>
      <c r="AA268" s="91">
        <f>INDEX(Duct_Leakage!$A$3:$A$6,MATCH(Model_Input_Builder!$G268,Duct_Leakage!$E$3:$E$6,0),1)</f>
        <v>0.03</v>
      </c>
      <c r="AB268" s="91">
        <f>INDEX(Duct_Leakage!$B$3:$B$6,MATCH(Model_Input_Builder!$G268,Duct_Leakage!$E$3:$E$6,0),1)</f>
        <v>1.4999999999999999E-2</v>
      </c>
      <c r="AC268" s="18">
        <v>30</v>
      </c>
      <c r="AD268" s="18">
        <v>30</v>
      </c>
      <c r="AE268" s="18" t="s">
        <v>67</v>
      </c>
      <c r="AF268" s="18" t="s">
        <v>35</v>
      </c>
      <c r="AG268" s="49">
        <v>0</v>
      </c>
      <c r="AH268" s="18">
        <v>0</v>
      </c>
      <c r="AI268" s="18" t="s">
        <v>67</v>
      </c>
      <c r="AJ268" s="18" t="s">
        <v>67</v>
      </c>
      <c r="AK268" s="18" t="s">
        <v>67</v>
      </c>
      <c r="AL268" s="18" t="s">
        <v>67</v>
      </c>
      <c r="AM268" s="18" t="s">
        <v>67</v>
      </c>
      <c r="AN268" s="18">
        <v>0</v>
      </c>
      <c r="AO268" s="18">
        <v>0</v>
      </c>
    </row>
    <row r="269" spans="1:41" x14ac:dyDescent="0.25">
      <c r="A269" s="116">
        <v>265</v>
      </c>
      <c r="B269" s="116">
        <v>4</v>
      </c>
      <c r="C269" s="116">
        <v>3</v>
      </c>
      <c r="D269" s="116">
        <v>2</v>
      </c>
      <c r="E269" s="116">
        <v>7</v>
      </c>
      <c r="F269" s="116">
        <v>3</v>
      </c>
      <c r="G269" s="116">
        <v>4</v>
      </c>
      <c r="H269" s="116">
        <v>2</v>
      </c>
      <c r="I269" s="116" t="s">
        <v>1078</v>
      </c>
      <c r="K269" s="114" t="s">
        <v>2046</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277</v>
      </c>
      <c r="W269" s="18" t="s">
        <v>277</v>
      </c>
      <c r="X269" s="18" t="s">
        <v>346</v>
      </c>
      <c r="Y269" s="18" t="s">
        <v>32</v>
      </c>
      <c r="Z269" s="18" t="s">
        <v>33</v>
      </c>
      <c r="AA269" s="91">
        <f>INDEX(Duct_Leakage!$A$3:$A$6,MATCH(Model_Input_Builder!$G269,Duct_Leakage!$E$3:$E$6,0),1)</f>
        <v>0.18</v>
      </c>
      <c r="AB269" s="91">
        <f>INDEX(Duct_Leakage!$B$3:$B$6,MATCH(Model_Input_Builder!$G269,Duct_Leakage!$E$3:$E$6,0),1)</f>
        <v>0.09</v>
      </c>
      <c r="AC269" s="18">
        <v>30</v>
      </c>
      <c r="AD269" s="18">
        <v>30</v>
      </c>
      <c r="AE269" s="18" t="s">
        <v>67</v>
      </c>
      <c r="AF269" s="18" t="s">
        <v>35</v>
      </c>
      <c r="AG269" s="49">
        <v>0</v>
      </c>
      <c r="AH269" s="18">
        <v>0</v>
      </c>
      <c r="AI269" s="18" t="s">
        <v>67</v>
      </c>
      <c r="AJ269" s="18" t="s">
        <v>67</v>
      </c>
      <c r="AK269" s="18" t="s">
        <v>67</v>
      </c>
      <c r="AL269" s="18" t="s">
        <v>67</v>
      </c>
      <c r="AM269" s="18" t="s">
        <v>67</v>
      </c>
      <c r="AN269" s="18">
        <v>0</v>
      </c>
      <c r="AO269" s="18">
        <v>0</v>
      </c>
    </row>
    <row r="270" spans="1:41" x14ac:dyDescent="0.25">
      <c r="A270" s="116">
        <v>266</v>
      </c>
      <c r="B270" s="116">
        <v>1</v>
      </c>
      <c r="C270" s="116">
        <v>4</v>
      </c>
      <c r="D270" s="116">
        <v>4</v>
      </c>
      <c r="E270" s="116">
        <v>4</v>
      </c>
      <c r="F270" s="116">
        <v>5</v>
      </c>
      <c r="G270" s="116">
        <v>2</v>
      </c>
      <c r="H270" s="116">
        <v>3</v>
      </c>
      <c r="I270" s="116" t="s">
        <v>1079</v>
      </c>
      <c r="K270" s="114" t="s">
        <v>2047</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277</v>
      </c>
      <c r="W270" s="18" t="s">
        <v>277</v>
      </c>
      <c r="X270" s="18" t="s">
        <v>346</v>
      </c>
      <c r="Y270" s="18" t="s">
        <v>32</v>
      </c>
      <c r="Z270" s="18" t="s">
        <v>33</v>
      </c>
      <c r="AA270" s="91">
        <f>INDEX(Duct_Leakage!$A$3:$A$6,MATCH(Model_Input_Builder!$G270,Duct_Leakage!$E$3:$E$6,0),1)</f>
        <v>0.06</v>
      </c>
      <c r="AB270" s="91">
        <f>INDEX(Duct_Leakage!$B$3:$B$6,MATCH(Model_Input_Builder!$G270,Duct_Leakage!$E$3:$E$6,0),1)</f>
        <v>0.03</v>
      </c>
      <c r="AC270" s="18">
        <v>30</v>
      </c>
      <c r="AD270" s="18">
        <v>30</v>
      </c>
      <c r="AE270" s="18" t="s">
        <v>67</v>
      </c>
      <c r="AF270" s="18" t="s">
        <v>35</v>
      </c>
      <c r="AG270" s="49">
        <v>0</v>
      </c>
      <c r="AH270" s="18">
        <v>0</v>
      </c>
      <c r="AI270" s="18" t="s">
        <v>67</v>
      </c>
      <c r="AJ270" s="18" t="s">
        <v>67</v>
      </c>
      <c r="AK270" s="18" t="s">
        <v>67</v>
      </c>
      <c r="AL270" s="18" t="s">
        <v>67</v>
      </c>
      <c r="AM270" s="18" t="s">
        <v>67</v>
      </c>
      <c r="AN270" s="18">
        <v>0</v>
      </c>
      <c r="AO270" s="18">
        <v>0</v>
      </c>
    </row>
    <row r="271" spans="1:41" x14ac:dyDescent="0.25">
      <c r="A271" s="116">
        <v>267</v>
      </c>
      <c r="B271" s="116">
        <v>3</v>
      </c>
      <c r="C271" s="116">
        <v>4</v>
      </c>
      <c r="D271" s="116">
        <v>3</v>
      </c>
      <c r="E271" s="116">
        <v>6</v>
      </c>
      <c r="F271" s="116">
        <v>6</v>
      </c>
      <c r="G271" s="116">
        <v>4</v>
      </c>
      <c r="H271" s="116">
        <v>1</v>
      </c>
      <c r="I271" s="116" t="s">
        <v>1080</v>
      </c>
      <c r="K271" s="114" t="s">
        <v>2048</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277</v>
      </c>
      <c r="W271" s="18" t="s">
        <v>277</v>
      </c>
      <c r="X271" s="18" t="s">
        <v>346</v>
      </c>
      <c r="Y271" s="18" t="s">
        <v>32</v>
      </c>
      <c r="Z271" s="18" t="s">
        <v>33</v>
      </c>
      <c r="AA271" s="91">
        <f>INDEX(Duct_Leakage!$A$3:$A$6,MATCH(Model_Input_Builder!$G271,Duct_Leakage!$E$3:$E$6,0),1)</f>
        <v>0.18</v>
      </c>
      <c r="AB271" s="91">
        <f>INDEX(Duct_Leakage!$B$3:$B$6,MATCH(Model_Input_Builder!$G271,Duct_Leakage!$E$3:$E$6,0),1)</f>
        <v>0.09</v>
      </c>
      <c r="AC271" s="18">
        <v>30</v>
      </c>
      <c r="AD271" s="18">
        <v>30</v>
      </c>
      <c r="AE271" s="18" t="s">
        <v>67</v>
      </c>
      <c r="AF271" s="18" t="s">
        <v>35</v>
      </c>
      <c r="AG271" s="49">
        <v>0</v>
      </c>
      <c r="AH271" s="18">
        <v>0</v>
      </c>
      <c r="AI271" s="18" t="s">
        <v>67</v>
      </c>
      <c r="AJ271" s="18" t="s">
        <v>67</v>
      </c>
      <c r="AK271" s="18" t="s">
        <v>67</v>
      </c>
      <c r="AL271" s="18" t="s">
        <v>67</v>
      </c>
      <c r="AM271" s="18" t="s">
        <v>67</v>
      </c>
      <c r="AN271" s="18">
        <v>0</v>
      </c>
      <c r="AO271" s="18">
        <v>0</v>
      </c>
    </row>
    <row r="272" spans="1:41" x14ac:dyDescent="0.25">
      <c r="A272" s="116">
        <v>268</v>
      </c>
      <c r="B272" s="116">
        <v>3</v>
      </c>
      <c r="C272" s="116">
        <v>4</v>
      </c>
      <c r="D272" s="116">
        <v>3</v>
      </c>
      <c r="E272" s="116">
        <v>14</v>
      </c>
      <c r="F272" s="116">
        <v>8</v>
      </c>
      <c r="G272" s="116">
        <v>2</v>
      </c>
      <c r="H272" s="116">
        <v>2</v>
      </c>
      <c r="I272" s="116" t="s">
        <v>1081</v>
      </c>
      <c r="K272" s="114" t="s">
        <v>2049</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277</v>
      </c>
      <c r="W272" s="18" t="s">
        <v>277</v>
      </c>
      <c r="X272" s="18" t="s">
        <v>346</v>
      </c>
      <c r="Y272" s="18" t="s">
        <v>32</v>
      </c>
      <c r="Z272" s="18" t="s">
        <v>33</v>
      </c>
      <c r="AA272" s="91">
        <f>INDEX(Duct_Leakage!$A$3:$A$6,MATCH(Model_Input_Builder!$G272,Duct_Leakage!$E$3:$E$6,0),1)</f>
        <v>0.06</v>
      </c>
      <c r="AB272" s="91">
        <f>INDEX(Duct_Leakage!$B$3:$B$6,MATCH(Model_Input_Builder!$G272,Duct_Leakage!$E$3:$E$6,0),1)</f>
        <v>0.03</v>
      </c>
      <c r="AC272" s="18">
        <v>30</v>
      </c>
      <c r="AD272" s="18">
        <v>30</v>
      </c>
      <c r="AE272" s="18" t="s">
        <v>67</v>
      </c>
      <c r="AF272" s="18" t="s">
        <v>35</v>
      </c>
      <c r="AG272" s="49">
        <v>0</v>
      </c>
      <c r="AH272" s="18">
        <v>0</v>
      </c>
      <c r="AI272" s="18" t="s">
        <v>67</v>
      </c>
      <c r="AJ272" s="18" t="s">
        <v>67</v>
      </c>
      <c r="AK272" s="18" t="s">
        <v>67</v>
      </c>
      <c r="AL272" s="18" t="s">
        <v>67</v>
      </c>
      <c r="AM272" s="18" t="s">
        <v>67</v>
      </c>
      <c r="AN272" s="18">
        <v>0</v>
      </c>
      <c r="AO272" s="18">
        <v>0</v>
      </c>
    </row>
    <row r="273" spans="1:41" x14ac:dyDescent="0.25">
      <c r="A273" s="116">
        <v>269</v>
      </c>
      <c r="B273" s="116">
        <v>2</v>
      </c>
      <c r="C273" s="116">
        <v>4</v>
      </c>
      <c r="D273" s="116">
        <v>4</v>
      </c>
      <c r="E273" s="116">
        <v>17</v>
      </c>
      <c r="F273" s="116">
        <v>14</v>
      </c>
      <c r="G273" s="116">
        <v>1</v>
      </c>
      <c r="H273" s="116">
        <v>4</v>
      </c>
      <c r="I273" s="116" t="s">
        <v>1082</v>
      </c>
      <c r="K273" s="114" t="s">
        <v>2050</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277</v>
      </c>
      <c r="W273" s="18" t="s">
        <v>277</v>
      </c>
      <c r="X273" s="18" t="s">
        <v>346</v>
      </c>
      <c r="Y273" s="18" t="s">
        <v>32</v>
      </c>
      <c r="Z273" s="18" t="s">
        <v>33</v>
      </c>
      <c r="AA273" s="91">
        <f>INDEX(Duct_Leakage!$A$3:$A$6,MATCH(Model_Input_Builder!$G273,Duct_Leakage!$E$3:$E$6,0),1)</f>
        <v>0.03</v>
      </c>
      <c r="AB273" s="91">
        <f>INDEX(Duct_Leakage!$B$3:$B$6,MATCH(Model_Input_Builder!$G273,Duct_Leakage!$E$3:$E$6,0),1)</f>
        <v>1.4999999999999999E-2</v>
      </c>
      <c r="AC273" s="18">
        <v>30</v>
      </c>
      <c r="AD273" s="18">
        <v>30</v>
      </c>
      <c r="AE273" s="18" t="s">
        <v>67</v>
      </c>
      <c r="AF273" s="18" t="s">
        <v>35</v>
      </c>
      <c r="AG273" s="49">
        <v>0</v>
      </c>
      <c r="AH273" s="18">
        <v>0</v>
      </c>
      <c r="AI273" s="18" t="s">
        <v>67</v>
      </c>
      <c r="AJ273" s="18" t="s">
        <v>67</v>
      </c>
      <c r="AK273" s="18" t="s">
        <v>67</v>
      </c>
      <c r="AL273" s="18" t="s">
        <v>67</v>
      </c>
      <c r="AM273" s="18" t="s">
        <v>67</v>
      </c>
      <c r="AN273" s="18">
        <v>0</v>
      </c>
      <c r="AO273" s="18">
        <v>0</v>
      </c>
    </row>
    <row r="274" spans="1:41" x14ac:dyDescent="0.25">
      <c r="A274" s="116">
        <v>270</v>
      </c>
      <c r="B274" s="116">
        <v>3</v>
      </c>
      <c r="C274" s="116">
        <v>4</v>
      </c>
      <c r="D274" s="116">
        <v>1</v>
      </c>
      <c r="E274" s="116">
        <v>6</v>
      </c>
      <c r="F274" s="116">
        <v>9</v>
      </c>
      <c r="G274" s="116">
        <v>3</v>
      </c>
      <c r="H274" s="116">
        <v>4</v>
      </c>
      <c r="I274" s="116" t="s">
        <v>1083</v>
      </c>
      <c r="K274" s="114" t="s">
        <v>2051</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277</v>
      </c>
      <c r="W274" s="18" t="s">
        <v>277</v>
      </c>
      <c r="X274" s="18" t="s">
        <v>346</v>
      </c>
      <c r="Y274" s="18" t="s">
        <v>32</v>
      </c>
      <c r="Z274" s="18" t="s">
        <v>33</v>
      </c>
      <c r="AA274" s="91">
        <f>INDEX(Duct_Leakage!$A$3:$A$6,MATCH(Model_Input_Builder!$G274,Duct_Leakage!$E$3:$E$6,0),1)</f>
        <v>0.127</v>
      </c>
      <c r="AB274" s="91">
        <f>INDEX(Duct_Leakage!$B$3:$B$6,MATCH(Model_Input_Builder!$G274,Duct_Leakage!$E$3:$E$6,0),1)</f>
        <v>6.3E-2</v>
      </c>
      <c r="AC274" s="18">
        <v>30</v>
      </c>
      <c r="AD274" s="18">
        <v>30</v>
      </c>
      <c r="AE274" s="18" t="s">
        <v>67</v>
      </c>
      <c r="AF274" s="18" t="s">
        <v>35</v>
      </c>
      <c r="AG274" s="49">
        <v>0</v>
      </c>
      <c r="AH274" s="18">
        <v>0</v>
      </c>
      <c r="AI274" s="18" t="s">
        <v>67</v>
      </c>
      <c r="AJ274" s="18" t="s">
        <v>67</v>
      </c>
      <c r="AK274" s="18" t="s">
        <v>67</v>
      </c>
      <c r="AL274" s="18" t="s">
        <v>67</v>
      </c>
      <c r="AM274" s="18" t="s">
        <v>67</v>
      </c>
      <c r="AN274" s="18">
        <v>0</v>
      </c>
      <c r="AO274" s="18">
        <v>0</v>
      </c>
    </row>
    <row r="275" spans="1:41" x14ac:dyDescent="0.25">
      <c r="A275" s="116">
        <v>271</v>
      </c>
      <c r="B275" s="116">
        <v>4</v>
      </c>
      <c r="C275" s="116">
        <v>4</v>
      </c>
      <c r="D275" s="116">
        <v>5</v>
      </c>
      <c r="E275" s="116">
        <v>6</v>
      </c>
      <c r="F275" s="116">
        <v>19</v>
      </c>
      <c r="G275" s="116">
        <v>4</v>
      </c>
      <c r="H275" s="116">
        <v>1</v>
      </c>
      <c r="I275" s="116" t="s">
        <v>1084</v>
      </c>
      <c r="K275" s="114" t="s">
        <v>2052</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277</v>
      </c>
      <c r="W275" s="18" t="s">
        <v>277</v>
      </c>
      <c r="X275" s="18" t="s">
        <v>346</v>
      </c>
      <c r="Y275" s="18" t="s">
        <v>32</v>
      </c>
      <c r="Z275" s="18" t="s">
        <v>33</v>
      </c>
      <c r="AA275" s="91">
        <f>INDEX(Duct_Leakage!$A$3:$A$6,MATCH(Model_Input_Builder!$G275,Duct_Leakage!$E$3:$E$6,0),1)</f>
        <v>0.18</v>
      </c>
      <c r="AB275" s="91">
        <f>INDEX(Duct_Leakage!$B$3:$B$6,MATCH(Model_Input_Builder!$G275,Duct_Leakage!$E$3:$E$6,0),1)</f>
        <v>0.09</v>
      </c>
      <c r="AC275" s="18">
        <v>30</v>
      </c>
      <c r="AD275" s="18">
        <v>30</v>
      </c>
      <c r="AE275" s="18" t="s">
        <v>67</v>
      </c>
      <c r="AF275" s="18" t="s">
        <v>35</v>
      </c>
      <c r="AG275" s="49">
        <v>0</v>
      </c>
      <c r="AH275" s="18">
        <v>0</v>
      </c>
      <c r="AI275" s="18" t="s">
        <v>67</v>
      </c>
      <c r="AJ275" s="18" t="s">
        <v>67</v>
      </c>
      <c r="AK275" s="18" t="s">
        <v>67</v>
      </c>
      <c r="AL275" s="18" t="s">
        <v>67</v>
      </c>
      <c r="AM275" s="18" t="s">
        <v>67</v>
      </c>
      <c r="AN275" s="18">
        <v>0</v>
      </c>
      <c r="AO275" s="18">
        <v>0</v>
      </c>
    </row>
    <row r="276" spans="1:41" x14ac:dyDescent="0.25">
      <c r="A276" s="116">
        <v>272</v>
      </c>
      <c r="B276" s="116">
        <v>2</v>
      </c>
      <c r="C276" s="116">
        <v>6</v>
      </c>
      <c r="D276" s="116">
        <v>5</v>
      </c>
      <c r="E276" s="116">
        <v>16</v>
      </c>
      <c r="F276" s="116">
        <v>12</v>
      </c>
      <c r="G276" s="116">
        <v>3</v>
      </c>
      <c r="H276" s="116">
        <v>1</v>
      </c>
      <c r="I276" s="116" t="s">
        <v>1085</v>
      </c>
      <c r="K276" s="114" t="s">
        <v>2053</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277</v>
      </c>
      <c r="W276" s="18" t="s">
        <v>277</v>
      </c>
      <c r="X276" s="18" t="s">
        <v>346</v>
      </c>
      <c r="Y276" s="18" t="s">
        <v>32</v>
      </c>
      <c r="Z276" s="18" t="s">
        <v>33</v>
      </c>
      <c r="AA276" s="91">
        <f>INDEX(Duct_Leakage!$A$3:$A$6,MATCH(Model_Input_Builder!$G276,Duct_Leakage!$E$3:$E$6,0),1)</f>
        <v>0.127</v>
      </c>
      <c r="AB276" s="91">
        <f>INDEX(Duct_Leakage!$B$3:$B$6,MATCH(Model_Input_Builder!$G276,Duct_Leakage!$E$3:$E$6,0),1)</f>
        <v>6.3E-2</v>
      </c>
      <c r="AC276" s="18">
        <v>30</v>
      </c>
      <c r="AD276" s="18">
        <v>30</v>
      </c>
      <c r="AE276" s="18" t="s">
        <v>67</v>
      </c>
      <c r="AF276" s="18" t="s">
        <v>35</v>
      </c>
      <c r="AG276" s="49">
        <v>0</v>
      </c>
      <c r="AH276" s="18">
        <v>0</v>
      </c>
      <c r="AI276" s="18" t="s">
        <v>67</v>
      </c>
      <c r="AJ276" s="18" t="s">
        <v>67</v>
      </c>
      <c r="AK276" s="18" t="s">
        <v>67</v>
      </c>
      <c r="AL276" s="18" t="s">
        <v>67</v>
      </c>
      <c r="AM276" s="18" t="s">
        <v>67</v>
      </c>
      <c r="AN276" s="18">
        <v>0</v>
      </c>
      <c r="AO276" s="18">
        <v>0</v>
      </c>
    </row>
    <row r="277" spans="1:41" x14ac:dyDescent="0.25">
      <c r="A277" s="116">
        <v>273</v>
      </c>
      <c r="B277" s="116">
        <v>3</v>
      </c>
      <c r="C277" s="116">
        <v>5</v>
      </c>
      <c r="D277" s="116">
        <v>4</v>
      </c>
      <c r="E277" s="116">
        <v>1</v>
      </c>
      <c r="F277" s="116">
        <v>10</v>
      </c>
      <c r="G277" s="116">
        <v>2</v>
      </c>
      <c r="H277" s="116">
        <v>2</v>
      </c>
      <c r="I277" s="116" t="s">
        <v>1086</v>
      </c>
      <c r="K277" s="114" t="s">
        <v>2054</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277</v>
      </c>
      <c r="W277" s="18" t="s">
        <v>277</v>
      </c>
      <c r="X277" s="18" t="s">
        <v>346</v>
      </c>
      <c r="Y277" s="18" t="s">
        <v>32</v>
      </c>
      <c r="Z277" s="18" t="s">
        <v>33</v>
      </c>
      <c r="AA277" s="91">
        <f>INDEX(Duct_Leakage!$A$3:$A$6,MATCH(Model_Input_Builder!$G277,Duct_Leakage!$E$3:$E$6,0),1)</f>
        <v>0.06</v>
      </c>
      <c r="AB277" s="91">
        <f>INDEX(Duct_Leakage!$B$3:$B$6,MATCH(Model_Input_Builder!$G277,Duct_Leakage!$E$3:$E$6,0),1)</f>
        <v>0.03</v>
      </c>
      <c r="AC277" s="18">
        <v>30</v>
      </c>
      <c r="AD277" s="18">
        <v>30</v>
      </c>
      <c r="AE277" s="18" t="s">
        <v>67</v>
      </c>
      <c r="AF277" s="18" t="s">
        <v>35</v>
      </c>
      <c r="AG277" s="49">
        <v>0</v>
      </c>
      <c r="AH277" s="18">
        <v>0</v>
      </c>
      <c r="AI277" s="18" t="s">
        <v>67</v>
      </c>
      <c r="AJ277" s="18" t="s">
        <v>67</v>
      </c>
      <c r="AK277" s="18" t="s">
        <v>67</v>
      </c>
      <c r="AL277" s="18" t="s">
        <v>67</v>
      </c>
      <c r="AM277" s="18" t="s">
        <v>67</v>
      </c>
      <c r="AN277" s="18">
        <v>0</v>
      </c>
      <c r="AO277" s="18">
        <v>0</v>
      </c>
    </row>
    <row r="278" spans="1:41" x14ac:dyDescent="0.25">
      <c r="A278" s="116">
        <v>274</v>
      </c>
      <c r="B278" s="116">
        <v>1</v>
      </c>
      <c r="C278" s="116">
        <v>5</v>
      </c>
      <c r="D278" s="116">
        <v>5</v>
      </c>
      <c r="E278" s="116">
        <v>19</v>
      </c>
      <c r="F278" s="116">
        <v>18</v>
      </c>
      <c r="G278" s="116">
        <v>3</v>
      </c>
      <c r="H278" s="116">
        <v>1</v>
      </c>
      <c r="I278" s="116" t="s">
        <v>1087</v>
      </c>
      <c r="K278" s="114" t="s">
        <v>2055</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277</v>
      </c>
      <c r="W278" s="18" t="s">
        <v>277</v>
      </c>
      <c r="X278" s="18" t="s">
        <v>346</v>
      </c>
      <c r="Y278" s="18" t="s">
        <v>32</v>
      </c>
      <c r="Z278" s="18" t="s">
        <v>33</v>
      </c>
      <c r="AA278" s="91">
        <f>INDEX(Duct_Leakage!$A$3:$A$6,MATCH(Model_Input_Builder!$G278,Duct_Leakage!$E$3:$E$6,0),1)</f>
        <v>0.127</v>
      </c>
      <c r="AB278" s="91">
        <f>INDEX(Duct_Leakage!$B$3:$B$6,MATCH(Model_Input_Builder!$G278,Duct_Leakage!$E$3:$E$6,0),1)</f>
        <v>6.3E-2</v>
      </c>
      <c r="AC278" s="18">
        <v>30</v>
      </c>
      <c r="AD278" s="18">
        <v>30</v>
      </c>
      <c r="AE278" s="18" t="s">
        <v>67</v>
      </c>
      <c r="AF278" s="18" t="s">
        <v>35</v>
      </c>
      <c r="AG278" s="49">
        <v>0</v>
      </c>
      <c r="AH278" s="18">
        <v>0</v>
      </c>
      <c r="AI278" s="18" t="s">
        <v>67</v>
      </c>
      <c r="AJ278" s="18" t="s">
        <v>67</v>
      </c>
      <c r="AK278" s="18" t="s">
        <v>67</v>
      </c>
      <c r="AL278" s="18" t="s">
        <v>67</v>
      </c>
      <c r="AM278" s="18" t="s">
        <v>67</v>
      </c>
      <c r="AN278" s="18">
        <v>0</v>
      </c>
      <c r="AO278" s="18">
        <v>0</v>
      </c>
    </row>
    <row r="279" spans="1:41" x14ac:dyDescent="0.25">
      <c r="A279" s="116">
        <v>275</v>
      </c>
      <c r="B279" s="116">
        <v>2</v>
      </c>
      <c r="C279" s="116">
        <v>7</v>
      </c>
      <c r="D279" s="116">
        <v>5</v>
      </c>
      <c r="E279" s="116">
        <v>11</v>
      </c>
      <c r="F279" s="116">
        <v>9</v>
      </c>
      <c r="G279" s="116">
        <v>3</v>
      </c>
      <c r="H279" s="116">
        <v>4</v>
      </c>
      <c r="I279" s="116" t="s">
        <v>1088</v>
      </c>
      <c r="K279" s="114" t="s">
        <v>2056</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277</v>
      </c>
      <c r="W279" s="18" t="s">
        <v>277</v>
      </c>
      <c r="X279" s="18" t="s">
        <v>346</v>
      </c>
      <c r="Y279" s="18" t="s">
        <v>32</v>
      </c>
      <c r="Z279" s="18" t="s">
        <v>33</v>
      </c>
      <c r="AA279" s="91">
        <f>INDEX(Duct_Leakage!$A$3:$A$6,MATCH(Model_Input_Builder!$G279,Duct_Leakage!$E$3:$E$6,0),1)</f>
        <v>0.127</v>
      </c>
      <c r="AB279" s="91">
        <f>INDEX(Duct_Leakage!$B$3:$B$6,MATCH(Model_Input_Builder!$G279,Duct_Leakage!$E$3:$E$6,0),1)</f>
        <v>6.3E-2</v>
      </c>
      <c r="AC279" s="18">
        <v>30</v>
      </c>
      <c r="AD279" s="18">
        <v>30</v>
      </c>
      <c r="AE279" s="18" t="s">
        <v>67</v>
      </c>
      <c r="AF279" s="18" t="s">
        <v>35</v>
      </c>
      <c r="AG279" s="49">
        <v>0</v>
      </c>
      <c r="AH279" s="18">
        <v>0</v>
      </c>
      <c r="AI279" s="18" t="s">
        <v>67</v>
      </c>
      <c r="AJ279" s="18" t="s">
        <v>67</v>
      </c>
      <c r="AK279" s="18" t="s">
        <v>67</v>
      </c>
      <c r="AL279" s="18" t="s">
        <v>67</v>
      </c>
      <c r="AM279" s="18" t="s">
        <v>67</v>
      </c>
      <c r="AN279" s="18">
        <v>0</v>
      </c>
      <c r="AO279" s="18">
        <v>0</v>
      </c>
    </row>
    <row r="280" spans="1:41" x14ac:dyDescent="0.25">
      <c r="A280" s="116">
        <v>276</v>
      </c>
      <c r="B280" s="116">
        <v>3</v>
      </c>
      <c r="C280" s="116">
        <v>5</v>
      </c>
      <c r="D280" s="116">
        <v>3</v>
      </c>
      <c r="E280" s="116">
        <v>4</v>
      </c>
      <c r="F280" s="116">
        <v>20</v>
      </c>
      <c r="G280" s="116">
        <v>4</v>
      </c>
      <c r="H280" s="116">
        <v>3</v>
      </c>
      <c r="I280" s="116" t="s">
        <v>1089</v>
      </c>
      <c r="K280" s="114" t="s">
        <v>2057</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277</v>
      </c>
      <c r="W280" s="18" t="s">
        <v>277</v>
      </c>
      <c r="X280" s="18" t="s">
        <v>346</v>
      </c>
      <c r="Y280" s="18" t="s">
        <v>32</v>
      </c>
      <c r="Z280" s="18" t="s">
        <v>33</v>
      </c>
      <c r="AA280" s="91">
        <f>INDEX(Duct_Leakage!$A$3:$A$6,MATCH(Model_Input_Builder!$G280,Duct_Leakage!$E$3:$E$6,0),1)</f>
        <v>0.18</v>
      </c>
      <c r="AB280" s="91">
        <f>INDEX(Duct_Leakage!$B$3:$B$6,MATCH(Model_Input_Builder!$G280,Duct_Leakage!$E$3:$E$6,0),1)</f>
        <v>0.09</v>
      </c>
      <c r="AC280" s="18">
        <v>30</v>
      </c>
      <c r="AD280" s="18">
        <v>30</v>
      </c>
      <c r="AE280" s="18" t="s">
        <v>67</v>
      </c>
      <c r="AF280" s="18" t="s">
        <v>35</v>
      </c>
      <c r="AG280" s="49">
        <v>0</v>
      </c>
      <c r="AH280" s="18">
        <v>0</v>
      </c>
      <c r="AI280" s="18" t="s">
        <v>67</v>
      </c>
      <c r="AJ280" s="18" t="s">
        <v>67</v>
      </c>
      <c r="AK280" s="18" t="s">
        <v>67</v>
      </c>
      <c r="AL280" s="18" t="s">
        <v>67</v>
      </c>
      <c r="AM280" s="18" t="s">
        <v>67</v>
      </c>
      <c r="AN280" s="18">
        <v>0</v>
      </c>
      <c r="AO280" s="18">
        <v>0</v>
      </c>
    </row>
    <row r="281" spans="1:41" x14ac:dyDescent="0.25">
      <c r="A281" s="116">
        <v>277</v>
      </c>
      <c r="B281" s="116">
        <v>4</v>
      </c>
      <c r="C281" s="116">
        <v>2</v>
      </c>
      <c r="D281" s="116">
        <v>5</v>
      </c>
      <c r="E281" s="116">
        <v>12</v>
      </c>
      <c r="F281" s="116">
        <v>9</v>
      </c>
      <c r="G281" s="116">
        <v>4</v>
      </c>
      <c r="H281" s="116">
        <v>2</v>
      </c>
      <c r="I281" s="116" t="s">
        <v>1090</v>
      </c>
      <c r="K281" s="114" t="s">
        <v>2058</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277</v>
      </c>
      <c r="W281" s="18" t="s">
        <v>277</v>
      </c>
      <c r="X281" s="18" t="s">
        <v>346</v>
      </c>
      <c r="Y281" s="18" t="s">
        <v>32</v>
      </c>
      <c r="Z281" s="18" t="s">
        <v>33</v>
      </c>
      <c r="AA281" s="91">
        <f>INDEX(Duct_Leakage!$A$3:$A$6,MATCH(Model_Input_Builder!$G281,Duct_Leakage!$E$3:$E$6,0),1)</f>
        <v>0.18</v>
      </c>
      <c r="AB281" s="91">
        <f>INDEX(Duct_Leakage!$B$3:$B$6,MATCH(Model_Input_Builder!$G281,Duct_Leakage!$E$3:$E$6,0),1)</f>
        <v>0.09</v>
      </c>
      <c r="AC281" s="18">
        <v>30</v>
      </c>
      <c r="AD281" s="18">
        <v>30</v>
      </c>
      <c r="AE281" s="18" t="s">
        <v>67</v>
      </c>
      <c r="AF281" s="18" t="s">
        <v>35</v>
      </c>
      <c r="AG281" s="49">
        <v>0</v>
      </c>
      <c r="AH281" s="18">
        <v>0</v>
      </c>
      <c r="AI281" s="18" t="s">
        <v>67</v>
      </c>
      <c r="AJ281" s="18" t="s">
        <v>67</v>
      </c>
      <c r="AK281" s="18" t="s">
        <v>67</v>
      </c>
      <c r="AL281" s="18" t="s">
        <v>67</v>
      </c>
      <c r="AM281" s="18" t="s">
        <v>67</v>
      </c>
      <c r="AN281" s="18">
        <v>0</v>
      </c>
      <c r="AO281" s="18">
        <v>0</v>
      </c>
    </row>
    <row r="282" spans="1:41" x14ac:dyDescent="0.25">
      <c r="A282" s="116">
        <v>278</v>
      </c>
      <c r="B282" s="116">
        <v>3</v>
      </c>
      <c r="C282" s="116">
        <v>1</v>
      </c>
      <c r="D282" s="116">
        <v>2</v>
      </c>
      <c r="E282" s="116">
        <v>3</v>
      </c>
      <c r="F282" s="116">
        <v>1</v>
      </c>
      <c r="G282" s="116">
        <v>3</v>
      </c>
      <c r="H282" s="116">
        <v>3</v>
      </c>
      <c r="I282" s="116" t="s">
        <v>1091</v>
      </c>
      <c r="K282" s="114" t="s">
        <v>2059</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277</v>
      </c>
      <c r="W282" s="18" t="s">
        <v>277</v>
      </c>
      <c r="X282" s="18" t="s">
        <v>346</v>
      </c>
      <c r="Y282" s="18" t="s">
        <v>32</v>
      </c>
      <c r="Z282" s="18" t="s">
        <v>33</v>
      </c>
      <c r="AA282" s="91">
        <f>INDEX(Duct_Leakage!$A$3:$A$6,MATCH(Model_Input_Builder!$G282,Duct_Leakage!$E$3:$E$6,0),1)</f>
        <v>0.127</v>
      </c>
      <c r="AB282" s="91">
        <f>INDEX(Duct_Leakage!$B$3:$B$6,MATCH(Model_Input_Builder!$G282,Duct_Leakage!$E$3:$E$6,0),1)</f>
        <v>6.3E-2</v>
      </c>
      <c r="AC282" s="18">
        <v>30</v>
      </c>
      <c r="AD282" s="18">
        <v>30</v>
      </c>
      <c r="AE282" s="18" t="s">
        <v>67</v>
      </c>
      <c r="AF282" s="18" t="s">
        <v>35</v>
      </c>
      <c r="AG282" s="49">
        <v>0</v>
      </c>
      <c r="AH282" s="18">
        <v>0</v>
      </c>
      <c r="AI282" s="18" t="s">
        <v>67</v>
      </c>
      <c r="AJ282" s="18" t="s">
        <v>67</v>
      </c>
      <c r="AK282" s="18" t="s">
        <v>67</v>
      </c>
      <c r="AL282" s="18" t="s">
        <v>67</v>
      </c>
      <c r="AM282" s="18" t="s">
        <v>67</v>
      </c>
      <c r="AN282" s="18">
        <v>0</v>
      </c>
      <c r="AO282" s="18">
        <v>0</v>
      </c>
    </row>
    <row r="283" spans="1:41" x14ac:dyDescent="0.25">
      <c r="A283" s="116">
        <v>279</v>
      </c>
      <c r="B283" s="116">
        <v>4</v>
      </c>
      <c r="C283" s="116">
        <v>4</v>
      </c>
      <c r="D283" s="116">
        <v>1</v>
      </c>
      <c r="E283" s="116">
        <v>18</v>
      </c>
      <c r="F283" s="116">
        <v>13</v>
      </c>
      <c r="G283" s="116">
        <v>4</v>
      </c>
      <c r="H283" s="116">
        <v>1</v>
      </c>
      <c r="I283" s="116" t="s">
        <v>1092</v>
      </c>
      <c r="K283" s="114" t="s">
        <v>2060</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277</v>
      </c>
      <c r="W283" s="18" t="s">
        <v>277</v>
      </c>
      <c r="X283" s="18" t="s">
        <v>346</v>
      </c>
      <c r="Y283" s="18" t="s">
        <v>32</v>
      </c>
      <c r="Z283" s="18" t="s">
        <v>33</v>
      </c>
      <c r="AA283" s="91">
        <f>INDEX(Duct_Leakage!$A$3:$A$6,MATCH(Model_Input_Builder!$G283,Duct_Leakage!$E$3:$E$6,0),1)</f>
        <v>0.18</v>
      </c>
      <c r="AB283" s="91">
        <f>INDEX(Duct_Leakage!$B$3:$B$6,MATCH(Model_Input_Builder!$G283,Duct_Leakage!$E$3:$E$6,0),1)</f>
        <v>0.09</v>
      </c>
      <c r="AC283" s="18">
        <v>30</v>
      </c>
      <c r="AD283" s="18">
        <v>30</v>
      </c>
      <c r="AE283" s="18" t="s">
        <v>67</v>
      </c>
      <c r="AF283" s="18" t="s">
        <v>35</v>
      </c>
      <c r="AG283" s="49">
        <v>0</v>
      </c>
      <c r="AH283" s="18">
        <v>0</v>
      </c>
      <c r="AI283" s="18" t="s">
        <v>67</v>
      </c>
      <c r="AJ283" s="18" t="s">
        <v>67</v>
      </c>
      <c r="AK283" s="18" t="s">
        <v>67</v>
      </c>
      <c r="AL283" s="18" t="s">
        <v>67</v>
      </c>
      <c r="AM283" s="18" t="s">
        <v>67</v>
      </c>
      <c r="AN283" s="18">
        <v>0</v>
      </c>
      <c r="AO283" s="18">
        <v>0</v>
      </c>
    </row>
    <row r="284" spans="1:41" x14ac:dyDescent="0.25">
      <c r="A284" s="116">
        <v>280</v>
      </c>
      <c r="B284" s="116">
        <v>3</v>
      </c>
      <c r="C284" s="116">
        <v>6</v>
      </c>
      <c r="D284" s="116">
        <v>3</v>
      </c>
      <c r="E284" s="116">
        <v>18</v>
      </c>
      <c r="F284" s="116">
        <v>8</v>
      </c>
      <c r="G284" s="116">
        <v>3</v>
      </c>
      <c r="H284" s="116">
        <v>3</v>
      </c>
      <c r="I284" s="116" t="s">
        <v>1093</v>
      </c>
      <c r="K284" s="114" t="s">
        <v>2061</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277</v>
      </c>
      <c r="W284" s="18" t="s">
        <v>277</v>
      </c>
      <c r="X284" s="18" t="s">
        <v>346</v>
      </c>
      <c r="Y284" s="18" t="s">
        <v>32</v>
      </c>
      <c r="Z284" s="18" t="s">
        <v>33</v>
      </c>
      <c r="AA284" s="91">
        <f>INDEX(Duct_Leakage!$A$3:$A$6,MATCH(Model_Input_Builder!$G284,Duct_Leakage!$E$3:$E$6,0),1)</f>
        <v>0.127</v>
      </c>
      <c r="AB284" s="91">
        <f>INDEX(Duct_Leakage!$B$3:$B$6,MATCH(Model_Input_Builder!$G284,Duct_Leakage!$E$3:$E$6,0),1)</f>
        <v>6.3E-2</v>
      </c>
      <c r="AC284" s="18">
        <v>30</v>
      </c>
      <c r="AD284" s="18">
        <v>30</v>
      </c>
      <c r="AE284" s="18" t="s">
        <v>67</v>
      </c>
      <c r="AF284" s="18" t="s">
        <v>35</v>
      </c>
      <c r="AG284" s="49">
        <v>0</v>
      </c>
      <c r="AH284" s="18">
        <v>0</v>
      </c>
      <c r="AI284" s="18" t="s">
        <v>67</v>
      </c>
      <c r="AJ284" s="18" t="s">
        <v>67</v>
      </c>
      <c r="AK284" s="18" t="s">
        <v>67</v>
      </c>
      <c r="AL284" s="18" t="s">
        <v>67</v>
      </c>
      <c r="AM284" s="18" t="s">
        <v>67</v>
      </c>
      <c r="AN284" s="18">
        <v>0</v>
      </c>
      <c r="AO284" s="18">
        <v>0</v>
      </c>
    </row>
    <row r="285" spans="1:41" x14ac:dyDescent="0.25">
      <c r="A285" s="116">
        <v>281</v>
      </c>
      <c r="B285" s="116">
        <v>2</v>
      </c>
      <c r="C285" s="116">
        <v>5</v>
      </c>
      <c r="D285" s="116">
        <v>5</v>
      </c>
      <c r="E285" s="116">
        <v>7</v>
      </c>
      <c r="F285" s="116">
        <v>1</v>
      </c>
      <c r="G285" s="116">
        <v>4</v>
      </c>
      <c r="H285" s="116">
        <v>4</v>
      </c>
      <c r="I285" s="116" t="s">
        <v>1094</v>
      </c>
      <c r="K285" s="114" t="s">
        <v>2062</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277</v>
      </c>
      <c r="W285" s="18" t="s">
        <v>277</v>
      </c>
      <c r="X285" s="18" t="s">
        <v>346</v>
      </c>
      <c r="Y285" s="18" t="s">
        <v>32</v>
      </c>
      <c r="Z285" s="18" t="s">
        <v>33</v>
      </c>
      <c r="AA285" s="91">
        <f>INDEX(Duct_Leakage!$A$3:$A$6,MATCH(Model_Input_Builder!$G285,Duct_Leakage!$E$3:$E$6,0),1)</f>
        <v>0.18</v>
      </c>
      <c r="AB285" s="91">
        <f>INDEX(Duct_Leakage!$B$3:$B$6,MATCH(Model_Input_Builder!$G285,Duct_Leakage!$E$3:$E$6,0),1)</f>
        <v>0.09</v>
      </c>
      <c r="AC285" s="18">
        <v>30</v>
      </c>
      <c r="AD285" s="18">
        <v>30</v>
      </c>
      <c r="AE285" s="18" t="s">
        <v>67</v>
      </c>
      <c r="AF285" s="18" t="s">
        <v>35</v>
      </c>
      <c r="AG285" s="49">
        <v>0</v>
      </c>
      <c r="AH285" s="18">
        <v>0</v>
      </c>
      <c r="AI285" s="18" t="s">
        <v>67</v>
      </c>
      <c r="AJ285" s="18" t="s">
        <v>67</v>
      </c>
      <c r="AK285" s="18" t="s">
        <v>67</v>
      </c>
      <c r="AL285" s="18" t="s">
        <v>67</v>
      </c>
      <c r="AM285" s="18" t="s">
        <v>67</v>
      </c>
      <c r="AN285" s="18">
        <v>0</v>
      </c>
      <c r="AO285" s="18">
        <v>0</v>
      </c>
    </row>
    <row r="286" spans="1:41" x14ac:dyDescent="0.25">
      <c r="A286" s="116">
        <v>282</v>
      </c>
      <c r="B286" s="116">
        <v>2</v>
      </c>
      <c r="C286" s="116">
        <v>6</v>
      </c>
      <c r="D286" s="116">
        <v>2</v>
      </c>
      <c r="E286" s="116">
        <v>3</v>
      </c>
      <c r="F286" s="116">
        <v>15</v>
      </c>
      <c r="G286" s="116">
        <v>1</v>
      </c>
      <c r="H286" s="116">
        <v>1</v>
      </c>
      <c r="I286" s="116" t="s">
        <v>1095</v>
      </c>
      <c r="K286" s="114" t="s">
        <v>2063</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277</v>
      </c>
      <c r="W286" s="18" t="s">
        <v>277</v>
      </c>
      <c r="X286" s="18" t="s">
        <v>346</v>
      </c>
      <c r="Y286" s="18" t="s">
        <v>32</v>
      </c>
      <c r="Z286" s="18" t="s">
        <v>33</v>
      </c>
      <c r="AA286" s="91">
        <f>INDEX(Duct_Leakage!$A$3:$A$6,MATCH(Model_Input_Builder!$G286,Duct_Leakage!$E$3:$E$6,0),1)</f>
        <v>0.03</v>
      </c>
      <c r="AB286" s="91">
        <f>INDEX(Duct_Leakage!$B$3:$B$6,MATCH(Model_Input_Builder!$G286,Duct_Leakage!$E$3:$E$6,0),1)</f>
        <v>1.4999999999999999E-2</v>
      </c>
      <c r="AC286" s="18">
        <v>30</v>
      </c>
      <c r="AD286" s="18">
        <v>30</v>
      </c>
      <c r="AE286" s="18" t="s">
        <v>67</v>
      </c>
      <c r="AF286" s="18" t="s">
        <v>35</v>
      </c>
      <c r="AG286" s="49">
        <v>0</v>
      </c>
      <c r="AH286" s="18">
        <v>0</v>
      </c>
      <c r="AI286" s="18" t="s">
        <v>67</v>
      </c>
      <c r="AJ286" s="18" t="s">
        <v>67</v>
      </c>
      <c r="AK286" s="18" t="s">
        <v>67</v>
      </c>
      <c r="AL286" s="18" t="s">
        <v>67</v>
      </c>
      <c r="AM286" s="18" t="s">
        <v>67</v>
      </c>
      <c r="AN286" s="18">
        <v>0</v>
      </c>
      <c r="AO286" s="18">
        <v>0</v>
      </c>
    </row>
    <row r="287" spans="1:41" x14ac:dyDescent="0.25">
      <c r="A287" s="116">
        <v>283</v>
      </c>
      <c r="B287" s="116">
        <v>2</v>
      </c>
      <c r="C287" s="116">
        <v>5</v>
      </c>
      <c r="D287" s="116">
        <v>5</v>
      </c>
      <c r="E287" s="116">
        <v>3</v>
      </c>
      <c r="F287" s="116">
        <v>13</v>
      </c>
      <c r="G287" s="116">
        <v>1</v>
      </c>
      <c r="H287" s="116">
        <v>3</v>
      </c>
      <c r="I287" s="116" t="s">
        <v>1096</v>
      </c>
      <c r="K287" s="114" t="s">
        <v>2064</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277</v>
      </c>
      <c r="W287" s="18" t="s">
        <v>277</v>
      </c>
      <c r="X287" s="18" t="s">
        <v>346</v>
      </c>
      <c r="Y287" s="18" t="s">
        <v>32</v>
      </c>
      <c r="Z287" s="18" t="s">
        <v>33</v>
      </c>
      <c r="AA287" s="91">
        <f>INDEX(Duct_Leakage!$A$3:$A$6,MATCH(Model_Input_Builder!$G287,Duct_Leakage!$E$3:$E$6,0),1)</f>
        <v>0.03</v>
      </c>
      <c r="AB287" s="91">
        <f>INDEX(Duct_Leakage!$B$3:$B$6,MATCH(Model_Input_Builder!$G287,Duct_Leakage!$E$3:$E$6,0),1)</f>
        <v>1.4999999999999999E-2</v>
      </c>
      <c r="AC287" s="18">
        <v>30</v>
      </c>
      <c r="AD287" s="18">
        <v>30</v>
      </c>
      <c r="AE287" s="18" t="s">
        <v>67</v>
      </c>
      <c r="AF287" s="18" t="s">
        <v>35</v>
      </c>
      <c r="AG287" s="49">
        <v>0</v>
      </c>
      <c r="AH287" s="18">
        <v>0</v>
      </c>
      <c r="AI287" s="18" t="s">
        <v>67</v>
      </c>
      <c r="AJ287" s="18" t="s">
        <v>67</v>
      </c>
      <c r="AK287" s="18" t="s">
        <v>67</v>
      </c>
      <c r="AL287" s="18" t="s">
        <v>67</v>
      </c>
      <c r="AM287" s="18" t="s">
        <v>67</v>
      </c>
      <c r="AN287" s="18">
        <v>0</v>
      </c>
      <c r="AO287" s="18">
        <v>0</v>
      </c>
    </row>
    <row r="288" spans="1:41" x14ac:dyDescent="0.25">
      <c r="A288" s="116">
        <v>284</v>
      </c>
      <c r="B288" s="116">
        <v>2</v>
      </c>
      <c r="C288" s="116">
        <v>2</v>
      </c>
      <c r="D288" s="116">
        <v>4</v>
      </c>
      <c r="E288" s="116">
        <v>9</v>
      </c>
      <c r="F288" s="116">
        <v>12</v>
      </c>
      <c r="G288" s="116">
        <v>4</v>
      </c>
      <c r="H288" s="116">
        <v>4</v>
      </c>
      <c r="I288" s="116" t="s">
        <v>1097</v>
      </c>
      <c r="K288" s="114" t="s">
        <v>2065</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277</v>
      </c>
      <c r="W288" s="18" t="s">
        <v>277</v>
      </c>
      <c r="X288" s="18" t="s">
        <v>346</v>
      </c>
      <c r="Y288" s="18" t="s">
        <v>32</v>
      </c>
      <c r="Z288" s="18" t="s">
        <v>33</v>
      </c>
      <c r="AA288" s="91">
        <f>INDEX(Duct_Leakage!$A$3:$A$6,MATCH(Model_Input_Builder!$G288,Duct_Leakage!$E$3:$E$6,0),1)</f>
        <v>0.18</v>
      </c>
      <c r="AB288" s="91">
        <f>INDEX(Duct_Leakage!$B$3:$B$6,MATCH(Model_Input_Builder!$G288,Duct_Leakage!$E$3:$E$6,0),1)</f>
        <v>0.09</v>
      </c>
      <c r="AC288" s="18">
        <v>30</v>
      </c>
      <c r="AD288" s="18">
        <v>30</v>
      </c>
      <c r="AE288" s="18" t="s">
        <v>67</v>
      </c>
      <c r="AF288" s="18" t="s">
        <v>35</v>
      </c>
      <c r="AG288" s="49">
        <v>0</v>
      </c>
      <c r="AH288" s="18">
        <v>0</v>
      </c>
      <c r="AI288" s="18" t="s">
        <v>67</v>
      </c>
      <c r="AJ288" s="18" t="s">
        <v>67</v>
      </c>
      <c r="AK288" s="18" t="s">
        <v>67</v>
      </c>
      <c r="AL288" s="18" t="s">
        <v>67</v>
      </c>
      <c r="AM288" s="18" t="s">
        <v>67</v>
      </c>
      <c r="AN288" s="18">
        <v>0</v>
      </c>
      <c r="AO288" s="18">
        <v>0</v>
      </c>
    </row>
    <row r="289" spans="1:41" x14ac:dyDescent="0.25">
      <c r="A289" s="116">
        <v>285</v>
      </c>
      <c r="B289" s="116">
        <v>4</v>
      </c>
      <c r="C289" s="116">
        <v>2</v>
      </c>
      <c r="D289" s="116">
        <v>5</v>
      </c>
      <c r="E289" s="116">
        <v>11</v>
      </c>
      <c r="F289" s="116">
        <v>14</v>
      </c>
      <c r="G289" s="116">
        <v>3</v>
      </c>
      <c r="H289" s="116">
        <v>2</v>
      </c>
      <c r="I289" s="116" t="s">
        <v>1098</v>
      </c>
      <c r="K289" s="114" t="s">
        <v>2066</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277</v>
      </c>
      <c r="W289" s="18" t="s">
        <v>277</v>
      </c>
      <c r="X289" s="18" t="s">
        <v>346</v>
      </c>
      <c r="Y289" s="18" t="s">
        <v>32</v>
      </c>
      <c r="Z289" s="18" t="s">
        <v>33</v>
      </c>
      <c r="AA289" s="91">
        <f>INDEX(Duct_Leakage!$A$3:$A$6,MATCH(Model_Input_Builder!$G289,Duct_Leakage!$E$3:$E$6,0),1)</f>
        <v>0.127</v>
      </c>
      <c r="AB289" s="91">
        <f>INDEX(Duct_Leakage!$B$3:$B$6,MATCH(Model_Input_Builder!$G289,Duct_Leakage!$E$3:$E$6,0),1)</f>
        <v>6.3E-2</v>
      </c>
      <c r="AC289" s="18">
        <v>30</v>
      </c>
      <c r="AD289" s="18">
        <v>30</v>
      </c>
      <c r="AE289" s="18" t="s">
        <v>67</v>
      </c>
      <c r="AF289" s="18" t="s">
        <v>35</v>
      </c>
      <c r="AG289" s="49">
        <v>0</v>
      </c>
      <c r="AH289" s="18">
        <v>0</v>
      </c>
      <c r="AI289" s="18" t="s">
        <v>67</v>
      </c>
      <c r="AJ289" s="18" t="s">
        <v>67</v>
      </c>
      <c r="AK289" s="18" t="s">
        <v>67</v>
      </c>
      <c r="AL289" s="18" t="s">
        <v>67</v>
      </c>
      <c r="AM289" s="18" t="s">
        <v>67</v>
      </c>
      <c r="AN289" s="18">
        <v>0</v>
      </c>
      <c r="AO289" s="18">
        <v>0</v>
      </c>
    </row>
    <row r="290" spans="1:41" x14ac:dyDescent="0.25">
      <c r="A290" s="116">
        <v>286</v>
      </c>
      <c r="B290" s="116">
        <v>3</v>
      </c>
      <c r="C290" s="116">
        <v>4</v>
      </c>
      <c r="D290" s="116">
        <v>1</v>
      </c>
      <c r="E290" s="116">
        <v>8</v>
      </c>
      <c r="F290" s="116">
        <v>10</v>
      </c>
      <c r="G290" s="116">
        <v>3</v>
      </c>
      <c r="H290" s="116">
        <v>4</v>
      </c>
      <c r="I290" s="116" t="s">
        <v>1099</v>
      </c>
      <c r="K290" s="114" t="s">
        <v>2067</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277</v>
      </c>
      <c r="W290" s="18" t="s">
        <v>277</v>
      </c>
      <c r="X290" s="18" t="s">
        <v>346</v>
      </c>
      <c r="Y290" s="18" t="s">
        <v>32</v>
      </c>
      <c r="Z290" s="18" t="s">
        <v>33</v>
      </c>
      <c r="AA290" s="91">
        <f>INDEX(Duct_Leakage!$A$3:$A$6,MATCH(Model_Input_Builder!$G290,Duct_Leakage!$E$3:$E$6,0),1)</f>
        <v>0.127</v>
      </c>
      <c r="AB290" s="91">
        <f>INDEX(Duct_Leakage!$B$3:$B$6,MATCH(Model_Input_Builder!$G290,Duct_Leakage!$E$3:$E$6,0),1)</f>
        <v>6.3E-2</v>
      </c>
      <c r="AC290" s="18">
        <v>30</v>
      </c>
      <c r="AD290" s="18">
        <v>30</v>
      </c>
      <c r="AE290" s="18" t="s">
        <v>67</v>
      </c>
      <c r="AF290" s="18" t="s">
        <v>35</v>
      </c>
      <c r="AG290" s="49">
        <v>0</v>
      </c>
      <c r="AH290" s="18">
        <v>0</v>
      </c>
      <c r="AI290" s="18" t="s">
        <v>67</v>
      </c>
      <c r="AJ290" s="18" t="s">
        <v>67</v>
      </c>
      <c r="AK290" s="18" t="s">
        <v>67</v>
      </c>
      <c r="AL290" s="18" t="s">
        <v>67</v>
      </c>
      <c r="AM290" s="18" t="s">
        <v>67</v>
      </c>
      <c r="AN290" s="18">
        <v>0</v>
      </c>
      <c r="AO290" s="18">
        <v>0</v>
      </c>
    </row>
    <row r="291" spans="1:41" x14ac:dyDescent="0.25">
      <c r="A291" s="116">
        <v>287</v>
      </c>
      <c r="B291" s="116">
        <v>4</v>
      </c>
      <c r="C291" s="116">
        <v>4</v>
      </c>
      <c r="D291" s="116">
        <v>3</v>
      </c>
      <c r="E291" s="116">
        <v>5</v>
      </c>
      <c r="F291" s="116">
        <v>6</v>
      </c>
      <c r="G291" s="116">
        <v>2</v>
      </c>
      <c r="H291" s="116">
        <v>2</v>
      </c>
      <c r="I291" s="116" t="s">
        <v>1100</v>
      </c>
      <c r="K291" s="114" t="s">
        <v>2068</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277</v>
      </c>
      <c r="W291" s="18" t="s">
        <v>277</v>
      </c>
      <c r="X291" s="18" t="s">
        <v>346</v>
      </c>
      <c r="Y291" s="18" t="s">
        <v>32</v>
      </c>
      <c r="Z291" s="18" t="s">
        <v>33</v>
      </c>
      <c r="AA291" s="91">
        <f>INDEX(Duct_Leakage!$A$3:$A$6,MATCH(Model_Input_Builder!$G291,Duct_Leakage!$E$3:$E$6,0),1)</f>
        <v>0.06</v>
      </c>
      <c r="AB291" s="91">
        <f>INDEX(Duct_Leakage!$B$3:$B$6,MATCH(Model_Input_Builder!$G291,Duct_Leakage!$E$3:$E$6,0),1)</f>
        <v>0.03</v>
      </c>
      <c r="AC291" s="18">
        <v>30</v>
      </c>
      <c r="AD291" s="18">
        <v>30</v>
      </c>
      <c r="AE291" s="18" t="s">
        <v>67</v>
      </c>
      <c r="AF291" s="18" t="s">
        <v>35</v>
      </c>
      <c r="AG291" s="49">
        <v>0</v>
      </c>
      <c r="AH291" s="18">
        <v>0</v>
      </c>
      <c r="AI291" s="18" t="s">
        <v>67</v>
      </c>
      <c r="AJ291" s="18" t="s">
        <v>67</v>
      </c>
      <c r="AK291" s="18" t="s">
        <v>67</v>
      </c>
      <c r="AL291" s="18" t="s">
        <v>67</v>
      </c>
      <c r="AM291" s="18" t="s">
        <v>67</v>
      </c>
      <c r="AN291" s="18">
        <v>0</v>
      </c>
      <c r="AO291" s="18">
        <v>0</v>
      </c>
    </row>
    <row r="292" spans="1:41" x14ac:dyDescent="0.25">
      <c r="A292" s="116">
        <v>288</v>
      </c>
      <c r="B292" s="116">
        <v>4</v>
      </c>
      <c r="C292" s="116">
        <v>1</v>
      </c>
      <c r="D292" s="116">
        <v>4</v>
      </c>
      <c r="E292" s="116">
        <v>3</v>
      </c>
      <c r="F292" s="116">
        <v>8</v>
      </c>
      <c r="G292" s="116">
        <v>3</v>
      </c>
      <c r="H292" s="116">
        <v>2</v>
      </c>
      <c r="I292" s="116" t="s">
        <v>1101</v>
      </c>
      <c r="K292" s="114" t="s">
        <v>2069</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277</v>
      </c>
      <c r="W292" s="18" t="s">
        <v>277</v>
      </c>
      <c r="X292" s="18" t="s">
        <v>346</v>
      </c>
      <c r="Y292" s="18" t="s">
        <v>32</v>
      </c>
      <c r="Z292" s="18" t="s">
        <v>33</v>
      </c>
      <c r="AA292" s="91">
        <f>INDEX(Duct_Leakage!$A$3:$A$6,MATCH(Model_Input_Builder!$G292,Duct_Leakage!$E$3:$E$6,0),1)</f>
        <v>0.127</v>
      </c>
      <c r="AB292" s="91">
        <f>INDEX(Duct_Leakage!$B$3:$B$6,MATCH(Model_Input_Builder!$G292,Duct_Leakage!$E$3:$E$6,0),1)</f>
        <v>6.3E-2</v>
      </c>
      <c r="AC292" s="18">
        <v>30</v>
      </c>
      <c r="AD292" s="18">
        <v>30</v>
      </c>
      <c r="AE292" s="18" t="s">
        <v>67</v>
      </c>
      <c r="AF292" s="18" t="s">
        <v>35</v>
      </c>
      <c r="AG292" s="49">
        <v>0</v>
      </c>
      <c r="AH292" s="18">
        <v>0</v>
      </c>
      <c r="AI292" s="18" t="s">
        <v>67</v>
      </c>
      <c r="AJ292" s="18" t="s">
        <v>67</v>
      </c>
      <c r="AK292" s="18" t="s">
        <v>67</v>
      </c>
      <c r="AL292" s="18" t="s">
        <v>67</v>
      </c>
      <c r="AM292" s="18" t="s">
        <v>67</v>
      </c>
      <c r="AN292" s="18">
        <v>0</v>
      </c>
      <c r="AO292" s="18">
        <v>0</v>
      </c>
    </row>
    <row r="293" spans="1:41" x14ac:dyDescent="0.25">
      <c r="A293" s="116">
        <v>289</v>
      </c>
      <c r="B293" s="116">
        <v>2</v>
      </c>
      <c r="C293" s="116">
        <v>5</v>
      </c>
      <c r="D293" s="116">
        <v>2</v>
      </c>
      <c r="E293" s="116">
        <v>16</v>
      </c>
      <c r="F293" s="116">
        <v>13</v>
      </c>
      <c r="G293" s="116">
        <v>3</v>
      </c>
      <c r="H293" s="116">
        <v>4</v>
      </c>
      <c r="I293" s="116" t="s">
        <v>1102</v>
      </c>
      <c r="K293" s="114" t="s">
        <v>2070</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277</v>
      </c>
      <c r="W293" s="18" t="s">
        <v>277</v>
      </c>
      <c r="X293" s="18" t="s">
        <v>346</v>
      </c>
      <c r="Y293" s="18" t="s">
        <v>32</v>
      </c>
      <c r="Z293" s="18" t="s">
        <v>33</v>
      </c>
      <c r="AA293" s="91">
        <f>INDEX(Duct_Leakage!$A$3:$A$6,MATCH(Model_Input_Builder!$G293,Duct_Leakage!$E$3:$E$6,0),1)</f>
        <v>0.127</v>
      </c>
      <c r="AB293" s="91">
        <f>INDEX(Duct_Leakage!$B$3:$B$6,MATCH(Model_Input_Builder!$G293,Duct_Leakage!$E$3:$E$6,0),1)</f>
        <v>6.3E-2</v>
      </c>
      <c r="AC293" s="18">
        <v>30</v>
      </c>
      <c r="AD293" s="18">
        <v>30</v>
      </c>
      <c r="AE293" s="18" t="s">
        <v>67</v>
      </c>
      <c r="AF293" s="18" t="s">
        <v>35</v>
      </c>
      <c r="AG293" s="49">
        <v>0</v>
      </c>
      <c r="AH293" s="18">
        <v>0</v>
      </c>
      <c r="AI293" s="18" t="s">
        <v>67</v>
      </c>
      <c r="AJ293" s="18" t="s">
        <v>67</v>
      </c>
      <c r="AK293" s="18" t="s">
        <v>67</v>
      </c>
      <c r="AL293" s="18" t="s">
        <v>67</v>
      </c>
      <c r="AM293" s="18" t="s">
        <v>67</v>
      </c>
      <c r="AN293" s="18">
        <v>0</v>
      </c>
      <c r="AO293" s="18">
        <v>0</v>
      </c>
    </row>
    <row r="294" spans="1:41" x14ac:dyDescent="0.25">
      <c r="A294" s="116">
        <v>290</v>
      </c>
      <c r="B294" s="116">
        <v>1</v>
      </c>
      <c r="C294" s="116">
        <v>6</v>
      </c>
      <c r="D294" s="116">
        <v>1</v>
      </c>
      <c r="E294" s="116">
        <v>16</v>
      </c>
      <c r="F294" s="116">
        <v>18</v>
      </c>
      <c r="G294" s="116">
        <v>3</v>
      </c>
      <c r="H294" s="116">
        <v>2</v>
      </c>
      <c r="I294" s="116" t="s">
        <v>1103</v>
      </c>
      <c r="K294" s="114" t="s">
        <v>2071</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277</v>
      </c>
      <c r="W294" s="18" t="s">
        <v>277</v>
      </c>
      <c r="X294" s="18" t="s">
        <v>346</v>
      </c>
      <c r="Y294" s="18" t="s">
        <v>32</v>
      </c>
      <c r="Z294" s="18" t="s">
        <v>33</v>
      </c>
      <c r="AA294" s="91">
        <f>INDEX(Duct_Leakage!$A$3:$A$6,MATCH(Model_Input_Builder!$G294,Duct_Leakage!$E$3:$E$6,0),1)</f>
        <v>0.127</v>
      </c>
      <c r="AB294" s="91">
        <f>INDEX(Duct_Leakage!$B$3:$B$6,MATCH(Model_Input_Builder!$G294,Duct_Leakage!$E$3:$E$6,0),1)</f>
        <v>6.3E-2</v>
      </c>
      <c r="AC294" s="18">
        <v>30</v>
      </c>
      <c r="AD294" s="18">
        <v>30</v>
      </c>
      <c r="AE294" s="18" t="s">
        <v>67</v>
      </c>
      <c r="AF294" s="18" t="s">
        <v>35</v>
      </c>
      <c r="AG294" s="49">
        <v>0</v>
      </c>
      <c r="AH294" s="18">
        <v>0</v>
      </c>
      <c r="AI294" s="18" t="s">
        <v>67</v>
      </c>
      <c r="AJ294" s="18" t="s">
        <v>67</v>
      </c>
      <c r="AK294" s="18" t="s">
        <v>67</v>
      </c>
      <c r="AL294" s="18" t="s">
        <v>67</v>
      </c>
      <c r="AM294" s="18" t="s">
        <v>67</v>
      </c>
      <c r="AN294" s="18">
        <v>0</v>
      </c>
      <c r="AO294" s="18">
        <v>0</v>
      </c>
    </row>
    <row r="295" spans="1:41" x14ac:dyDescent="0.25">
      <c r="A295" s="116">
        <v>291</v>
      </c>
      <c r="B295" s="116">
        <v>4</v>
      </c>
      <c r="C295" s="116">
        <v>6</v>
      </c>
      <c r="D295" s="116">
        <v>4</v>
      </c>
      <c r="E295" s="116">
        <v>8</v>
      </c>
      <c r="F295" s="116">
        <v>16</v>
      </c>
      <c r="G295" s="116">
        <v>1</v>
      </c>
      <c r="H295" s="116">
        <v>3</v>
      </c>
      <c r="I295" s="116" t="s">
        <v>1104</v>
      </c>
      <c r="K295" s="114" t="s">
        <v>2072</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277</v>
      </c>
      <c r="W295" s="18" t="s">
        <v>277</v>
      </c>
      <c r="X295" s="18" t="s">
        <v>346</v>
      </c>
      <c r="Y295" s="18" t="s">
        <v>32</v>
      </c>
      <c r="Z295" s="18" t="s">
        <v>33</v>
      </c>
      <c r="AA295" s="91">
        <f>INDEX(Duct_Leakage!$A$3:$A$6,MATCH(Model_Input_Builder!$G295,Duct_Leakage!$E$3:$E$6,0),1)</f>
        <v>0.03</v>
      </c>
      <c r="AB295" s="91">
        <f>INDEX(Duct_Leakage!$B$3:$B$6,MATCH(Model_Input_Builder!$G295,Duct_Leakage!$E$3:$E$6,0),1)</f>
        <v>1.4999999999999999E-2</v>
      </c>
      <c r="AC295" s="18">
        <v>30</v>
      </c>
      <c r="AD295" s="18">
        <v>30</v>
      </c>
      <c r="AE295" s="18" t="s">
        <v>67</v>
      </c>
      <c r="AF295" s="18" t="s">
        <v>35</v>
      </c>
      <c r="AG295" s="49">
        <v>0</v>
      </c>
      <c r="AH295" s="18">
        <v>0</v>
      </c>
      <c r="AI295" s="18" t="s">
        <v>67</v>
      </c>
      <c r="AJ295" s="18" t="s">
        <v>67</v>
      </c>
      <c r="AK295" s="18" t="s">
        <v>67</v>
      </c>
      <c r="AL295" s="18" t="s">
        <v>67</v>
      </c>
      <c r="AM295" s="18" t="s">
        <v>67</v>
      </c>
      <c r="AN295" s="18">
        <v>0</v>
      </c>
      <c r="AO295" s="18">
        <v>0</v>
      </c>
    </row>
    <row r="296" spans="1:41" x14ac:dyDescent="0.25">
      <c r="A296" s="116">
        <v>292</v>
      </c>
      <c r="B296" s="116">
        <v>1</v>
      </c>
      <c r="C296" s="116">
        <v>5</v>
      </c>
      <c r="D296" s="116">
        <v>3</v>
      </c>
      <c r="E296" s="116">
        <v>17</v>
      </c>
      <c r="F296" s="116">
        <v>17</v>
      </c>
      <c r="G296" s="116">
        <v>4</v>
      </c>
      <c r="H296" s="116">
        <v>1</v>
      </c>
      <c r="I296" s="116" t="s">
        <v>1105</v>
      </c>
      <c r="K296" s="114" t="s">
        <v>2073</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277</v>
      </c>
      <c r="W296" s="18" t="s">
        <v>277</v>
      </c>
      <c r="X296" s="18" t="s">
        <v>346</v>
      </c>
      <c r="Y296" s="18" t="s">
        <v>32</v>
      </c>
      <c r="Z296" s="18" t="s">
        <v>33</v>
      </c>
      <c r="AA296" s="91">
        <f>INDEX(Duct_Leakage!$A$3:$A$6,MATCH(Model_Input_Builder!$G296,Duct_Leakage!$E$3:$E$6,0),1)</f>
        <v>0.18</v>
      </c>
      <c r="AB296" s="91">
        <f>INDEX(Duct_Leakage!$B$3:$B$6,MATCH(Model_Input_Builder!$G296,Duct_Leakage!$E$3:$E$6,0),1)</f>
        <v>0.09</v>
      </c>
      <c r="AC296" s="18">
        <v>30</v>
      </c>
      <c r="AD296" s="18">
        <v>30</v>
      </c>
      <c r="AE296" s="18" t="s">
        <v>67</v>
      </c>
      <c r="AF296" s="18" t="s">
        <v>35</v>
      </c>
      <c r="AG296" s="49">
        <v>0</v>
      </c>
      <c r="AH296" s="18">
        <v>0</v>
      </c>
      <c r="AI296" s="18" t="s">
        <v>67</v>
      </c>
      <c r="AJ296" s="18" t="s">
        <v>67</v>
      </c>
      <c r="AK296" s="18" t="s">
        <v>67</v>
      </c>
      <c r="AL296" s="18" t="s">
        <v>67</v>
      </c>
      <c r="AM296" s="18" t="s">
        <v>67</v>
      </c>
      <c r="AN296" s="18">
        <v>0</v>
      </c>
      <c r="AO296" s="18">
        <v>0</v>
      </c>
    </row>
    <row r="297" spans="1:41" x14ac:dyDescent="0.25">
      <c r="A297" s="116">
        <v>293</v>
      </c>
      <c r="B297" s="116">
        <v>1</v>
      </c>
      <c r="C297" s="116">
        <v>1</v>
      </c>
      <c r="D297" s="116">
        <v>4</v>
      </c>
      <c r="E297" s="116">
        <v>2</v>
      </c>
      <c r="F297" s="116">
        <v>3</v>
      </c>
      <c r="G297" s="116">
        <v>2</v>
      </c>
      <c r="H297" s="116">
        <v>3</v>
      </c>
      <c r="I297" s="116" t="s">
        <v>1106</v>
      </c>
      <c r="K297" s="114" t="s">
        <v>2074</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277</v>
      </c>
      <c r="W297" s="18" t="s">
        <v>277</v>
      </c>
      <c r="X297" s="18" t="s">
        <v>346</v>
      </c>
      <c r="Y297" s="18" t="s">
        <v>32</v>
      </c>
      <c r="Z297" s="18" t="s">
        <v>33</v>
      </c>
      <c r="AA297" s="91">
        <f>INDEX(Duct_Leakage!$A$3:$A$6,MATCH(Model_Input_Builder!$G297,Duct_Leakage!$E$3:$E$6,0),1)</f>
        <v>0.06</v>
      </c>
      <c r="AB297" s="91">
        <f>INDEX(Duct_Leakage!$B$3:$B$6,MATCH(Model_Input_Builder!$G297,Duct_Leakage!$E$3:$E$6,0),1)</f>
        <v>0.03</v>
      </c>
      <c r="AC297" s="18">
        <v>30</v>
      </c>
      <c r="AD297" s="18">
        <v>30</v>
      </c>
      <c r="AE297" s="18" t="s">
        <v>67</v>
      </c>
      <c r="AF297" s="18" t="s">
        <v>35</v>
      </c>
      <c r="AG297" s="49">
        <v>0</v>
      </c>
      <c r="AH297" s="18">
        <v>0</v>
      </c>
      <c r="AI297" s="18" t="s">
        <v>67</v>
      </c>
      <c r="AJ297" s="18" t="s">
        <v>67</v>
      </c>
      <c r="AK297" s="18" t="s">
        <v>67</v>
      </c>
      <c r="AL297" s="18" t="s">
        <v>67</v>
      </c>
      <c r="AM297" s="18" t="s">
        <v>67</v>
      </c>
      <c r="AN297" s="18">
        <v>0</v>
      </c>
      <c r="AO297" s="18">
        <v>0</v>
      </c>
    </row>
    <row r="298" spans="1:41" x14ac:dyDescent="0.25">
      <c r="A298" s="116">
        <v>294</v>
      </c>
      <c r="B298" s="116">
        <v>4</v>
      </c>
      <c r="C298" s="116">
        <v>6</v>
      </c>
      <c r="D298" s="116">
        <v>5</v>
      </c>
      <c r="E298" s="116">
        <v>16</v>
      </c>
      <c r="F298" s="116">
        <v>12</v>
      </c>
      <c r="G298" s="116">
        <v>4</v>
      </c>
      <c r="H298" s="116">
        <v>1</v>
      </c>
      <c r="I298" s="116" t="s">
        <v>1107</v>
      </c>
      <c r="K298" s="114" t="s">
        <v>2075</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277</v>
      </c>
      <c r="W298" s="18" t="s">
        <v>277</v>
      </c>
      <c r="X298" s="18" t="s">
        <v>346</v>
      </c>
      <c r="Y298" s="18" t="s">
        <v>32</v>
      </c>
      <c r="Z298" s="18" t="s">
        <v>33</v>
      </c>
      <c r="AA298" s="91">
        <f>INDEX(Duct_Leakage!$A$3:$A$6,MATCH(Model_Input_Builder!$G298,Duct_Leakage!$E$3:$E$6,0),1)</f>
        <v>0.18</v>
      </c>
      <c r="AB298" s="91">
        <f>INDEX(Duct_Leakage!$B$3:$B$6,MATCH(Model_Input_Builder!$G298,Duct_Leakage!$E$3:$E$6,0),1)</f>
        <v>0.09</v>
      </c>
      <c r="AC298" s="18">
        <v>30</v>
      </c>
      <c r="AD298" s="18">
        <v>30</v>
      </c>
      <c r="AE298" s="18" t="s">
        <v>67</v>
      </c>
      <c r="AF298" s="18" t="s">
        <v>35</v>
      </c>
      <c r="AG298" s="49">
        <v>0</v>
      </c>
      <c r="AH298" s="18">
        <v>0</v>
      </c>
      <c r="AI298" s="18" t="s">
        <v>67</v>
      </c>
      <c r="AJ298" s="18" t="s">
        <v>67</v>
      </c>
      <c r="AK298" s="18" t="s">
        <v>67</v>
      </c>
      <c r="AL298" s="18" t="s">
        <v>67</v>
      </c>
      <c r="AM298" s="18" t="s">
        <v>67</v>
      </c>
      <c r="AN298" s="18">
        <v>0</v>
      </c>
      <c r="AO298" s="18">
        <v>0</v>
      </c>
    </row>
    <row r="299" spans="1:41" x14ac:dyDescent="0.25">
      <c r="A299" s="116">
        <v>295</v>
      </c>
      <c r="B299" s="116">
        <v>4</v>
      </c>
      <c r="C299" s="116">
        <v>3</v>
      </c>
      <c r="D299" s="116">
        <v>2</v>
      </c>
      <c r="E299" s="116">
        <v>13</v>
      </c>
      <c r="F299" s="116">
        <v>9</v>
      </c>
      <c r="G299" s="116">
        <v>3</v>
      </c>
      <c r="H299" s="116">
        <v>1</v>
      </c>
      <c r="I299" s="116" t="s">
        <v>1108</v>
      </c>
      <c r="K299" s="114" t="s">
        <v>2076</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277</v>
      </c>
      <c r="W299" s="18" t="s">
        <v>277</v>
      </c>
      <c r="X299" s="18" t="s">
        <v>346</v>
      </c>
      <c r="Y299" s="18" t="s">
        <v>32</v>
      </c>
      <c r="Z299" s="18" t="s">
        <v>33</v>
      </c>
      <c r="AA299" s="91">
        <f>INDEX(Duct_Leakage!$A$3:$A$6,MATCH(Model_Input_Builder!$G299,Duct_Leakage!$E$3:$E$6,0),1)</f>
        <v>0.127</v>
      </c>
      <c r="AB299" s="91">
        <f>INDEX(Duct_Leakage!$B$3:$B$6,MATCH(Model_Input_Builder!$G299,Duct_Leakage!$E$3:$E$6,0),1)</f>
        <v>6.3E-2</v>
      </c>
      <c r="AC299" s="18">
        <v>30</v>
      </c>
      <c r="AD299" s="18">
        <v>30</v>
      </c>
      <c r="AE299" s="18" t="s">
        <v>67</v>
      </c>
      <c r="AF299" s="18" t="s">
        <v>35</v>
      </c>
      <c r="AG299" s="49">
        <v>0</v>
      </c>
      <c r="AH299" s="18">
        <v>0</v>
      </c>
      <c r="AI299" s="18" t="s">
        <v>67</v>
      </c>
      <c r="AJ299" s="18" t="s">
        <v>67</v>
      </c>
      <c r="AK299" s="18" t="s">
        <v>67</v>
      </c>
      <c r="AL299" s="18" t="s">
        <v>67</v>
      </c>
      <c r="AM299" s="18" t="s">
        <v>67</v>
      </c>
      <c r="AN299" s="18">
        <v>0</v>
      </c>
      <c r="AO299" s="18">
        <v>0</v>
      </c>
    </row>
    <row r="300" spans="1:41" x14ac:dyDescent="0.25">
      <c r="A300" s="116">
        <v>296</v>
      </c>
      <c r="B300" s="116">
        <v>3</v>
      </c>
      <c r="C300" s="116">
        <v>4</v>
      </c>
      <c r="D300" s="116">
        <v>2</v>
      </c>
      <c r="E300" s="116">
        <v>12</v>
      </c>
      <c r="F300" s="116">
        <v>2</v>
      </c>
      <c r="G300" s="116">
        <v>4</v>
      </c>
      <c r="H300" s="116">
        <v>4</v>
      </c>
      <c r="I300" s="116" t="s">
        <v>1109</v>
      </c>
      <c r="K300" s="114" t="s">
        <v>2077</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277</v>
      </c>
      <c r="W300" s="18" t="s">
        <v>277</v>
      </c>
      <c r="X300" s="18" t="s">
        <v>346</v>
      </c>
      <c r="Y300" s="18" t="s">
        <v>32</v>
      </c>
      <c r="Z300" s="18" t="s">
        <v>33</v>
      </c>
      <c r="AA300" s="91">
        <f>INDEX(Duct_Leakage!$A$3:$A$6,MATCH(Model_Input_Builder!$G300,Duct_Leakage!$E$3:$E$6,0),1)</f>
        <v>0.18</v>
      </c>
      <c r="AB300" s="91">
        <f>INDEX(Duct_Leakage!$B$3:$B$6,MATCH(Model_Input_Builder!$G300,Duct_Leakage!$E$3:$E$6,0),1)</f>
        <v>0.09</v>
      </c>
      <c r="AC300" s="18">
        <v>30</v>
      </c>
      <c r="AD300" s="18">
        <v>30</v>
      </c>
      <c r="AE300" s="18" t="s">
        <v>67</v>
      </c>
      <c r="AF300" s="18" t="s">
        <v>35</v>
      </c>
      <c r="AG300" s="49">
        <v>0</v>
      </c>
      <c r="AH300" s="18">
        <v>0</v>
      </c>
      <c r="AI300" s="18" t="s">
        <v>67</v>
      </c>
      <c r="AJ300" s="18" t="s">
        <v>67</v>
      </c>
      <c r="AK300" s="18" t="s">
        <v>67</v>
      </c>
      <c r="AL300" s="18" t="s">
        <v>67</v>
      </c>
      <c r="AM300" s="18" t="s">
        <v>67</v>
      </c>
      <c r="AN300" s="18">
        <v>0</v>
      </c>
      <c r="AO300" s="18">
        <v>0</v>
      </c>
    </row>
    <row r="301" spans="1:41" x14ac:dyDescent="0.25">
      <c r="A301" s="116">
        <v>297</v>
      </c>
      <c r="B301" s="116">
        <v>3</v>
      </c>
      <c r="C301" s="116">
        <v>6</v>
      </c>
      <c r="D301" s="116">
        <v>1</v>
      </c>
      <c r="E301" s="116">
        <v>4</v>
      </c>
      <c r="F301" s="116">
        <v>7</v>
      </c>
      <c r="G301" s="116">
        <v>4</v>
      </c>
      <c r="H301" s="116">
        <v>2</v>
      </c>
      <c r="I301" s="116" t="s">
        <v>1110</v>
      </c>
      <c r="K301" s="114" t="s">
        <v>2078</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277</v>
      </c>
      <c r="W301" s="18" t="s">
        <v>277</v>
      </c>
      <c r="X301" s="18" t="s">
        <v>346</v>
      </c>
      <c r="Y301" s="18" t="s">
        <v>32</v>
      </c>
      <c r="Z301" s="18" t="s">
        <v>33</v>
      </c>
      <c r="AA301" s="91">
        <f>INDEX(Duct_Leakage!$A$3:$A$6,MATCH(Model_Input_Builder!$G301,Duct_Leakage!$E$3:$E$6,0),1)</f>
        <v>0.18</v>
      </c>
      <c r="AB301" s="91">
        <f>INDEX(Duct_Leakage!$B$3:$B$6,MATCH(Model_Input_Builder!$G301,Duct_Leakage!$E$3:$E$6,0),1)</f>
        <v>0.09</v>
      </c>
      <c r="AC301" s="18">
        <v>30</v>
      </c>
      <c r="AD301" s="18">
        <v>30</v>
      </c>
      <c r="AE301" s="18" t="s">
        <v>67</v>
      </c>
      <c r="AF301" s="18" t="s">
        <v>35</v>
      </c>
      <c r="AG301" s="49">
        <v>0</v>
      </c>
      <c r="AH301" s="18">
        <v>0</v>
      </c>
      <c r="AI301" s="18" t="s">
        <v>67</v>
      </c>
      <c r="AJ301" s="18" t="s">
        <v>67</v>
      </c>
      <c r="AK301" s="18" t="s">
        <v>67</v>
      </c>
      <c r="AL301" s="18" t="s">
        <v>67</v>
      </c>
      <c r="AM301" s="18" t="s">
        <v>67</v>
      </c>
      <c r="AN301" s="18">
        <v>0</v>
      </c>
      <c r="AO301" s="18">
        <v>0</v>
      </c>
    </row>
    <row r="302" spans="1:41" x14ac:dyDescent="0.25">
      <c r="A302" s="116">
        <v>298</v>
      </c>
      <c r="B302" s="116">
        <v>4</v>
      </c>
      <c r="C302" s="116">
        <v>3</v>
      </c>
      <c r="D302" s="116">
        <v>2</v>
      </c>
      <c r="E302" s="116">
        <v>7</v>
      </c>
      <c r="F302" s="116">
        <v>12</v>
      </c>
      <c r="G302" s="116">
        <v>2</v>
      </c>
      <c r="H302" s="116">
        <v>2</v>
      </c>
      <c r="I302" s="116" t="s">
        <v>1111</v>
      </c>
      <c r="K302" s="114" t="s">
        <v>2079</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277</v>
      </c>
      <c r="W302" s="18" t="s">
        <v>277</v>
      </c>
      <c r="X302" s="18" t="s">
        <v>346</v>
      </c>
      <c r="Y302" s="18" t="s">
        <v>32</v>
      </c>
      <c r="Z302" s="18" t="s">
        <v>33</v>
      </c>
      <c r="AA302" s="91">
        <f>INDEX(Duct_Leakage!$A$3:$A$6,MATCH(Model_Input_Builder!$G302,Duct_Leakage!$E$3:$E$6,0),1)</f>
        <v>0.06</v>
      </c>
      <c r="AB302" s="91">
        <f>INDEX(Duct_Leakage!$B$3:$B$6,MATCH(Model_Input_Builder!$G302,Duct_Leakage!$E$3:$E$6,0),1)</f>
        <v>0.03</v>
      </c>
      <c r="AC302" s="18">
        <v>30</v>
      </c>
      <c r="AD302" s="18">
        <v>30</v>
      </c>
      <c r="AE302" s="18" t="s">
        <v>67</v>
      </c>
      <c r="AF302" s="18" t="s">
        <v>35</v>
      </c>
      <c r="AG302" s="49">
        <v>0</v>
      </c>
      <c r="AH302" s="18">
        <v>0</v>
      </c>
      <c r="AI302" s="18" t="s">
        <v>67</v>
      </c>
      <c r="AJ302" s="18" t="s">
        <v>67</v>
      </c>
      <c r="AK302" s="18" t="s">
        <v>67</v>
      </c>
      <c r="AL302" s="18" t="s">
        <v>67</v>
      </c>
      <c r="AM302" s="18" t="s">
        <v>67</v>
      </c>
      <c r="AN302" s="18">
        <v>0</v>
      </c>
      <c r="AO302" s="18">
        <v>0</v>
      </c>
    </row>
    <row r="303" spans="1:41" x14ac:dyDescent="0.25">
      <c r="A303" s="116">
        <v>299</v>
      </c>
      <c r="B303" s="116">
        <v>3</v>
      </c>
      <c r="C303" s="116">
        <v>7</v>
      </c>
      <c r="D303" s="116">
        <v>3</v>
      </c>
      <c r="E303" s="116">
        <v>15</v>
      </c>
      <c r="F303" s="116">
        <v>5</v>
      </c>
      <c r="G303" s="116">
        <v>2</v>
      </c>
      <c r="H303" s="116">
        <v>4</v>
      </c>
      <c r="I303" s="116" t="s">
        <v>1112</v>
      </c>
      <c r="K303" s="114" t="s">
        <v>2080</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277</v>
      </c>
      <c r="W303" s="18" t="s">
        <v>277</v>
      </c>
      <c r="X303" s="18" t="s">
        <v>346</v>
      </c>
      <c r="Y303" s="18" t="s">
        <v>32</v>
      </c>
      <c r="Z303" s="18" t="s">
        <v>33</v>
      </c>
      <c r="AA303" s="91">
        <f>INDEX(Duct_Leakage!$A$3:$A$6,MATCH(Model_Input_Builder!$G303,Duct_Leakage!$E$3:$E$6,0),1)</f>
        <v>0.06</v>
      </c>
      <c r="AB303" s="91">
        <f>INDEX(Duct_Leakage!$B$3:$B$6,MATCH(Model_Input_Builder!$G303,Duct_Leakage!$E$3:$E$6,0),1)</f>
        <v>0.03</v>
      </c>
      <c r="AC303" s="18">
        <v>30</v>
      </c>
      <c r="AD303" s="18">
        <v>30</v>
      </c>
      <c r="AE303" s="18" t="s">
        <v>67</v>
      </c>
      <c r="AF303" s="18" t="s">
        <v>35</v>
      </c>
      <c r="AG303" s="49">
        <v>0</v>
      </c>
      <c r="AH303" s="18">
        <v>0</v>
      </c>
      <c r="AI303" s="18" t="s">
        <v>67</v>
      </c>
      <c r="AJ303" s="18" t="s">
        <v>67</v>
      </c>
      <c r="AK303" s="18" t="s">
        <v>67</v>
      </c>
      <c r="AL303" s="18" t="s">
        <v>67</v>
      </c>
      <c r="AM303" s="18" t="s">
        <v>67</v>
      </c>
      <c r="AN303" s="18">
        <v>0</v>
      </c>
      <c r="AO303" s="18">
        <v>0</v>
      </c>
    </row>
    <row r="304" spans="1:41" x14ac:dyDescent="0.25">
      <c r="A304" s="116">
        <v>300</v>
      </c>
      <c r="B304" s="116">
        <v>1</v>
      </c>
      <c r="C304" s="116">
        <v>7</v>
      </c>
      <c r="D304" s="116">
        <v>3</v>
      </c>
      <c r="E304" s="116">
        <v>7</v>
      </c>
      <c r="F304" s="116">
        <v>5</v>
      </c>
      <c r="G304" s="116">
        <v>2</v>
      </c>
      <c r="H304" s="116">
        <v>3</v>
      </c>
      <c r="I304" s="116" t="s">
        <v>1113</v>
      </c>
      <c r="K304" s="114" t="s">
        <v>2081</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277</v>
      </c>
      <c r="W304" s="18" t="s">
        <v>277</v>
      </c>
      <c r="X304" s="18" t="s">
        <v>346</v>
      </c>
      <c r="Y304" s="18" t="s">
        <v>32</v>
      </c>
      <c r="Z304" s="18" t="s">
        <v>33</v>
      </c>
      <c r="AA304" s="91">
        <f>INDEX(Duct_Leakage!$A$3:$A$6,MATCH(Model_Input_Builder!$G304,Duct_Leakage!$E$3:$E$6,0),1)</f>
        <v>0.06</v>
      </c>
      <c r="AB304" s="91">
        <f>INDEX(Duct_Leakage!$B$3:$B$6,MATCH(Model_Input_Builder!$G304,Duct_Leakage!$E$3:$E$6,0),1)</f>
        <v>0.03</v>
      </c>
      <c r="AC304" s="18">
        <v>30</v>
      </c>
      <c r="AD304" s="18">
        <v>30</v>
      </c>
      <c r="AE304" s="18" t="s">
        <v>67</v>
      </c>
      <c r="AF304" s="18" t="s">
        <v>35</v>
      </c>
      <c r="AG304" s="49">
        <v>0</v>
      </c>
      <c r="AH304" s="18">
        <v>0</v>
      </c>
      <c r="AI304" s="18" t="s">
        <v>67</v>
      </c>
      <c r="AJ304" s="18" t="s">
        <v>67</v>
      </c>
      <c r="AK304" s="18" t="s">
        <v>67</v>
      </c>
      <c r="AL304" s="18" t="s">
        <v>67</v>
      </c>
      <c r="AM304" s="18" t="s">
        <v>67</v>
      </c>
      <c r="AN304" s="18">
        <v>0</v>
      </c>
      <c r="AO304" s="18">
        <v>0</v>
      </c>
    </row>
    <row r="305" spans="1:41" x14ac:dyDescent="0.25">
      <c r="A305" s="116">
        <v>301</v>
      </c>
      <c r="B305" s="116">
        <v>1</v>
      </c>
      <c r="C305" s="116">
        <v>3</v>
      </c>
      <c r="D305" s="116">
        <v>2</v>
      </c>
      <c r="E305" s="116">
        <v>14</v>
      </c>
      <c r="F305" s="116">
        <v>13</v>
      </c>
      <c r="G305" s="116">
        <v>1</v>
      </c>
      <c r="H305" s="116">
        <v>3</v>
      </c>
      <c r="I305" s="116" t="s">
        <v>1114</v>
      </c>
      <c r="K305" s="114" t="s">
        <v>2082</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277</v>
      </c>
      <c r="W305" s="18" t="s">
        <v>277</v>
      </c>
      <c r="X305" s="18" t="s">
        <v>346</v>
      </c>
      <c r="Y305" s="18" t="s">
        <v>32</v>
      </c>
      <c r="Z305" s="18" t="s">
        <v>33</v>
      </c>
      <c r="AA305" s="91">
        <f>INDEX(Duct_Leakage!$A$3:$A$6,MATCH(Model_Input_Builder!$G305,Duct_Leakage!$E$3:$E$6,0),1)</f>
        <v>0.03</v>
      </c>
      <c r="AB305" s="91">
        <f>INDEX(Duct_Leakage!$B$3:$B$6,MATCH(Model_Input_Builder!$G305,Duct_Leakage!$E$3:$E$6,0),1)</f>
        <v>1.4999999999999999E-2</v>
      </c>
      <c r="AC305" s="18">
        <v>30</v>
      </c>
      <c r="AD305" s="18">
        <v>30</v>
      </c>
      <c r="AE305" s="18" t="s">
        <v>67</v>
      </c>
      <c r="AF305" s="18" t="s">
        <v>35</v>
      </c>
      <c r="AG305" s="49">
        <v>0</v>
      </c>
      <c r="AH305" s="18">
        <v>0</v>
      </c>
      <c r="AI305" s="18" t="s">
        <v>67</v>
      </c>
      <c r="AJ305" s="18" t="s">
        <v>67</v>
      </c>
      <c r="AK305" s="18" t="s">
        <v>67</v>
      </c>
      <c r="AL305" s="18" t="s">
        <v>67</v>
      </c>
      <c r="AM305" s="18" t="s">
        <v>67</v>
      </c>
      <c r="AN305" s="18">
        <v>0</v>
      </c>
      <c r="AO305" s="18">
        <v>0</v>
      </c>
    </row>
    <row r="306" spans="1:41" x14ac:dyDescent="0.25">
      <c r="A306" s="116">
        <v>302</v>
      </c>
      <c r="B306" s="116">
        <v>4</v>
      </c>
      <c r="C306" s="116">
        <v>2</v>
      </c>
      <c r="D306" s="116">
        <v>1</v>
      </c>
      <c r="E306" s="116">
        <v>11</v>
      </c>
      <c r="F306" s="116">
        <v>1</v>
      </c>
      <c r="G306" s="116">
        <v>2</v>
      </c>
      <c r="H306" s="116">
        <v>4</v>
      </c>
      <c r="I306" s="116" t="s">
        <v>1115</v>
      </c>
      <c r="K306" s="114" t="s">
        <v>2083</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277</v>
      </c>
      <c r="W306" s="18" t="s">
        <v>277</v>
      </c>
      <c r="X306" s="18" t="s">
        <v>346</v>
      </c>
      <c r="Y306" s="18" t="s">
        <v>32</v>
      </c>
      <c r="Z306" s="18" t="s">
        <v>33</v>
      </c>
      <c r="AA306" s="91">
        <f>INDEX(Duct_Leakage!$A$3:$A$6,MATCH(Model_Input_Builder!$G306,Duct_Leakage!$E$3:$E$6,0),1)</f>
        <v>0.06</v>
      </c>
      <c r="AB306" s="91">
        <f>INDEX(Duct_Leakage!$B$3:$B$6,MATCH(Model_Input_Builder!$G306,Duct_Leakage!$E$3:$E$6,0),1)</f>
        <v>0.03</v>
      </c>
      <c r="AC306" s="18">
        <v>30</v>
      </c>
      <c r="AD306" s="18">
        <v>30</v>
      </c>
      <c r="AE306" s="18" t="s">
        <v>67</v>
      </c>
      <c r="AF306" s="18" t="s">
        <v>35</v>
      </c>
      <c r="AG306" s="49">
        <v>0</v>
      </c>
      <c r="AH306" s="18">
        <v>0</v>
      </c>
      <c r="AI306" s="18" t="s">
        <v>67</v>
      </c>
      <c r="AJ306" s="18" t="s">
        <v>67</v>
      </c>
      <c r="AK306" s="18" t="s">
        <v>67</v>
      </c>
      <c r="AL306" s="18" t="s">
        <v>67</v>
      </c>
      <c r="AM306" s="18" t="s">
        <v>67</v>
      </c>
      <c r="AN306" s="18">
        <v>0</v>
      </c>
      <c r="AO306" s="18">
        <v>0</v>
      </c>
    </row>
    <row r="307" spans="1:41" x14ac:dyDescent="0.25">
      <c r="A307" s="116">
        <v>303</v>
      </c>
      <c r="B307" s="116">
        <v>1</v>
      </c>
      <c r="C307" s="116">
        <v>3</v>
      </c>
      <c r="D307" s="116">
        <v>1</v>
      </c>
      <c r="E307" s="116">
        <v>11</v>
      </c>
      <c r="F307" s="116">
        <v>3</v>
      </c>
      <c r="G307" s="116">
        <v>1</v>
      </c>
      <c r="H307" s="116">
        <v>3</v>
      </c>
      <c r="I307" s="116" t="s">
        <v>1116</v>
      </c>
      <c r="K307" s="114" t="s">
        <v>2084</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277</v>
      </c>
      <c r="W307" s="18" t="s">
        <v>277</v>
      </c>
      <c r="X307" s="18" t="s">
        <v>346</v>
      </c>
      <c r="Y307" s="18" t="s">
        <v>32</v>
      </c>
      <c r="Z307" s="18" t="s">
        <v>33</v>
      </c>
      <c r="AA307" s="91">
        <f>INDEX(Duct_Leakage!$A$3:$A$6,MATCH(Model_Input_Builder!$G307,Duct_Leakage!$E$3:$E$6,0),1)</f>
        <v>0.03</v>
      </c>
      <c r="AB307" s="91">
        <f>INDEX(Duct_Leakage!$B$3:$B$6,MATCH(Model_Input_Builder!$G307,Duct_Leakage!$E$3:$E$6,0),1)</f>
        <v>1.4999999999999999E-2</v>
      </c>
      <c r="AC307" s="18">
        <v>30</v>
      </c>
      <c r="AD307" s="18">
        <v>30</v>
      </c>
      <c r="AE307" s="18" t="s">
        <v>67</v>
      </c>
      <c r="AF307" s="18" t="s">
        <v>35</v>
      </c>
      <c r="AG307" s="49">
        <v>0</v>
      </c>
      <c r="AH307" s="18">
        <v>0</v>
      </c>
      <c r="AI307" s="18" t="s">
        <v>67</v>
      </c>
      <c r="AJ307" s="18" t="s">
        <v>67</v>
      </c>
      <c r="AK307" s="18" t="s">
        <v>67</v>
      </c>
      <c r="AL307" s="18" t="s">
        <v>67</v>
      </c>
      <c r="AM307" s="18" t="s">
        <v>67</v>
      </c>
      <c r="AN307" s="18">
        <v>0</v>
      </c>
      <c r="AO307" s="18">
        <v>0</v>
      </c>
    </row>
    <row r="308" spans="1:41" x14ac:dyDescent="0.25">
      <c r="A308" s="116">
        <v>304</v>
      </c>
      <c r="B308" s="116">
        <v>2</v>
      </c>
      <c r="C308" s="116">
        <v>5</v>
      </c>
      <c r="D308" s="116">
        <v>2</v>
      </c>
      <c r="E308" s="116">
        <v>11</v>
      </c>
      <c r="F308" s="116">
        <v>17</v>
      </c>
      <c r="G308" s="116">
        <v>1</v>
      </c>
      <c r="H308" s="116">
        <v>4</v>
      </c>
      <c r="I308" s="116" t="s">
        <v>1117</v>
      </c>
      <c r="K308" s="114" t="s">
        <v>2085</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277</v>
      </c>
      <c r="W308" s="18" t="s">
        <v>277</v>
      </c>
      <c r="X308" s="18" t="s">
        <v>346</v>
      </c>
      <c r="Y308" s="18" t="s">
        <v>32</v>
      </c>
      <c r="Z308" s="18" t="s">
        <v>33</v>
      </c>
      <c r="AA308" s="91">
        <f>INDEX(Duct_Leakage!$A$3:$A$6,MATCH(Model_Input_Builder!$G308,Duct_Leakage!$E$3:$E$6,0),1)</f>
        <v>0.03</v>
      </c>
      <c r="AB308" s="91">
        <f>INDEX(Duct_Leakage!$B$3:$B$6,MATCH(Model_Input_Builder!$G308,Duct_Leakage!$E$3:$E$6,0),1)</f>
        <v>1.4999999999999999E-2</v>
      </c>
      <c r="AC308" s="18">
        <v>30</v>
      </c>
      <c r="AD308" s="18">
        <v>30</v>
      </c>
      <c r="AE308" s="18" t="s">
        <v>67</v>
      </c>
      <c r="AF308" s="18" t="s">
        <v>35</v>
      </c>
      <c r="AG308" s="49">
        <v>0</v>
      </c>
      <c r="AH308" s="18">
        <v>0</v>
      </c>
      <c r="AI308" s="18" t="s">
        <v>67</v>
      </c>
      <c r="AJ308" s="18" t="s">
        <v>67</v>
      </c>
      <c r="AK308" s="18" t="s">
        <v>67</v>
      </c>
      <c r="AL308" s="18" t="s">
        <v>67</v>
      </c>
      <c r="AM308" s="18" t="s">
        <v>67</v>
      </c>
      <c r="AN308" s="18">
        <v>0</v>
      </c>
      <c r="AO308" s="18">
        <v>0</v>
      </c>
    </row>
    <row r="309" spans="1:41" x14ac:dyDescent="0.25">
      <c r="A309" s="116">
        <v>305</v>
      </c>
      <c r="B309" s="116">
        <v>3</v>
      </c>
      <c r="C309" s="116">
        <v>4</v>
      </c>
      <c r="D309" s="116">
        <v>3</v>
      </c>
      <c r="E309" s="116">
        <v>8</v>
      </c>
      <c r="F309" s="116">
        <v>17</v>
      </c>
      <c r="G309" s="116">
        <v>2</v>
      </c>
      <c r="H309" s="116">
        <v>1</v>
      </c>
      <c r="I309" s="116" t="s">
        <v>1118</v>
      </c>
      <c r="K309" s="114" t="s">
        <v>2086</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277</v>
      </c>
      <c r="W309" s="18" t="s">
        <v>277</v>
      </c>
      <c r="X309" s="18" t="s">
        <v>346</v>
      </c>
      <c r="Y309" s="18" t="s">
        <v>32</v>
      </c>
      <c r="Z309" s="18" t="s">
        <v>33</v>
      </c>
      <c r="AA309" s="91">
        <f>INDEX(Duct_Leakage!$A$3:$A$6,MATCH(Model_Input_Builder!$G309,Duct_Leakage!$E$3:$E$6,0),1)</f>
        <v>0.06</v>
      </c>
      <c r="AB309" s="91">
        <f>INDEX(Duct_Leakage!$B$3:$B$6,MATCH(Model_Input_Builder!$G309,Duct_Leakage!$E$3:$E$6,0),1)</f>
        <v>0.03</v>
      </c>
      <c r="AC309" s="18">
        <v>30</v>
      </c>
      <c r="AD309" s="18">
        <v>30</v>
      </c>
      <c r="AE309" s="18" t="s">
        <v>67</v>
      </c>
      <c r="AF309" s="18" t="s">
        <v>35</v>
      </c>
      <c r="AG309" s="49">
        <v>0</v>
      </c>
      <c r="AH309" s="18">
        <v>0</v>
      </c>
      <c r="AI309" s="18" t="s">
        <v>67</v>
      </c>
      <c r="AJ309" s="18" t="s">
        <v>67</v>
      </c>
      <c r="AK309" s="18" t="s">
        <v>67</v>
      </c>
      <c r="AL309" s="18" t="s">
        <v>67</v>
      </c>
      <c r="AM309" s="18" t="s">
        <v>67</v>
      </c>
      <c r="AN309" s="18">
        <v>0</v>
      </c>
      <c r="AO309" s="18">
        <v>0</v>
      </c>
    </row>
    <row r="310" spans="1:41" x14ac:dyDescent="0.25">
      <c r="A310" s="116">
        <v>306</v>
      </c>
      <c r="B310" s="116">
        <v>3</v>
      </c>
      <c r="C310" s="116">
        <v>7</v>
      </c>
      <c r="D310" s="116">
        <v>2</v>
      </c>
      <c r="E310" s="116">
        <v>4</v>
      </c>
      <c r="F310" s="116">
        <v>14</v>
      </c>
      <c r="G310" s="116">
        <v>2</v>
      </c>
      <c r="H310" s="116">
        <v>1</v>
      </c>
      <c r="I310" s="116" t="s">
        <v>1119</v>
      </c>
      <c r="K310" s="114" t="s">
        <v>2087</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277</v>
      </c>
      <c r="W310" s="18" t="s">
        <v>277</v>
      </c>
      <c r="X310" s="18" t="s">
        <v>346</v>
      </c>
      <c r="Y310" s="18" t="s">
        <v>32</v>
      </c>
      <c r="Z310" s="18" t="s">
        <v>33</v>
      </c>
      <c r="AA310" s="91">
        <f>INDEX(Duct_Leakage!$A$3:$A$6,MATCH(Model_Input_Builder!$G310,Duct_Leakage!$E$3:$E$6,0),1)</f>
        <v>0.06</v>
      </c>
      <c r="AB310" s="91">
        <f>INDEX(Duct_Leakage!$B$3:$B$6,MATCH(Model_Input_Builder!$G310,Duct_Leakage!$E$3:$E$6,0),1)</f>
        <v>0.03</v>
      </c>
      <c r="AC310" s="18">
        <v>30</v>
      </c>
      <c r="AD310" s="18">
        <v>30</v>
      </c>
      <c r="AE310" s="18" t="s">
        <v>67</v>
      </c>
      <c r="AF310" s="18" t="s">
        <v>35</v>
      </c>
      <c r="AG310" s="49">
        <v>0</v>
      </c>
      <c r="AH310" s="18">
        <v>0</v>
      </c>
      <c r="AI310" s="18" t="s">
        <v>67</v>
      </c>
      <c r="AJ310" s="18" t="s">
        <v>67</v>
      </c>
      <c r="AK310" s="18" t="s">
        <v>67</v>
      </c>
      <c r="AL310" s="18" t="s">
        <v>67</v>
      </c>
      <c r="AM310" s="18" t="s">
        <v>67</v>
      </c>
      <c r="AN310" s="18">
        <v>0</v>
      </c>
      <c r="AO310" s="18">
        <v>0</v>
      </c>
    </row>
    <row r="311" spans="1:41" x14ac:dyDescent="0.25">
      <c r="A311" s="116">
        <v>307</v>
      </c>
      <c r="B311" s="116">
        <v>2</v>
      </c>
      <c r="C311" s="116">
        <v>6</v>
      </c>
      <c r="D311" s="116">
        <v>4</v>
      </c>
      <c r="E311" s="116">
        <v>19</v>
      </c>
      <c r="F311" s="116">
        <v>14</v>
      </c>
      <c r="G311" s="116">
        <v>1</v>
      </c>
      <c r="H311" s="116">
        <v>4</v>
      </c>
      <c r="I311" s="116" t="s">
        <v>1120</v>
      </c>
      <c r="K311" s="114" t="s">
        <v>2088</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277</v>
      </c>
      <c r="W311" s="18" t="s">
        <v>277</v>
      </c>
      <c r="X311" s="18" t="s">
        <v>346</v>
      </c>
      <c r="Y311" s="18" t="s">
        <v>32</v>
      </c>
      <c r="Z311" s="18" t="s">
        <v>33</v>
      </c>
      <c r="AA311" s="91">
        <f>INDEX(Duct_Leakage!$A$3:$A$6,MATCH(Model_Input_Builder!$G311,Duct_Leakage!$E$3:$E$6,0),1)</f>
        <v>0.03</v>
      </c>
      <c r="AB311" s="91">
        <f>INDEX(Duct_Leakage!$B$3:$B$6,MATCH(Model_Input_Builder!$G311,Duct_Leakage!$E$3:$E$6,0),1)</f>
        <v>1.4999999999999999E-2</v>
      </c>
      <c r="AC311" s="18">
        <v>30</v>
      </c>
      <c r="AD311" s="18">
        <v>30</v>
      </c>
      <c r="AE311" s="18" t="s">
        <v>67</v>
      </c>
      <c r="AF311" s="18" t="s">
        <v>35</v>
      </c>
      <c r="AG311" s="49">
        <v>0</v>
      </c>
      <c r="AH311" s="18">
        <v>0</v>
      </c>
      <c r="AI311" s="18" t="s">
        <v>67</v>
      </c>
      <c r="AJ311" s="18" t="s">
        <v>67</v>
      </c>
      <c r="AK311" s="18" t="s">
        <v>67</v>
      </c>
      <c r="AL311" s="18" t="s">
        <v>67</v>
      </c>
      <c r="AM311" s="18" t="s">
        <v>67</v>
      </c>
      <c r="AN311" s="18">
        <v>0</v>
      </c>
      <c r="AO311" s="18">
        <v>0</v>
      </c>
    </row>
    <row r="312" spans="1:41" x14ac:dyDescent="0.25">
      <c r="A312" s="116">
        <v>308</v>
      </c>
      <c r="B312" s="116">
        <v>3</v>
      </c>
      <c r="C312" s="116">
        <v>3</v>
      </c>
      <c r="D312" s="116">
        <v>4</v>
      </c>
      <c r="E312" s="116">
        <v>4</v>
      </c>
      <c r="F312" s="116">
        <v>13</v>
      </c>
      <c r="G312" s="116">
        <v>1</v>
      </c>
      <c r="H312" s="116">
        <v>3</v>
      </c>
      <c r="I312" s="116" t="s">
        <v>1121</v>
      </c>
      <c r="K312" s="114" t="s">
        <v>2089</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277</v>
      </c>
      <c r="W312" s="18" t="s">
        <v>277</v>
      </c>
      <c r="X312" s="18" t="s">
        <v>346</v>
      </c>
      <c r="Y312" s="18" t="s">
        <v>32</v>
      </c>
      <c r="Z312" s="18" t="s">
        <v>33</v>
      </c>
      <c r="AA312" s="91">
        <f>INDEX(Duct_Leakage!$A$3:$A$6,MATCH(Model_Input_Builder!$G312,Duct_Leakage!$E$3:$E$6,0),1)</f>
        <v>0.03</v>
      </c>
      <c r="AB312" s="91">
        <f>INDEX(Duct_Leakage!$B$3:$B$6,MATCH(Model_Input_Builder!$G312,Duct_Leakage!$E$3:$E$6,0),1)</f>
        <v>1.4999999999999999E-2</v>
      </c>
      <c r="AC312" s="18">
        <v>30</v>
      </c>
      <c r="AD312" s="18">
        <v>30</v>
      </c>
      <c r="AE312" s="18" t="s">
        <v>67</v>
      </c>
      <c r="AF312" s="18" t="s">
        <v>35</v>
      </c>
      <c r="AG312" s="49">
        <v>0</v>
      </c>
      <c r="AH312" s="18">
        <v>0</v>
      </c>
      <c r="AI312" s="18" t="s">
        <v>67</v>
      </c>
      <c r="AJ312" s="18" t="s">
        <v>67</v>
      </c>
      <c r="AK312" s="18" t="s">
        <v>67</v>
      </c>
      <c r="AL312" s="18" t="s">
        <v>67</v>
      </c>
      <c r="AM312" s="18" t="s">
        <v>67</v>
      </c>
      <c r="AN312" s="18">
        <v>0</v>
      </c>
      <c r="AO312" s="18">
        <v>0</v>
      </c>
    </row>
    <row r="313" spans="1:41" x14ac:dyDescent="0.25">
      <c r="A313" s="116">
        <v>309</v>
      </c>
      <c r="B313" s="116">
        <v>1</v>
      </c>
      <c r="C313" s="116">
        <v>4</v>
      </c>
      <c r="D313" s="116">
        <v>1</v>
      </c>
      <c r="E313" s="116">
        <v>17</v>
      </c>
      <c r="F313" s="116">
        <v>4</v>
      </c>
      <c r="G313" s="116">
        <v>1</v>
      </c>
      <c r="H313" s="116">
        <v>3</v>
      </c>
      <c r="I313" s="116" t="s">
        <v>1122</v>
      </c>
      <c r="K313" s="114" t="s">
        <v>2090</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277</v>
      </c>
      <c r="W313" s="18" t="s">
        <v>277</v>
      </c>
      <c r="X313" s="18" t="s">
        <v>346</v>
      </c>
      <c r="Y313" s="18" t="s">
        <v>32</v>
      </c>
      <c r="Z313" s="18" t="s">
        <v>33</v>
      </c>
      <c r="AA313" s="91">
        <f>INDEX(Duct_Leakage!$A$3:$A$6,MATCH(Model_Input_Builder!$G313,Duct_Leakage!$E$3:$E$6,0),1)</f>
        <v>0.03</v>
      </c>
      <c r="AB313" s="91">
        <f>INDEX(Duct_Leakage!$B$3:$B$6,MATCH(Model_Input_Builder!$G313,Duct_Leakage!$E$3:$E$6,0),1)</f>
        <v>1.4999999999999999E-2</v>
      </c>
      <c r="AC313" s="18">
        <v>30</v>
      </c>
      <c r="AD313" s="18">
        <v>30</v>
      </c>
      <c r="AE313" s="18" t="s">
        <v>67</v>
      </c>
      <c r="AF313" s="18" t="s">
        <v>35</v>
      </c>
      <c r="AG313" s="49">
        <v>0</v>
      </c>
      <c r="AH313" s="18">
        <v>0</v>
      </c>
      <c r="AI313" s="18" t="s">
        <v>67</v>
      </c>
      <c r="AJ313" s="18" t="s">
        <v>67</v>
      </c>
      <c r="AK313" s="18" t="s">
        <v>67</v>
      </c>
      <c r="AL313" s="18" t="s">
        <v>67</v>
      </c>
      <c r="AM313" s="18" t="s">
        <v>67</v>
      </c>
      <c r="AN313" s="18">
        <v>0</v>
      </c>
      <c r="AO313" s="18">
        <v>0</v>
      </c>
    </row>
    <row r="314" spans="1:41" x14ac:dyDescent="0.25">
      <c r="A314" s="116">
        <v>310</v>
      </c>
      <c r="B314" s="116">
        <v>2</v>
      </c>
      <c r="C314" s="116">
        <v>8</v>
      </c>
      <c r="D314" s="116">
        <v>3</v>
      </c>
      <c r="E314" s="116">
        <v>4</v>
      </c>
      <c r="F314" s="116">
        <v>19</v>
      </c>
      <c r="G314" s="116">
        <v>4</v>
      </c>
      <c r="H314" s="116">
        <v>2</v>
      </c>
      <c r="I314" s="116" t="s">
        <v>1123</v>
      </c>
      <c r="K314" s="114" t="s">
        <v>2091</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277</v>
      </c>
      <c r="W314" s="18" t="s">
        <v>277</v>
      </c>
      <c r="X314" s="18" t="s">
        <v>346</v>
      </c>
      <c r="Y314" s="18" t="s">
        <v>32</v>
      </c>
      <c r="Z314" s="18" t="s">
        <v>33</v>
      </c>
      <c r="AA314" s="91">
        <f>INDEX(Duct_Leakage!$A$3:$A$6,MATCH(Model_Input_Builder!$G314,Duct_Leakage!$E$3:$E$6,0),1)</f>
        <v>0.18</v>
      </c>
      <c r="AB314" s="91">
        <f>INDEX(Duct_Leakage!$B$3:$B$6,MATCH(Model_Input_Builder!$G314,Duct_Leakage!$E$3:$E$6,0),1)</f>
        <v>0.09</v>
      </c>
      <c r="AC314" s="18">
        <v>30</v>
      </c>
      <c r="AD314" s="18">
        <v>30</v>
      </c>
      <c r="AE314" s="18" t="s">
        <v>67</v>
      </c>
      <c r="AF314" s="18" t="s">
        <v>35</v>
      </c>
      <c r="AG314" s="49">
        <v>0</v>
      </c>
      <c r="AH314" s="18">
        <v>0</v>
      </c>
      <c r="AI314" s="18" t="s">
        <v>67</v>
      </c>
      <c r="AJ314" s="18" t="s">
        <v>67</v>
      </c>
      <c r="AK314" s="18" t="s">
        <v>67</v>
      </c>
      <c r="AL314" s="18" t="s">
        <v>67</v>
      </c>
      <c r="AM314" s="18" t="s">
        <v>67</v>
      </c>
      <c r="AN314" s="18">
        <v>0</v>
      </c>
      <c r="AO314" s="18">
        <v>0</v>
      </c>
    </row>
    <row r="315" spans="1:41" x14ac:dyDescent="0.25">
      <c r="A315" s="116">
        <v>311</v>
      </c>
      <c r="B315" s="116">
        <v>1</v>
      </c>
      <c r="C315" s="116">
        <v>1</v>
      </c>
      <c r="D315" s="116">
        <v>1</v>
      </c>
      <c r="E315" s="116">
        <v>4</v>
      </c>
      <c r="F315" s="116">
        <v>9</v>
      </c>
      <c r="G315" s="116">
        <v>4</v>
      </c>
      <c r="H315" s="116">
        <v>2</v>
      </c>
      <c r="I315" s="116" t="s">
        <v>1124</v>
      </c>
      <c r="K315" s="114" t="s">
        <v>2092</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277</v>
      </c>
      <c r="W315" s="18" t="s">
        <v>277</v>
      </c>
      <c r="X315" s="18" t="s">
        <v>346</v>
      </c>
      <c r="Y315" s="18" t="s">
        <v>32</v>
      </c>
      <c r="Z315" s="18" t="s">
        <v>33</v>
      </c>
      <c r="AA315" s="91">
        <f>INDEX(Duct_Leakage!$A$3:$A$6,MATCH(Model_Input_Builder!$G315,Duct_Leakage!$E$3:$E$6,0),1)</f>
        <v>0.18</v>
      </c>
      <c r="AB315" s="91">
        <f>INDEX(Duct_Leakage!$B$3:$B$6,MATCH(Model_Input_Builder!$G315,Duct_Leakage!$E$3:$E$6,0),1)</f>
        <v>0.09</v>
      </c>
      <c r="AC315" s="18">
        <v>30</v>
      </c>
      <c r="AD315" s="18">
        <v>30</v>
      </c>
      <c r="AE315" s="18" t="s">
        <v>67</v>
      </c>
      <c r="AF315" s="18" t="s">
        <v>35</v>
      </c>
      <c r="AG315" s="49">
        <v>0</v>
      </c>
      <c r="AH315" s="18">
        <v>0</v>
      </c>
      <c r="AI315" s="18" t="s">
        <v>67</v>
      </c>
      <c r="AJ315" s="18" t="s">
        <v>67</v>
      </c>
      <c r="AK315" s="18" t="s">
        <v>67</v>
      </c>
      <c r="AL315" s="18" t="s">
        <v>67</v>
      </c>
      <c r="AM315" s="18" t="s">
        <v>67</v>
      </c>
      <c r="AN315" s="18">
        <v>0</v>
      </c>
      <c r="AO315" s="18">
        <v>0</v>
      </c>
    </row>
    <row r="316" spans="1:41" x14ac:dyDescent="0.25">
      <c r="A316" s="116">
        <v>312</v>
      </c>
      <c r="B316" s="116">
        <v>2</v>
      </c>
      <c r="C316" s="116">
        <v>2</v>
      </c>
      <c r="D316" s="116">
        <v>2</v>
      </c>
      <c r="E316" s="116">
        <v>4</v>
      </c>
      <c r="F316" s="116">
        <v>14</v>
      </c>
      <c r="G316" s="116">
        <v>2</v>
      </c>
      <c r="H316" s="116">
        <v>3</v>
      </c>
      <c r="I316" s="116" t="s">
        <v>1125</v>
      </c>
      <c r="K316" s="114" t="s">
        <v>2093</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277</v>
      </c>
      <c r="W316" s="18" t="s">
        <v>277</v>
      </c>
      <c r="X316" s="18" t="s">
        <v>346</v>
      </c>
      <c r="Y316" s="18" t="s">
        <v>32</v>
      </c>
      <c r="Z316" s="18" t="s">
        <v>33</v>
      </c>
      <c r="AA316" s="91">
        <f>INDEX(Duct_Leakage!$A$3:$A$6,MATCH(Model_Input_Builder!$G316,Duct_Leakage!$E$3:$E$6,0),1)</f>
        <v>0.06</v>
      </c>
      <c r="AB316" s="91">
        <f>INDEX(Duct_Leakage!$B$3:$B$6,MATCH(Model_Input_Builder!$G316,Duct_Leakage!$E$3:$E$6,0),1)</f>
        <v>0.03</v>
      </c>
      <c r="AC316" s="18">
        <v>30</v>
      </c>
      <c r="AD316" s="18">
        <v>30</v>
      </c>
      <c r="AE316" s="18" t="s">
        <v>67</v>
      </c>
      <c r="AF316" s="18" t="s">
        <v>35</v>
      </c>
      <c r="AG316" s="49">
        <v>0</v>
      </c>
      <c r="AH316" s="18">
        <v>0</v>
      </c>
      <c r="AI316" s="18" t="s">
        <v>67</v>
      </c>
      <c r="AJ316" s="18" t="s">
        <v>67</v>
      </c>
      <c r="AK316" s="18" t="s">
        <v>67</v>
      </c>
      <c r="AL316" s="18" t="s">
        <v>67</v>
      </c>
      <c r="AM316" s="18" t="s">
        <v>67</v>
      </c>
      <c r="AN316" s="18">
        <v>0</v>
      </c>
      <c r="AO316" s="18">
        <v>0</v>
      </c>
    </row>
    <row r="317" spans="1:41" x14ac:dyDescent="0.25">
      <c r="A317" s="116">
        <v>313</v>
      </c>
      <c r="B317" s="116">
        <v>2</v>
      </c>
      <c r="C317" s="116">
        <v>7</v>
      </c>
      <c r="D317" s="116">
        <v>5</v>
      </c>
      <c r="E317" s="116">
        <v>8</v>
      </c>
      <c r="F317" s="116">
        <v>14</v>
      </c>
      <c r="G317" s="116">
        <v>2</v>
      </c>
      <c r="H317" s="116">
        <v>4</v>
      </c>
      <c r="I317" s="116" t="s">
        <v>1126</v>
      </c>
      <c r="K317" s="114" t="s">
        <v>2094</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277</v>
      </c>
      <c r="W317" s="18" t="s">
        <v>277</v>
      </c>
      <c r="X317" s="18" t="s">
        <v>346</v>
      </c>
      <c r="Y317" s="18" t="s">
        <v>32</v>
      </c>
      <c r="Z317" s="18" t="s">
        <v>33</v>
      </c>
      <c r="AA317" s="91">
        <f>INDEX(Duct_Leakage!$A$3:$A$6,MATCH(Model_Input_Builder!$G317,Duct_Leakage!$E$3:$E$6,0),1)</f>
        <v>0.06</v>
      </c>
      <c r="AB317" s="91">
        <f>INDEX(Duct_Leakage!$B$3:$B$6,MATCH(Model_Input_Builder!$G317,Duct_Leakage!$E$3:$E$6,0),1)</f>
        <v>0.03</v>
      </c>
      <c r="AC317" s="18">
        <v>30</v>
      </c>
      <c r="AD317" s="18">
        <v>30</v>
      </c>
      <c r="AE317" s="18" t="s">
        <v>67</v>
      </c>
      <c r="AF317" s="18" t="s">
        <v>35</v>
      </c>
      <c r="AG317" s="49">
        <v>0</v>
      </c>
      <c r="AH317" s="18">
        <v>0</v>
      </c>
      <c r="AI317" s="18" t="s">
        <v>67</v>
      </c>
      <c r="AJ317" s="18" t="s">
        <v>67</v>
      </c>
      <c r="AK317" s="18" t="s">
        <v>67</v>
      </c>
      <c r="AL317" s="18" t="s">
        <v>67</v>
      </c>
      <c r="AM317" s="18" t="s">
        <v>67</v>
      </c>
      <c r="AN317" s="18">
        <v>0</v>
      </c>
      <c r="AO317" s="18">
        <v>0</v>
      </c>
    </row>
    <row r="318" spans="1:41" x14ac:dyDescent="0.25">
      <c r="A318" s="116">
        <v>314</v>
      </c>
      <c r="B318" s="116">
        <v>2</v>
      </c>
      <c r="C318" s="116">
        <v>7</v>
      </c>
      <c r="D318" s="116">
        <v>3</v>
      </c>
      <c r="E318" s="116">
        <v>16</v>
      </c>
      <c r="F318" s="116">
        <v>13</v>
      </c>
      <c r="G318" s="116">
        <v>4</v>
      </c>
      <c r="H318" s="116">
        <v>4</v>
      </c>
      <c r="I318" s="116" t="s">
        <v>1127</v>
      </c>
      <c r="K318" s="114" t="s">
        <v>2095</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277</v>
      </c>
      <c r="W318" s="18" t="s">
        <v>277</v>
      </c>
      <c r="X318" s="18" t="s">
        <v>346</v>
      </c>
      <c r="Y318" s="18" t="s">
        <v>32</v>
      </c>
      <c r="Z318" s="18" t="s">
        <v>33</v>
      </c>
      <c r="AA318" s="91">
        <f>INDEX(Duct_Leakage!$A$3:$A$6,MATCH(Model_Input_Builder!$G318,Duct_Leakage!$E$3:$E$6,0),1)</f>
        <v>0.18</v>
      </c>
      <c r="AB318" s="91">
        <f>INDEX(Duct_Leakage!$B$3:$B$6,MATCH(Model_Input_Builder!$G318,Duct_Leakage!$E$3:$E$6,0),1)</f>
        <v>0.09</v>
      </c>
      <c r="AC318" s="18">
        <v>30</v>
      </c>
      <c r="AD318" s="18">
        <v>30</v>
      </c>
      <c r="AE318" s="18" t="s">
        <v>67</v>
      </c>
      <c r="AF318" s="18" t="s">
        <v>35</v>
      </c>
      <c r="AG318" s="49">
        <v>0</v>
      </c>
      <c r="AH318" s="18">
        <v>0</v>
      </c>
      <c r="AI318" s="18" t="s">
        <v>67</v>
      </c>
      <c r="AJ318" s="18" t="s">
        <v>67</v>
      </c>
      <c r="AK318" s="18" t="s">
        <v>67</v>
      </c>
      <c r="AL318" s="18" t="s">
        <v>67</v>
      </c>
      <c r="AM318" s="18" t="s">
        <v>67</v>
      </c>
      <c r="AN318" s="18">
        <v>0</v>
      </c>
      <c r="AO318" s="18">
        <v>0</v>
      </c>
    </row>
    <row r="319" spans="1:41" x14ac:dyDescent="0.25">
      <c r="A319" s="116">
        <v>315</v>
      </c>
      <c r="B319" s="116">
        <v>4</v>
      </c>
      <c r="C319" s="116">
        <v>4</v>
      </c>
      <c r="D319" s="116">
        <v>1</v>
      </c>
      <c r="E319" s="116">
        <v>1</v>
      </c>
      <c r="F319" s="116">
        <v>17</v>
      </c>
      <c r="G319" s="116">
        <v>1</v>
      </c>
      <c r="H319" s="116">
        <v>3</v>
      </c>
      <c r="I319" s="116" t="s">
        <v>1128</v>
      </c>
      <c r="K319" s="114" t="s">
        <v>2096</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277</v>
      </c>
      <c r="W319" s="18" t="s">
        <v>277</v>
      </c>
      <c r="X319" s="18" t="s">
        <v>346</v>
      </c>
      <c r="Y319" s="18" t="s">
        <v>32</v>
      </c>
      <c r="Z319" s="18" t="s">
        <v>33</v>
      </c>
      <c r="AA319" s="91">
        <f>INDEX(Duct_Leakage!$A$3:$A$6,MATCH(Model_Input_Builder!$G319,Duct_Leakage!$E$3:$E$6,0),1)</f>
        <v>0.03</v>
      </c>
      <c r="AB319" s="91">
        <f>INDEX(Duct_Leakage!$B$3:$B$6,MATCH(Model_Input_Builder!$G319,Duct_Leakage!$E$3:$E$6,0),1)</f>
        <v>1.4999999999999999E-2</v>
      </c>
      <c r="AC319" s="18">
        <v>30</v>
      </c>
      <c r="AD319" s="18">
        <v>30</v>
      </c>
      <c r="AE319" s="18" t="s">
        <v>67</v>
      </c>
      <c r="AF319" s="18" t="s">
        <v>35</v>
      </c>
      <c r="AG319" s="49">
        <v>0</v>
      </c>
      <c r="AH319" s="18">
        <v>0</v>
      </c>
      <c r="AI319" s="18" t="s">
        <v>67</v>
      </c>
      <c r="AJ319" s="18" t="s">
        <v>67</v>
      </c>
      <c r="AK319" s="18" t="s">
        <v>67</v>
      </c>
      <c r="AL319" s="18" t="s">
        <v>67</v>
      </c>
      <c r="AM319" s="18" t="s">
        <v>67</v>
      </c>
      <c r="AN319" s="18">
        <v>0</v>
      </c>
      <c r="AO319" s="18">
        <v>0</v>
      </c>
    </row>
    <row r="320" spans="1:41" x14ac:dyDescent="0.25">
      <c r="A320" s="116">
        <v>316</v>
      </c>
      <c r="B320" s="116">
        <v>3</v>
      </c>
      <c r="C320" s="116">
        <v>4</v>
      </c>
      <c r="D320" s="116">
        <v>2</v>
      </c>
      <c r="E320" s="116">
        <v>3</v>
      </c>
      <c r="F320" s="116">
        <v>6</v>
      </c>
      <c r="G320" s="116">
        <v>2</v>
      </c>
      <c r="H320" s="116">
        <v>1</v>
      </c>
      <c r="I320" s="116" t="s">
        <v>1129</v>
      </c>
      <c r="K320" s="114" t="s">
        <v>2097</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277</v>
      </c>
      <c r="W320" s="18" t="s">
        <v>277</v>
      </c>
      <c r="X320" s="18" t="s">
        <v>346</v>
      </c>
      <c r="Y320" s="18" t="s">
        <v>32</v>
      </c>
      <c r="Z320" s="18" t="s">
        <v>33</v>
      </c>
      <c r="AA320" s="91">
        <f>INDEX(Duct_Leakage!$A$3:$A$6,MATCH(Model_Input_Builder!$G320,Duct_Leakage!$E$3:$E$6,0),1)</f>
        <v>0.06</v>
      </c>
      <c r="AB320" s="91">
        <f>INDEX(Duct_Leakage!$B$3:$B$6,MATCH(Model_Input_Builder!$G320,Duct_Leakage!$E$3:$E$6,0),1)</f>
        <v>0.03</v>
      </c>
      <c r="AC320" s="18">
        <v>30</v>
      </c>
      <c r="AD320" s="18">
        <v>30</v>
      </c>
      <c r="AE320" s="18" t="s">
        <v>67</v>
      </c>
      <c r="AF320" s="18" t="s">
        <v>35</v>
      </c>
      <c r="AG320" s="49">
        <v>0</v>
      </c>
      <c r="AH320" s="18">
        <v>0</v>
      </c>
      <c r="AI320" s="18" t="s">
        <v>67</v>
      </c>
      <c r="AJ320" s="18" t="s">
        <v>67</v>
      </c>
      <c r="AK320" s="18" t="s">
        <v>67</v>
      </c>
      <c r="AL320" s="18" t="s">
        <v>67</v>
      </c>
      <c r="AM320" s="18" t="s">
        <v>67</v>
      </c>
      <c r="AN320" s="18">
        <v>0</v>
      </c>
      <c r="AO320" s="18">
        <v>0</v>
      </c>
    </row>
    <row r="321" spans="1:41" x14ac:dyDescent="0.25">
      <c r="A321" s="116">
        <v>317</v>
      </c>
      <c r="B321" s="116">
        <v>3</v>
      </c>
      <c r="C321" s="116">
        <v>1</v>
      </c>
      <c r="D321" s="116">
        <v>5</v>
      </c>
      <c r="E321" s="116">
        <v>4</v>
      </c>
      <c r="F321" s="116">
        <v>13</v>
      </c>
      <c r="G321" s="116">
        <v>1</v>
      </c>
      <c r="H321" s="116">
        <v>4</v>
      </c>
      <c r="I321" s="116" t="s">
        <v>1130</v>
      </c>
      <c r="K321" s="114" t="s">
        <v>2098</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277</v>
      </c>
      <c r="W321" s="18" t="s">
        <v>277</v>
      </c>
      <c r="X321" s="18" t="s">
        <v>346</v>
      </c>
      <c r="Y321" s="18" t="s">
        <v>32</v>
      </c>
      <c r="Z321" s="18" t="s">
        <v>33</v>
      </c>
      <c r="AA321" s="91">
        <f>INDEX(Duct_Leakage!$A$3:$A$6,MATCH(Model_Input_Builder!$G321,Duct_Leakage!$E$3:$E$6,0),1)</f>
        <v>0.03</v>
      </c>
      <c r="AB321" s="91">
        <f>INDEX(Duct_Leakage!$B$3:$B$6,MATCH(Model_Input_Builder!$G321,Duct_Leakage!$E$3:$E$6,0),1)</f>
        <v>1.4999999999999999E-2</v>
      </c>
      <c r="AC321" s="18">
        <v>30</v>
      </c>
      <c r="AD321" s="18">
        <v>30</v>
      </c>
      <c r="AE321" s="18" t="s">
        <v>67</v>
      </c>
      <c r="AF321" s="18" t="s">
        <v>35</v>
      </c>
      <c r="AG321" s="49">
        <v>0</v>
      </c>
      <c r="AH321" s="18">
        <v>0</v>
      </c>
      <c r="AI321" s="18" t="s">
        <v>67</v>
      </c>
      <c r="AJ321" s="18" t="s">
        <v>67</v>
      </c>
      <c r="AK321" s="18" t="s">
        <v>67</v>
      </c>
      <c r="AL321" s="18" t="s">
        <v>67</v>
      </c>
      <c r="AM321" s="18" t="s">
        <v>67</v>
      </c>
      <c r="AN321" s="18">
        <v>0</v>
      </c>
      <c r="AO321" s="18">
        <v>0</v>
      </c>
    </row>
    <row r="322" spans="1:41" x14ac:dyDescent="0.25">
      <c r="A322" s="116">
        <v>318</v>
      </c>
      <c r="B322" s="116">
        <v>2</v>
      </c>
      <c r="C322" s="116">
        <v>1</v>
      </c>
      <c r="D322" s="116">
        <v>3</v>
      </c>
      <c r="E322" s="116">
        <v>1</v>
      </c>
      <c r="F322" s="116">
        <v>6</v>
      </c>
      <c r="G322" s="116">
        <v>3</v>
      </c>
      <c r="H322" s="116">
        <v>2</v>
      </c>
      <c r="I322" s="116" t="s">
        <v>1131</v>
      </c>
      <c r="K322" s="114" t="s">
        <v>2099</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277</v>
      </c>
      <c r="W322" s="18" t="s">
        <v>277</v>
      </c>
      <c r="X322" s="18" t="s">
        <v>346</v>
      </c>
      <c r="Y322" s="18" t="s">
        <v>32</v>
      </c>
      <c r="Z322" s="18" t="s">
        <v>33</v>
      </c>
      <c r="AA322" s="91">
        <f>INDEX(Duct_Leakage!$A$3:$A$6,MATCH(Model_Input_Builder!$G322,Duct_Leakage!$E$3:$E$6,0),1)</f>
        <v>0.127</v>
      </c>
      <c r="AB322" s="91">
        <f>INDEX(Duct_Leakage!$B$3:$B$6,MATCH(Model_Input_Builder!$G322,Duct_Leakage!$E$3:$E$6,0),1)</f>
        <v>6.3E-2</v>
      </c>
      <c r="AC322" s="18">
        <v>30</v>
      </c>
      <c r="AD322" s="18">
        <v>30</v>
      </c>
      <c r="AE322" s="18" t="s">
        <v>67</v>
      </c>
      <c r="AF322" s="18" t="s">
        <v>35</v>
      </c>
      <c r="AG322" s="49">
        <v>0</v>
      </c>
      <c r="AH322" s="18">
        <v>0</v>
      </c>
      <c r="AI322" s="18" t="s">
        <v>67</v>
      </c>
      <c r="AJ322" s="18" t="s">
        <v>67</v>
      </c>
      <c r="AK322" s="18" t="s">
        <v>67</v>
      </c>
      <c r="AL322" s="18" t="s">
        <v>67</v>
      </c>
      <c r="AM322" s="18" t="s">
        <v>67</v>
      </c>
      <c r="AN322" s="18">
        <v>0</v>
      </c>
      <c r="AO322" s="18">
        <v>0</v>
      </c>
    </row>
    <row r="323" spans="1:41" x14ac:dyDescent="0.25">
      <c r="A323" s="116">
        <v>319</v>
      </c>
      <c r="B323" s="116">
        <v>2</v>
      </c>
      <c r="C323" s="116">
        <v>1</v>
      </c>
      <c r="D323" s="116">
        <v>5</v>
      </c>
      <c r="E323" s="116">
        <v>3</v>
      </c>
      <c r="F323" s="116">
        <v>6</v>
      </c>
      <c r="G323" s="116">
        <v>1</v>
      </c>
      <c r="H323" s="116">
        <v>2</v>
      </c>
      <c r="I323" s="116" t="s">
        <v>1132</v>
      </c>
      <c r="K323" s="114" t="s">
        <v>2100</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277</v>
      </c>
      <c r="W323" s="18" t="s">
        <v>277</v>
      </c>
      <c r="X323" s="18" t="s">
        <v>346</v>
      </c>
      <c r="Y323" s="18" t="s">
        <v>32</v>
      </c>
      <c r="Z323" s="18" t="s">
        <v>33</v>
      </c>
      <c r="AA323" s="91">
        <f>INDEX(Duct_Leakage!$A$3:$A$6,MATCH(Model_Input_Builder!$G323,Duct_Leakage!$E$3:$E$6,0),1)</f>
        <v>0.03</v>
      </c>
      <c r="AB323" s="91">
        <f>INDEX(Duct_Leakage!$B$3:$B$6,MATCH(Model_Input_Builder!$G323,Duct_Leakage!$E$3:$E$6,0),1)</f>
        <v>1.4999999999999999E-2</v>
      </c>
      <c r="AC323" s="18">
        <v>30</v>
      </c>
      <c r="AD323" s="18">
        <v>30</v>
      </c>
      <c r="AE323" s="18" t="s">
        <v>67</v>
      </c>
      <c r="AF323" s="18" t="s">
        <v>35</v>
      </c>
      <c r="AG323" s="49">
        <v>0</v>
      </c>
      <c r="AH323" s="18">
        <v>0</v>
      </c>
      <c r="AI323" s="18" t="s">
        <v>67</v>
      </c>
      <c r="AJ323" s="18" t="s">
        <v>67</v>
      </c>
      <c r="AK323" s="18" t="s">
        <v>67</v>
      </c>
      <c r="AL323" s="18" t="s">
        <v>67</v>
      </c>
      <c r="AM323" s="18" t="s">
        <v>67</v>
      </c>
      <c r="AN323" s="18">
        <v>0</v>
      </c>
      <c r="AO323" s="18">
        <v>0</v>
      </c>
    </row>
    <row r="324" spans="1:41" x14ac:dyDescent="0.25">
      <c r="A324" s="116">
        <v>320</v>
      </c>
      <c r="B324" s="116">
        <v>3</v>
      </c>
      <c r="C324" s="116">
        <v>2</v>
      </c>
      <c r="D324" s="116">
        <v>5</v>
      </c>
      <c r="E324" s="116">
        <v>10</v>
      </c>
      <c r="F324" s="116">
        <v>2</v>
      </c>
      <c r="G324" s="116">
        <v>1</v>
      </c>
      <c r="H324" s="116">
        <v>3</v>
      </c>
      <c r="I324" s="116" t="s">
        <v>1133</v>
      </c>
      <c r="K324" s="114" t="s">
        <v>2101</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277</v>
      </c>
      <c r="W324" s="18" t="s">
        <v>277</v>
      </c>
      <c r="X324" s="18" t="s">
        <v>346</v>
      </c>
      <c r="Y324" s="18" t="s">
        <v>32</v>
      </c>
      <c r="Z324" s="18" t="s">
        <v>33</v>
      </c>
      <c r="AA324" s="91">
        <f>INDEX(Duct_Leakage!$A$3:$A$6,MATCH(Model_Input_Builder!$G324,Duct_Leakage!$E$3:$E$6,0),1)</f>
        <v>0.03</v>
      </c>
      <c r="AB324" s="91">
        <f>INDEX(Duct_Leakage!$B$3:$B$6,MATCH(Model_Input_Builder!$G324,Duct_Leakage!$E$3:$E$6,0),1)</f>
        <v>1.4999999999999999E-2</v>
      </c>
      <c r="AC324" s="18">
        <v>30</v>
      </c>
      <c r="AD324" s="18">
        <v>30</v>
      </c>
      <c r="AE324" s="18" t="s">
        <v>67</v>
      </c>
      <c r="AF324" s="18" t="s">
        <v>35</v>
      </c>
      <c r="AG324" s="49">
        <v>0</v>
      </c>
      <c r="AH324" s="18">
        <v>0</v>
      </c>
      <c r="AI324" s="18" t="s">
        <v>67</v>
      </c>
      <c r="AJ324" s="18" t="s">
        <v>67</v>
      </c>
      <c r="AK324" s="18" t="s">
        <v>67</v>
      </c>
      <c r="AL324" s="18" t="s">
        <v>67</v>
      </c>
      <c r="AM324" s="18" t="s">
        <v>67</v>
      </c>
      <c r="AN324" s="18">
        <v>0</v>
      </c>
      <c r="AO324" s="18">
        <v>0</v>
      </c>
    </row>
    <row r="325" spans="1:41" x14ac:dyDescent="0.25">
      <c r="A325" s="116">
        <v>321</v>
      </c>
      <c r="B325" s="116">
        <v>4</v>
      </c>
      <c r="C325" s="116">
        <v>3</v>
      </c>
      <c r="D325" s="116">
        <v>5</v>
      </c>
      <c r="E325" s="116">
        <v>7</v>
      </c>
      <c r="F325" s="116">
        <v>12</v>
      </c>
      <c r="G325" s="116">
        <v>4</v>
      </c>
      <c r="H325" s="116">
        <v>4</v>
      </c>
      <c r="I325" s="116" t="s">
        <v>1134</v>
      </c>
      <c r="K325" s="114" t="s">
        <v>2102</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277</v>
      </c>
      <c r="W325" s="18" t="s">
        <v>277</v>
      </c>
      <c r="X325" s="18" t="s">
        <v>346</v>
      </c>
      <c r="Y325" s="18" t="s">
        <v>32</v>
      </c>
      <c r="Z325" s="18" t="s">
        <v>33</v>
      </c>
      <c r="AA325" s="91">
        <f>INDEX(Duct_Leakage!$A$3:$A$6,MATCH(Model_Input_Builder!$G325,Duct_Leakage!$E$3:$E$6,0),1)</f>
        <v>0.18</v>
      </c>
      <c r="AB325" s="91">
        <f>INDEX(Duct_Leakage!$B$3:$B$6,MATCH(Model_Input_Builder!$G325,Duct_Leakage!$E$3:$E$6,0),1)</f>
        <v>0.09</v>
      </c>
      <c r="AC325" s="18">
        <v>30</v>
      </c>
      <c r="AD325" s="18">
        <v>30</v>
      </c>
      <c r="AE325" s="18" t="s">
        <v>67</v>
      </c>
      <c r="AF325" s="18" t="s">
        <v>35</v>
      </c>
      <c r="AG325" s="49">
        <v>0</v>
      </c>
      <c r="AH325" s="18">
        <v>0</v>
      </c>
      <c r="AI325" s="18" t="s">
        <v>67</v>
      </c>
      <c r="AJ325" s="18" t="s">
        <v>67</v>
      </c>
      <c r="AK325" s="18" t="s">
        <v>67</v>
      </c>
      <c r="AL325" s="18" t="s">
        <v>67</v>
      </c>
      <c r="AM325" s="18" t="s">
        <v>67</v>
      </c>
      <c r="AN325" s="18">
        <v>0</v>
      </c>
      <c r="AO325" s="18">
        <v>0</v>
      </c>
    </row>
    <row r="326" spans="1:41" x14ac:dyDescent="0.25">
      <c r="A326" s="116">
        <v>322</v>
      </c>
      <c r="B326" s="116">
        <v>4</v>
      </c>
      <c r="C326" s="116">
        <v>7</v>
      </c>
      <c r="D326" s="116">
        <v>2</v>
      </c>
      <c r="E326" s="116">
        <v>18</v>
      </c>
      <c r="F326" s="116">
        <v>13</v>
      </c>
      <c r="G326" s="116">
        <v>4</v>
      </c>
      <c r="H326" s="116">
        <v>4</v>
      </c>
      <c r="I326" s="116" t="s">
        <v>1135</v>
      </c>
      <c r="K326" s="114" t="s">
        <v>2103</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277</v>
      </c>
      <c r="W326" s="18" t="s">
        <v>277</v>
      </c>
      <c r="X326" s="18" t="s">
        <v>346</v>
      </c>
      <c r="Y326" s="18" t="s">
        <v>32</v>
      </c>
      <c r="Z326" s="18" t="s">
        <v>33</v>
      </c>
      <c r="AA326" s="91">
        <f>INDEX(Duct_Leakage!$A$3:$A$6,MATCH(Model_Input_Builder!$G326,Duct_Leakage!$E$3:$E$6,0),1)</f>
        <v>0.18</v>
      </c>
      <c r="AB326" s="91">
        <f>INDEX(Duct_Leakage!$B$3:$B$6,MATCH(Model_Input_Builder!$G326,Duct_Leakage!$E$3:$E$6,0),1)</f>
        <v>0.09</v>
      </c>
      <c r="AC326" s="18">
        <v>30</v>
      </c>
      <c r="AD326" s="18">
        <v>30</v>
      </c>
      <c r="AE326" s="18" t="s">
        <v>67</v>
      </c>
      <c r="AF326" s="18" t="s">
        <v>35</v>
      </c>
      <c r="AG326" s="49">
        <v>0</v>
      </c>
      <c r="AH326" s="18">
        <v>0</v>
      </c>
      <c r="AI326" s="18" t="s">
        <v>67</v>
      </c>
      <c r="AJ326" s="18" t="s">
        <v>67</v>
      </c>
      <c r="AK326" s="18" t="s">
        <v>67</v>
      </c>
      <c r="AL326" s="18" t="s">
        <v>67</v>
      </c>
      <c r="AM326" s="18" t="s">
        <v>67</v>
      </c>
      <c r="AN326" s="18">
        <v>0</v>
      </c>
      <c r="AO326" s="18">
        <v>0</v>
      </c>
    </row>
    <row r="327" spans="1:41" x14ac:dyDescent="0.25">
      <c r="A327" s="116">
        <v>323</v>
      </c>
      <c r="B327" s="116">
        <v>2</v>
      </c>
      <c r="C327" s="116">
        <v>8</v>
      </c>
      <c r="D327" s="116">
        <v>3</v>
      </c>
      <c r="E327" s="116">
        <v>4</v>
      </c>
      <c r="F327" s="116">
        <v>19</v>
      </c>
      <c r="G327" s="116">
        <v>1</v>
      </c>
      <c r="H327" s="116">
        <v>4</v>
      </c>
      <c r="I327" s="116" t="s">
        <v>1136</v>
      </c>
      <c r="K327" s="114" t="s">
        <v>2104</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277</v>
      </c>
      <c r="W327" s="18" t="s">
        <v>277</v>
      </c>
      <c r="X327" s="18" t="s">
        <v>346</v>
      </c>
      <c r="Y327" s="18" t="s">
        <v>32</v>
      </c>
      <c r="Z327" s="18" t="s">
        <v>33</v>
      </c>
      <c r="AA327" s="91">
        <f>INDEX(Duct_Leakage!$A$3:$A$6,MATCH(Model_Input_Builder!$G327,Duct_Leakage!$E$3:$E$6,0),1)</f>
        <v>0.03</v>
      </c>
      <c r="AB327" s="91">
        <f>INDEX(Duct_Leakage!$B$3:$B$6,MATCH(Model_Input_Builder!$G327,Duct_Leakage!$E$3:$E$6,0),1)</f>
        <v>1.4999999999999999E-2</v>
      </c>
      <c r="AC327" s="18">
        <v>30</v>
      </c>
      <c r="AD327" s="18">
        <v>30</v>
      </c>
      <c r="AE327" s="18" t="s">
        <v>67</v>
      </c>
      <c r="AF327" s="18" t="s">
        <v>35</v>
      </c>
      <c r="AG327" s="49">
        <v>0</v>
      </c>
      <c r="AH327" s="18">
        <v>0</v>
      </c>
      <c r="AI327" s="18" t="s">
        <v>67</v>
      </c>
      <c r="AJ327" s="18" t="s">
        <v>67</v>
      </c>
      <c r="AK327" s="18" t="s">
        <v>67</v>
      </c>
      <c r="AL327" s="18" t="s">
        <v>67</v>
      </c>
      <c r="AM327" s="18" t="s">
        <v>67</v>
      </c>
      <c r="AN327" s="18">
        <v>0</v>
      </c>
      <c r="AO327" s="18">
        <v>0</v>
      </c>
    </row>
    <row r="328" spans="1:41" x14ac:dyDescent="0.25">
      <c r="A328" s="116">
        <v>324</v>
      </c>
      <c r="B328" s="116">
        <v>2</v>
      </c>
      <c r="C328" s="116">
        <v>7</v>
      </c>
      <c r="D328" s="116">
        <v>5</v>
      </c>
      <c r="E328" s="116">
        <v>12</v>
      </c>
      <c r="F328" s="116">
        <v>14</v>
      </c>
      <c r="G328" s="116">
        <v>2</v>
      </c>
      <c r="H328" s="116">
        <v>3</v>
      </c>
      <c r="I328" s="116" t="s">
        <v>1137</v>
      </c>
      <c r="K328" s="114" t="s">
        <v>2105</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277</v>
      </c>
      <c r="W328" s="18" t="s">
        <v>277</v>
      </c>
      <c r="X328" s="18" t="s">
        <v>346</v>
      </c>
      <c r="Y328" s="18" t="s">
        <v>32</v>
      </c>
      <c r="Z328" s="18" t="s">
        <v>33</v>
      </c>
      <c r="AA328" s="91">
        <f>INDEX(Duct_Leakage!$A$3:$A$6,MATCH(Model_Input_Builder!$G328,Duct_Leakage!$E$3:$E$6,0),1)</f>
        <v>0.06</v>
      </c>
      <c r="AB328" s="91">
        <f>INDEX(Duct_Leakage!$B$3:$B$6,MATCH(Model_Input_Builder!$G328,Duct_Leakage!$E$3:$E$6,0),1)</f>
        <v>0.03</v>
      </c>
      <c r="AC328" s="18">
        <v>30</v>
      </c>
      <c r="AD328" s="18">
        <v>30</v>
      </c>
      <c r="AE328" s="18" t="s">
        <v>67</v>
      </c>
      <c r="AF328" s="18" t="s">
        <v>35</v>
      </c>
      <c r="AG328" s="49">
        <v>0</v>
      </c>
      <c r="AH328" s="18">
        <v>0</v>
      </c>
      <c r="AI328" s="18" t="s">
        <v>67</v>
      </c>
      <c r="AJ328" s="18" t="s">
        <v>67</v>
      </c>
      <c r="AK328" s="18" t="s">
        <v>67</v>
      </c>
      <c r="AL328" s="18" t="s">
        <v>67</v>
      </c>
      <c r="AM328" s="18" t="s">
        <v>67</v>
      </c>
      <c r="AN328" s="18">
        <v>0</v>
      </c>
      <c r="AO328" s="18">
        <v>0</v>
      </c>
    </row>
    <row r="329" spans="1:41" x14ac:dyDescent="0.25">
      <c r="A329" s="116">
        <v>325</v>
      </c>
      <c r="B329" s="116">
        <v>1</v>
      </c>
      <c r="C329" s="116">
        <v>1</v>
      </c>
      <c r="D329" s="116">
        <v>5</v>
      </c>
      <c r="E329" s="116">
        <v>6</v>
      </c>
      <c r="F329" s="116">
        <v>9</v>
      </c>
      <c r="G329" s="116">
        <v>1</v>
      </c>
      <c r="H329" s="116">
        <v>4</v>
      </c>
      <c r="I329" s="116" t="s">
        <v>1138</v>
      </c>
      <c r="K329" s="114" t="s">
        <v>2106</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277</v>
      </c>
      <c r="W329" s="18" t="s">
        <v>277</v>
      </c>
      <c r="X329" s="18" t="s">
        <v>346</v>
      </c>
      <c r="Y329" s="18" t="s">
        <v>32</v>
      </c>
      <c r="Z329" s="18" t="s">
        <v>33</v>
      </c>
      <c r="AA329" s="91">
        <f>INDEX(Duct_Leakage!$A$3:$A$6,MATCH(Model_Input_Builder!$G329,Duct_Leakage!$E$3:$E$6,0),1)</f>
        <v>0.03</v>
      </c>
      <c r="AB329" s="91">
        <f>INDEX(Duct_Leakage!$B$3:$B$6,MATCH(Model_Input_Builder!$G329,Duct_Leakage!$E$3:$E$6,0),1)</f>
        <v>1.4999999999999999E-2</v>
      </c>
      <c r="AC329" s="18">
        <v>30</v>
      </c>
      <c r="AD329" s="18">
        <v>30</v>
      </c>
      <c r="AE329" s="18" t="s">
        <v>67</v>
      </c>
      <c r="AF329" s="18" t="s">
        <v>35</v>
      </c>
      <c r="AG329" s="49">
        <v>0</v>
      </c>
      <c r="AH329" s="18">
        <v>0</v>
      </c>
      <c r="AI329" s="18" t="s">
        <v>67</v>
      </c>
      <c r="AJ329" s="18" t="s">
        <v>67</v>
      </c>
      <c r="AK329" s="18" t="s">
        <v>67</v>
      </c>
      <c r="AL329" s="18" t="s">
        <v>67</v>
      </c>
      <c r="AM329" s="18" t="s">
        <v>67</v>
      </c>
      <c r="AN329" s="18">
        <v>0</v>
      </c>
      <c r="AO329" s="18">
        <v>0</v>
      </c>
    </row>
    <row r="330" spans="1:41" x14ac:dyDescent="0.25">
      <c r="A330" s="116">
        <v>326</v>
      </c>
      <c r="B330" s="116">
        <v>3</v>
      </c>
      <c r="C330" s="116">
        <v>7</v>
      </c>
      <c r="D330" s="116">
        <v>4</v>
      </c>
      <c r="E330" s="116">
        <v>6</v>
      </c>
      <c r="F330" s="116">
        <v>13</v>
      </c>
      <c r="G330" s="116">
        <v>3</v>
      </c>
      <c r="H330" s="116">
        <v>2</v>
      </c>
      <c r="I330" s="116" t="s">
        <v>1139</v>
      </c>
      <c r="K330" s="114" t="s">
        <v>2107</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277</v>
      </c>
      <c r="W330" s="18" t="s">
        <v>277</v>
      </c>
      <c r="X330" s="18" t="s">
        <v>346</v>
      </c>
      <c r="Y330" s="18" t="s">
        <v>32</v>
      </c>
      <c r="Z330" s="18" t="s">
        <v>33</v>
      </c>
      <c r="AA330" s="91">
        <f>INDEX(Duct_Leakage!$A$3:$A$6,MATCH(Model_Input_Builder!$G330,Duct_Leakage!$E$3:$E$6,0),1)</f>
        <v>0.127</v>
      </c>
      <c r="AB330" s="91">
        <f>INDEX(Duct_Leakage!$B$3:$B$6,MATCH(Model_Input_Builder!$G330,Duct_Leakage!$E$3:$E$6,0),1)</f>
        <v>6.3E-2</v>
      </c>
      <c r="AC330" s="18">
        <v>30</v>
      </c>
      <c r="AD330" s="18">
        <v>30</v>
      </c>
      <c r="AE330" s="18" t="s">
        <v>67</v>
      </c>
      <c r="AF330" s="18" t="s">
        <v>35</v>
      </c>
      <c r="AG330" s="49">
        <v>0</v>
      </c>
      <c r="AH330" s="18">
        <v>0</v>
      </c>
      <c r="AI330" s="18" t="s">
        <v>67</v>
      </c>
      <c r="AJ330" s="18" t="s">
        <v>67</v>
      </c>
      <c r="AK330" s="18" t="s">
        <v>67</v>
      </c>
      <c r="AL330" s="18" t="s">
        <v>67</v>
      </c>
      <c r="AM330" s="18" t="s">
        <v>67</v>
      </c>
      <c r="AN330" s="18">
        <v>0</v>
      </c>
      <c r="AO330" s="18">
        <v>0</v>
      </c>
    </row>
    <row r="331" spans="1:41" x14ac:dyDescent="0.25">
      <c r="A331" s="116">
        <v>327</v>
      </c>
      <c r="B331" s="116">
        <v>3</v>
      </c>
      <c r="C331" s="116">
        <v>5</v>
      </c>
      <c r="D331" s="116">
        <v>5</v>
      </c>
      <c r="E331" s="116">
        <v>12</v>
      </c>
      <c r="F331" s="116">
        <v>7</v>
      </c>
      <c r="G331" s="116">
        <v>3</v>
      </c>
      <c r="H331" s="116">
        <v>4</v>
      </c>
      <c r="I331" s="116" t="s">
        <v>1140</v>
      </c>
      <c r="K331" s="114" t="s">
        <v>2108</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277</v>
      </c>
      <c r="W331" s="18" t="s">
        <v>277</v>
      </c>
      <c r="X331" s="18" t="s">
        <v>346</v>
      </c>
      <c r="Y331" s="18" t="s">
        <v>32</v>
      </c>
      <c r="Z331" s="18" t="s">
        <v>33</v>
      </c>
      <c r="AA331" s="91">
        <f>INDEX(Duct_Leakage!$A$3:$A$6,MATCH(Model_Input_Builder!$G331,Duct_Leakage!$E$3:$E$6,0),1)</f>
        <v>0.127</v>
      </c>
      <c r="AB331" s="91">
        <f>INDEX(Duct_Leakage!$B$3:$B$6,MATCH(Model_Input_Builder!$G331,Duct_Leakage!$E$3:$E$6,0),1)</f>
        <v>6.3E-2</v>
      </c>
      <c r="AC331" s="18">
        <v>30</v>
      </c>
      <c r="AD331" s="18">
        <v>30</v>
      </c>
      <c r="AE331" s="18" t="s">
        <v>67</v>
      </c>
      <c r="AF331" s="18" t="s">
        <v>35</v>
      </c>
      <c r="AG331" s="49">
        <v>0</v>
      </c>
      <c r="AH331" s="18">
        <v>0</v>
      </c>
      <c r="AI331" s="18" t="s">
        <v>67</v>
      </c>
      <c r="AJ331" s="18" t="s">
        <v>67</v>
      </c>
      <c r="AK331" s="18" t="s">
        <v>67</v>
      </c>
      <c r="AL331" s="18" t="s">
        <v>67</v>
      </c>
      <c r="AM331" s="18" t="s">
        <v>67</v>
      </c>
      <c r="AN331" s="18">
        <v>0</v>
      </c>
      <c r="AO331" s="18">
        <v>0</v>
      </c>
    </row>
    <row r="332" spans="1:41" x14ac:dyDescent="0.25">
      <c r="A332" s="116">
        <v>328</v>
      </c>
      <c r="B332" s="116">
        <v>4</v>
      </c>
      <c r="C332" s="116">
        <v>4</v>
      </c>
      <c r="D332" s="116">
        <v>4</v>
      </c>
      <c r="E332" s="116">
        <v>2</v>
      </c>
      <c r="F332" s="116">
        <v>9</v>
      </c>
      <c r="G332" s="116">
        <v>2</v>
      </c>
      <c r="H332" s="116">
        <v>2</v>
      </c>
      <c r="I332" s="116" t="s">
        <v>1141</v>
      </c>
      <c r="K332" s="114" t="s">
        <v>2109</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277</v>
      </c>
      <c r="W332" s="18" t="s">
        <v>277</v>
      </c>
      <c r="X332" s="18" t="s">
        <v>346</v>
      </c>
      <c r="Y332" s="18" t="s">
        <v>32</v>
      </c>
      <c r="Z332" s="18" t="s">
        <v>33</v>
      </c>
      <c r="AA332" s="91">
        <f>INDEX(Duct_Leakage!$A$3:$A$6,MATCH(Model_Input_Builder!$G332,Duct_Leakage!$E$3:$E$6,0),1)</f>
        <v>0.06</v>
      </c>
      <c r="AB332" s="91">
        <f>INDEX(Duct_Leakage!$B$3:$B$6,MATCH(Model_Input_Builder!$G332,Duct_Leakage!$E$3:$E$6,0),1)</f>
        <v>0.03</v>
      </c>
      <c r="AC332" s="18">
        <v>30</v>
      </c>
      <c r="AD332" s="18">
        <v>30</v>
      </c>
      <c r="AE332" s="18" t="s">
        <v>67</v>
      </c>
      <c r="AF332" s="18" t="s">
        <v>35</v>
      </c>
      <c r="AG332" s="49">
        <v>0</v>
      </c>
      <c r="AH332" s="18">
        <v>0</v>
      </c>
      <c r="AI332" s="18" t="s">
        <v>67</v>
      </c>
      <c r="AJ332" s="18" t="s">
        <v>67</v>
      </c>
      <c r="AK332" s="18" t="s">
        <v>67</v>
      </c>
      <c r="AL332" s="18" t="s">
        <v>67</v>
      </c>
      <c r="AM332" s="18" t="s">
        <v>67</v>
      </c>
      <c r="AN332" s="18">
        <v>0</v>
      </c>
      <c r="AO332" s="18">
        <v>0</v>
      </c>
    </row>
    <row r="333" spans="1:41" x14ac:dyDescent="0.25">
      <c r="A333" s="116">
        <v>329</v>
      </c>
      <c r="B333" s="116">
        <v>3</v>
      </c>
      <c r="C333" s="116">
        <v>5</v>
      </c>
      <c r="D333" s="116">
        <v>1</v>
      </c>
      <c r="E333" s="116">
        <v>2</v>
      </c>
      <c r="F333" s="116">
        <v>13</v>
      </c>
      <c r="G333" s="116">
        <v>1</v>
      </c>
      <c r="H333" s="116">
        <v>4</v>
      </c>
      <c r="I333" s="116" t="s">
        <v>1142</v>
      </c>
      <c r="K333" s="114" t="s">
        <v>2110</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277</v>
      </c>
      <c r="W333" s="18" t="s">
        <v>277</v>
      </c>
      <c r="X333" s="18" t="s">
        <v>346</v>
      </c>
      <c r="Y333" s="18" t="s">
        <v>32</v>
      </c>
      <c r="Z333" s="18" t="s">
        <v>33</v>
      </c>
      <c r="AA333" s="91">
        <f>INDEX(Duct_Leakage!$A$3:$A$6,MATCH(Model_Input_Builder!$G333,Duct_Leakage!$E$3:$E$6,0),1)</f>
        <v>0.03</v>
      </c>
      <c r="AB333" s="91">
        <f>INDEX(Duct_Leakage!$B$3:$B$6,MATCH(Model_Input_Builder!$G333,Duct_Leakage!$E$3:$E$6,0),1)</f>
        <v>1.4999999999999999E-2</v>
      </c>
      <c r="AC333" s="18">
        <v>30</v>
      </c>
      <c r="AD333" s="18">
        <v>30</v>
      </c>
      <c r="AE333" s="18" t="s">
        <v>67</v>
      </c>
      <c r="AF333" s="18" t="s">
        <v>35</v>
      </c>
      <c r="AG333" s="49">
        <v>0</v>
      </c>
      <c r="AH333" s="18">
        <v>0</v>
      </c>
      <c r="AI333" s="18" t="s">
        <v>67</v>
      </c>
      <c r="AJ333" s="18" t="s">
        <v>67</v>
      </c>
      <c r="AK333" s="18" t="s">
        <v>67</v>
      </c>
      <c r="AL333" s="18" t="s">
        <v>67</v>
      </c>
      <c r="AM333" s="18" t="s">
        <v>67</v>
      </c>
      <c r="AN333" s="18">
        <v>0</v>
      </c>
      <c r="AO333" s="18">
        <v>0</v>
      </c>
    </row>
    <row r="334" spans="1:41" x14ac:dyDescent="0.25">
      <c r="A334" s="116">
        <v>330</v>
      </c>
      <c r="B334" s="116">
        <v>2</v>
      </c>
      <c r="C334" s="116">
        <v>5</v>
      </c>
      <c r="D334" s="116">
        <v>1</v>
      </c>
      <c r="E334" s="116">
        <v>3</v>
      </c>
      <c r="F334" s="116">
        <v>11</v>
      </c>
      <c r="G334" s="116">
        <v>3</v>
      </c>
      <c r="H334" s="116">
        <v>3</v>
      </c>
      <c r="I334" s="116" t="s">
        <v>1143</v>
      </c>
      <c r="K334" s="114" t="s">
        <v>2111</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277</v>
      </c>
      <c r="W334" s="18" t="s">
        <v>277</v>
      </c>
      <c r="X334" s="18" t="s">
        <v>346</v>
      </c>
      <c r="Y334" s="18" t="s">
        <v>32</v>
      </c>
      <c r="Z334" s="18" t="s">
        <v>33</v>
      </c>
      <c r="AA334" s="91">
        <f>INDEX(Duct_Leakage!$A$3:$A$6,MATCH(Model_Input_Builder!$G334,Duct_Leakage!$E$3:$E$6,0),1)</f>
        <v>0.127</v>
      </c>
      <c r="AB334" s="91">
        <f>INDEX(Duct_Leakage!$B$3:$B$6,MATCH(Model_Input_Builder!$G334,Duct_Leakage!$E$3:$E$6,0),1)</f>
        <v>6.3E-2</v>
      </c>
      <c r="AC334" s="18">
        <v>30</v>
      </c>
      <c r="AD334" s="18">
        <v>30</v>
      </c>
      <c r="AE334" s="18" t="s">
        <v>67</v>
      </c>
      <c r="AF334" s="18" t="s">
        <v>35</v>
      </c>
      <c r="AG334" s="49">
        <v>0</v>
      </c>
      <c r="AH334" s="18">
        <v>0</v>
      </c>
      <c r="AI334" s="18" t="s">
        <v>67</v>
      </c>
      <c r="AJ334" s="18" t="s">
        <v>67</v>
      </c>
      <c r="AK334" s="18" t="s">
        <v>67</v>
      </c>
      <c r="AL334" s="18" t="s">
        <v>67</v>
      </c>
      <c r="AM334" s="18" t="s">
        <v>67</v>
      </c>
      <c r="AN334" s="18">
        <v>0</v>
      </c>
      <c r="AO334" s="18">
        <v>0</v>
      </c>
    </row>
    <row r="335" spans="1:41" x14ac:dyDescent="0.25">
      <c r="A335" s="116">
        <v>331</v>
      </c>
      <c r="B335" s="116">
        <v>1</v>
      </c>
      <c r="C335" s="116">
        <v>2</v>
      </c>
      <c r="D335" s="116">
        <v>1</v>
      </c>
      <c r="E335" s="116">
        <v>1</v>
      </c>
      <c r="F335" s="116">
        <v>1</v>
      </c>
      <c r="G335" s="116">
        <v>2</v>
      </c>
      <c r="H335" s="116">
        <v>3</v>
      </c>
      <c r="I335" s="116" t="s">
        <v>1144</v>
      </c>
      <c r="K335" s="114" t="s">
        <v>2112</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277</v>
      </c>
      <c r="W335" s="18" t="s">
        <v>277</v>
      </c>
      <c r="X335" s="18" t="s">
        <v>346</v>
      </c>
      <c r="Y335" s="18" t="s">
        <v>32</v>
      </c>
      <c r="Z335" s="18" t="s">
        <v>33</v>
      </c>
      <c r="AA335" s="91">
        <f>INDEX(Duct_Leakage!$A$3:$A$6,MATCH(Model_Input_Builder!$G335,Duct_Leakage!$E$3:$E$6,0),1)</f>
        <v>0.06</v>
      </c>
      <c r="AB335" s="91">
        <f>INDEX(Duct_Leakage!$B$3:$B$6,MATCH(Model_Input_Builder!$G335,Duct_Leakage!$E$3:$E$6,0),1)</f>
        <v>0.03</v>
      </c>
      <c r="AC335" s="18">
        <v>30</v>
      </c>
      <c r="AD335" s="18">
        <v>30</v>
      </c>
      <c r="AE335" s="18" t="s">
        <v>67</v>
      </c>
      <c r="AF335" s="18" t="s">
        <v>35</v>
      </c>
      <c r="AG335" s="49">
        <v>0</v>
      </c>
      <c r="AH335" s="18">
        <v>0</v>
      </c>
      <c r="AI335" s="18" t="s">
        <v>67</v>
      </c>
      <c r="AJ335" s="18" t="s">
        <v>67</v>
      </c>
      <c r="AK335" s="18" t="s">
        <v>67</v>
      </c>
      <c r="AL335" s="18" t="s">
        <v>67</v>
      </c>
      <c r="AM335" s="18" t="s">
        <v>67</v>
      </c>
      <c r="AN335" s="18">
        <v>0</v>
      </c>
      <c r="AO335" s="18">
        <v>0</v>
      </c>
    </row>
    <row r="336" spans="1:41" x14ac:dyDescent="0.25">
      <c r="A336" s="116">
        <v>332</v>
      </c>
      <c r="B336" s="116">
        <v>2</v>
      </c>
      <c r="C336" s="116">
        <v>1</v>
      </c>
      <c r="D336" s="116">
        <v>3</v>
      </c>
      <c r="E336" s="116">
        <v>16</v>
      </c>
      <c r="F336" s="116">
        <v>17</v>
      </c>
      <c r="G336" s="116">
        <v>1</v>
      </c>
      <c r="H336" s="116">
        <v>2</v>
      </c>
      <c r="I336" s="116" t="s">
        <v>1145</v>
      </c>
      <c r="K336" s="114" t="s">
        <v>2113</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277</v>
      </c>
      <c r="W336" s="18" t="s">
        <v>277</v>
      </c>
      <c r="X336" s="18" t="s">
        <v>346</v>
      </c>
      <c r="Y336" s="18" t="s">
        <v>32</v>
      </c>
      <c r="Z336" s="18" t="s">
        <v>33</v>
      </c>
      <c r="AA336" s="91">
        <f>INDEX(Duct_Leakage!$A$3:$A$6,MATCH(Model_Input_Builder!$G336,Duct_Leakage!$E$3:$E$6,0),1)</f>
        <v>0.03</v>
      </c>
      <c r="AB336" s="91">
        <f>INDEX(Duct_Leakage!$B$3:$B$6,MATCH(Model_Input_Builder!$G336,Duct_Leakage!$E$3:$E$6,0),1)</f>
        <v>1.4999999999999999E-2</v>
      </c>
      <c r="AC336" s="18">
        <v>30</v>
      </c>
      <c r="AD336" s="18">
        <v>30</v>
      </c>
      <c r="AE336" s="18" t="s">
        <v>67</v>
      </c>
      <c r="AF336" s="18" t="s">
        <v>35</v>
      </c>
      <c r="AG336" s="49">
        <v>0</v>
      </c>
      <c r="AH336" s="18">
        <v>0</v>
      </c>
      <c r="AI336" s="18" t="s">
        <v>67</v>
      </c>
      <c r="AJ336" s="18" t="s">
        <v>67</v>
      </c>
      <c r="AK336" s="18" t="s">
        <v>67</v>
      </c>
      <c r="AL336" s="18" t="s">
        <v>67</v>
      </c>
      <c r="AM336" s="18" t="s">
        <v>67</v>
      </c>
      <c r="AN336" s="18">
        <v>0</v>
      </c>
      <c r="AO336" s="18">
        <v>0</v>
      </c>
    </row>
    <row r="337" spans="1:41" x14ac:dyDescent="0.25">
      <c r="A337" s="116">
        <v>333</v>
      </c>
      <c r="B337" s="116">
        <v>3</v>
      </c>
      <c r="C337" s="116">
        <v>4</v>
      </c>
      <c r="D337" s="116">
        <v>2</v>
      </c>
      <c r="E337" s="116">
        <v>10</v>
      </c>
      <c r="F337" s="116">
        <v>5</v>
      </c>
      <c r="G337" s="116">
        <v>2</v>
      </c>
      <c r="H337" s="116">
        <v>1</v>
      </c>
      <c r="I337" s="116" t="s">
        <v>1146</v>
      </c>
      <c r="K337" s="114" t="s">
        <v>2114</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277</v>
      </c>
      <c r="W337" s="18" t="s">
        <v>277</v>
      </c>
      <c r="X337" s="18" t="s">
        <v>346</v>
      </c>
      <c r="Y337" s="18" t="s">
        <v>32</v>
      </c>
      <c r="Z337" s="18" t="s">
        <v>33</v>
      </c>
      <c r="AA337" s="91">
        <f>INDEX(Duct_Leakage!$A$3:$A$6,MATCH(Model_Input_Builder!$G337,Duct_Leakage!$E$3:$E$6,0),1)</f>
        <v>0.06</v>
      </c>
      <c r="AB337" s="91">
        <f>INDEX(Duct_Leakage!$B$3:$B$6,MATCH(Model_Input_Builder!$G337,Duct_Leakage!$E$3:$E$6,0),1)</f>
        <v>0.03</v>
      </c>
      <c r="AC337" s="18">
        <v>30</v>
      </c>
      <c r="AD337" s="18">
        <v>30</v>
      </c>
      <c r="AE337" s="18" t="s">
        <v>67</v>
      </c>
      <c r="AF337" s="18" t="s">
        <v>35</v>
      </c>
      <c r="AG337" s="49">
        <v>0</v>
      </c>
      <c r="AH337" s="18">
        <v>0</v>
      </c>
      <c r="AI337" s="18" t="s">
        <v>67</v>
      </c>
      <c r="AJ337" s="18" t="s">
        <v>67</v>
      </c>
      <c r="AK337" s="18" t="s">
        <v>67</v>
      </c>
      <c r="AL337" s="18" t="s">
        <v>67</v>
      </c>
      <c r="AM337" s="18" t="s">
        <v>67</v>
      </c>
      <c r="AN337" s="18">
        <v>0</v>
      </c>
      <c r="AO337" s="18">
        <v>0</v>
      </c>
    </row>
    <row r="338" spans="1:41" x14ac:dyDescent="0.25">
      <c r="A338" s="116">
        <v>334</v>
      </c>
      <c r="B338" s="116">
        <v>4</v>
      </c>
      <c r="C338" s="116">
        <v>5</v>
      </c>
      <c r="D338" s="116">
        <v>1</v>
      </c>
      <c r="E338" s="116">
        <v>1</v>
      </c>
      <c r="F338" s="116">
        <v>18</v>
      </c>
      <c r="G338" s="116">
        <v>3</v>
      </c>
      <c r="H338" s="116">
        <v>4</v>
      </c>
      <c r="I338" s="116" t="s">
        <v>1147</v>
      </c>
      <c r="K338" s="114" t="s">
        <v>2115</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277</v>
      </c>
      <c r="W338" s="18" t="s">
        <v>277</v>
      </c>
      <c r="X338" s="18" t="s">
        <v>346</v>
      </c>
      <c r="Y338" s="18" t="s">
        <v>32</v>
      </c>
      <c r="Z338" s="18" t="s">
        <v>33</v>
      </c>
      <c r="AA338" s="91">
        <f>INDEX(Duct_Leakage!$A$3:$A$6,MATCH(Model_Input_Builder!$G338,Duct_Leakage!$E$3:$E$6,0),1)</f>
        <v>0.127</v>
      </c>
      <c r="AB338" s="91">
        <f>INDEX(Duct_Leakage!$B$3:$B$6,MATCH(Model_Input_Builder!$G338,Duct_Leakage!$E$3:$E$6,0),1)</f>
        <v>6.3E-2</v>
      </c>
      <c r="AC338" s="18">
        <v>30</v>
      </c>
      <c r="AD338" s="18">
        <v>30</v>
      </c>
      <c r="AE338" s="18" t="s">
        <v>67</v>
      </c>
      <c r="AF338" s="18" t="s">
        <v>35</v>
      </c>
      <c r="AG338" s="49">
        <v>0</v>
      </c>
      <c r="AH338" s="18">
        <v>0</v>
      </c>
      <c r="AI338" s="18" t="s">
        <v>67</v>
      </c>
      <c r="AJ338" s="18" t="s">
        <v>67</v>
      </c>
      <c r="AK338" s="18" t="s">
        <v>67</v>
      </c>
      <c r="AL338" s="18" t="s">
        <v>67</v>
      </c>
      <c r="AM338" s="18" t="s">
        <v>67</v>
      </c>
      <c r="AN338" s="18">
        <v>0</v>
      </c>
      <c r="AO338" s="18">
        <v>0</v>
      </c>
    </row>
    <row r="339" spans="1:41" x14ac:dyDescent="0.25">
      <c r="A339" s="116">
        <v>335</v>
      </c>
      <c r="B339" s="116">
        <v>1</v>
      </c>
      <c r="C339" s="116">
        <v>6</v>
      </c>
      <c r="D339" s="116">
        <v>5</v>
      </c>
      <c r="E339" s="116">
        <v>16</v>
      </c>
      <c r="F339" s="116">
        <v>1</v>
      </c>
      <c r="G339" s="116">
        <v>1</v>
      </c>
      <c r="H339" s="116">
        <v>1</v>
      </c>
      <c r="I339" s="116" t="s">
        <v>1148</v>
      </c>
      <c r="K339" s="114" t="s">
        <v>2116</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277</v>
      </c>
      <c r="W339" s="18" t="s">
        <v>277</v>
      </c>
      <c r="X339" s="18" t="s">
        <v>346</v>
      </c>
      <c r="Y339" s="18" t="s">
        <v>32</v>
      </c>
      <c r="Z339" s="18" t="s">
        <v>33</v>
      </c>
      <c r="AA339" s="91">
        <f>INDEX(Duct_Leakage!$A$3:$A$6,MATCH(Model_Input_Builder!$G339,Duct_Leakage!$E$3:$E$6,0),1)</f>
        <v>0.03</v>
      </c>
      <c r="AB339" s="91">
        <f>INDEX(Duct_Leakage!$B$3:$B$6,MATCH(Model_Input_Builder!$G339,Duct_Leakage!$E$3:$E$6,0),1)</f>
        <v>1.4999999999999999E-2</v>
      </c>
      <c r="AC339" s="18">
        <v>30</v>
      </c>
      <c r="AD339" s="18">
        <v>30</v>
      </c>
      <c r="AE339" s="18" t="s">
        <v>67</v>
      </c>
      <c r="AF339" s="18" t="s">
        <v>35</v>
      </c>
      <c r="AG339" s="49">
        <v>0</v>
      </c>
      <c r="AH339" s="18">
        <v>0</v>
      </c>
      <c r="AI339" s="18" t="s">
        <v>67</v>
      </c>
      <c r="AJ339" s="18" t="s">
        <v>67</v>
      </c>
      <c r="AK339" s="18" t="s">
        <v>67</v>
      </c>
      <c r="AL339" s="18" t="s">
        <v>67</v>
      </c>
      <c r="AM339" s="18" t="s">
        <v>67</v>
      </c>
      <c r="AN339" s="18">
        <v>0</v>
      </c>
      <c r="AO339" s="18">
        <v>0</v>
      </c>
    </row>
    <row r="340" spans="1:41" x14ac:dyDescent="0.25">
      <c r="A340" s="116">
        <v>336</v>
      </c>
      <c r="B340" s="116">
        <v>3</v>
      </c>
      <c r="C340" s="116">
        <v>5</v>
      </c>
      <c r="D340" s="116">
        <v>3</v>
      </c>
      <c r="E340" s="116">
        <v>16</v>
      </c>
      <c r="F340" s="116">
        <v>6</v>
      </c>
      <c r="G340" s="116">
        <v>1</v>
      </c>
      <c r="H340" s="116">
        <v>2</v>
      </c>
      <c r="I340" s="116" t="s">
        <v>1149</v>
      </c>
      <c r="K340" s="114" t="s">
        <v>2117</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277</v>
      </c>
      <c r="W340" s="18" t="s">
        <v>277</v>
      </c>
      <c r="X340" s="18" t="s">
        <v>346</v>
      </c>
      <c r="Y340" s="18" t="s">
        <v>32</v>
      </c>
      <c r="Z340" s="18" t="s">
        <v>33</v>
      </c>
      <c r="AA340" s="91">
        <f>INDEX(Duct_Leakage!$A$3:$A$6,MATCH(Model_Input_Builder!$G340,Duct_Leakage!$E$3:$E$6,0),1)</f>
        <v>0.03</v>
      </c>
      <c r="AB340" s="91">
        <f>INDEX(Duct_Leakage!$B$3:$B$6,MATCH(Model_Input_Builder!$G340,Duct_Leakage!$E$3:$E$6,0),1)</f>
        <v>1.4999999999999999E-2</v>
      </c>
      <c r="AC340" s="18">
        <v>30</v>
      </c>
      <c r="AD340" s="18">
        <v>30</v>
      </c>
      <c r="AE340" s="18" t="s">
        <v>67</v>
      </c>
      <c r="AF340" s="18" t="s">
        <v>35</v>
      </c>
      <c r="AG340" s="49">
        <v>0</v>
      </c>
      <c r="AH340" s="18">
        <v>0</v>
      </c>
      <c r="AI340" s="18" t="s">
        <v>67</v>
      </c>
      <c r="AJ340" s="18" t="s">
        <v>67</v>
      </c>
      <c r="AK340" s="18" t="s">
        <v>67</v>
      </c>
      <c r="AL340" s="18" t="s">
        <v>67</v>
      </c>
      <c r="AM340" s="18" t="s">
        <v>67</v>
      </c>
      <c r="AN340" s="18">
        <v>0</v>
      </c>
      <c r="AO340" s="18">
        <v>0</v>
      </c>
    </row>
    <row r="341" spans="1:41" x14ac:dyDescent="0.25">
      <c r="A341" s="116">
        <v>337</v>
      </c>
      <c r="B341" s="116">
        <v>4</v>
      </c>
      <c r="C341" s="116">
        <v>5</v>
      </c>
      <c r="D341" s="116">
        <v>3</v>
      </c>
      <c r="E341" s="116">
        <v>15</v>
      </c>
      <c r="F341" s="116">
        <v>1</v>
      </c>
      <c r="G341" s="116">
        <v>4</v>
      </c>
      <c r="H341" s="116">
        <v>4</v>
      </c>
      <c r="I341" s="116" t="s">
        <v>1150</v>
      </c>
      <c r="K341" s="114" t="s">
        <v>2118</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277</v>
      </c>
      <c r="W341" s="18" t="s">
        <v>277</v>
      </c>
      <c r="X341" s="18" t="s">
        <v>346</v>
      </c>
      <c r="Y341" s="18" t="s">
        <v>32</v>
      </c>
      <c r="Z341" s="18" t="s">
        <v>33</v>
      </c>
      <c r="AA341" s="91">
        <f>INDEX(Duct_Leakage!$A$3:$A$6,MATCH(Model_Input_Builder!$G341,Duct_Leakage!$E$3:$E$6,0),1)</f>
        <v>0.18</v>
      </c>
      <c r="AB341" s="91">
        <f>INDEX(Duct_Leakage!$B$3:$B$6,MATCH(Model_Input_Builder!$G341,Duct_Leakage!$E$3:$E$6,0),1)</f>
        <v>0.09</v>
      </c>
      <c r="AC341" s="18">
        <v>30</v>
      </c>
      <c r="AD341" s="18">
        <v>30</v>
      </c>
      <c r="AE341" s="18" t="s">
        <v>67</v>
      </c>
      <c r="AF341" s="18" t="s">
        <v>35</v>
      </c>
      <c r="AG341" s="49">
        <v>0</v>
      </c>
      <c r="AH341" s="18">
        <v>0</v>
      </c>
      <c r="AI341" s="18" t="s">
        <v>67</v>
      </c>
      <c r="AJ341" s="18" t="s">
        <v>67</v>
      </c>
      <c r="AK341" s="18" t="s">
        <v>67</v>
      </c>
      <c r="AL341" s="18" t="s">
        <v>67</v>
      </c>
      <c r="AM341" s="18" t="s">
        <v>67</v>
      </c>
      <c r="AN341" s="18">
        <v>0</v>
      </c>
      <c r="AO341" s="18">
        <v>0</v>
      </c>
    </row>
    <row r="342" spans="1:41" x14ac:dyDescent="0.25">
      <c r="A342" s="116">
        <v>338</v>
      </c>
      <c r="B342" s="116">
        <v>2</v>
      </c>
      <c r="C342" s="116">
        <v>7</v>
      </c>
      <c r="D342" s="116">
        <v>3</v>
      </c>
      <c r="E342" s="116">
        <v>16</v>
      </c>
      <c r="F342" s="116">
        <v>17</v>
      </c>
      <c r="G342" s="116">
        <v>3</v>
      </c>
      <c r="H342" s="116">
        <v>1</v>
      </c>
      <c r="I342" s="116" t="s">
        <v>1151</v>
      </c>
      <c r="K342" s="114" t="s">
        <v>2119</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277</v>
      </c>
      <c r="W342" s="18" t="s">
        <v>277</v>
      </c>
      <c r="X342" s="18" t="s">
        <v>346</v>
      </c>
      <c r="Y342" s="18" t="s">
        <v>32</v>
      </c>
      <c r="Z342" s="18" t="s">
        <v>33</v>
      </c>
      <c r="AA342" s="91">
        <f>INDEX(Duct_Leakage!$A$3:$A$6,MATCH(Model_Input_Builder!$G342,Duct_Leakage!$E$3:$E$6,0),1)</f>
        <v>0.127</v>
      </c>
      <c r="AB342" s="91">
        <f>INDEX(Duct_Leakage!$B$3:$B$6,MATCH(Model_Input_Builder!$G342,Duct_Leakage!$E$3:$E$6,0),1)</f>
        <v>6.3E-2</v>
      </c>
      <c r="AC342" s="18">
        <v>30</v>
      </c>
      <c r="AD342" s="18">
        <v>30</v>
      </c>
      <c r="AE342" s="18" t="s">
        <v>67</v>
      </c>
      <c r="AF342" s="18" t="s">
        <v>35</v>
      </c>
      <c r="AG342" s="49">
        <v>0</v>
      </c>
      <c r="AH342" s="18">
        <v>0</v>
      </c>
      <c r="AI342" s="18" t="s">
        <v>67</v>
      </c>
      <c r="AJ342" s="18" t="s">
        <v>67</v>
      </c>
      <c r="AK342" s="18" t="s">
        <v>67</v>
      </c>
      <c r="AL342" s="18" t="s">
        <v>67</v>
      </c>
      <c r="AM342" s="18" t="s">
        <v>67</v>
      </c>
      <c r="AN342" s="18">
        <v>0</v>
      </c>
      <c r="AO342" s="18">
        <v>0</v>
      </c>
    </row>
    <row r="343" spans="1:41" x14ac:dyDescent="0.25">
      <c r="A343" s="116">
        <v>339</v>
      </c>
      <c r="B343" s="116">
        <v>2</v>
      </c>
      <c r="C343" s="116">
        <v>6</v>
      </c>
      <c r="D343" s="116">
        <v>1</v>
      </c>
      <c r="E343" s="116">
        <v>11</v>
      </c>
      <c r="F343" s="116">
        <v>13</v>
      </c>
      <c r="G343" s="116">
        <v>4</v>
      </c>
      <c r="H343" s="116">
        <v>2</v>
      </c>
      <c r="I343" s="116" t="s">
        <v>1152</v>
      </c>
      <c r="K343" s="114" t="s">
        <v>2120</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277</v>
      </c>
      <c r="W343" s="18" t="s">
        <v>277</v>
      </c>
      <c r="X343" s="18" t="s">
        <v>346</v>
      </c>
      <c r="Y343" s="18" t="s">
        <v>32</v>
      </c>
      <c r="Z343" s="18" t="s">
        <v>33</v>
      </c>
      <c r="AA343" s="91">
        <f>INDEX(Duct_Leakage!$A$3:$A$6,MATCH(Model_Input_Builder!$G343,Duct_Leakage!$E$3:$E$6,0),1)</f>
        <v>0.18</v>
      </c>
      <c r="AB343" s="91">
        <f>INDEX(Duct_Leakage!$B$3:$B$6,MATCH(Model_Input_Builder!$G343,Duct_Leakage!$E$3:$E$6,0),1)</f>
        <v>0.09</v>
      </c>
      <c r="AC343" s="18">
        <v>30</v>
      </c>
      <c r="AD343" s="18">
        <v>30</v>
      </c>
      <c r="AE343" s="18" t="s">
        <v>67</v>
      </c>
      <c r="AF343" s="18" t="s">
        <v>35</v>
      </c>
      <c r="AG343" s="49">
        <v>0</v>
      </c>
      <c r="AH343" s="18">
        <v>0</v>
      </c>
      <c r="AI343" s="18" t="s">
        <v>67</v>
      </c>
      <c r="AJ343" s="18" t="s">
        <v>67</v>
      </c>
      <c r="AK343" s="18" t="s">
        <v>67</v>
      </c>
      <c r="AL343" s="18" t="s">
        <v>67</v>
      </c>
      <c r="AM343" s="18" t="s">
        <v>67</v>
      </c>
      <c r="AN343" s="18">
        <v>0</v>
      </c>
      <c r="AO343" s="18">
        <v>0</v>
      </c>
    </row>
    <row r="344" spans="1:41" x14ac:dyDescent="0.25">
      <c r="A344" s="116">
        <v>340</v>
      </c>
      <c r="B344" s="116">
        <v>3</v>
      </c>
      <c r="C344" s="116">
        <v>5</v>
      </c>
      <c r="D344" s="116">
        <v>5</v>
      </c>
      <c r="E344" s="116">
        <v>11</v>
      </c>
      <c r="F344" s="116">
        <v>8</v>
      </c>
      <c r="G344" s="116">
        <v>3</v>
      </c>
      <c r="H344" s="116">
        <v>2</v>
      </c>
      <c r="I344" s="116" t="s">
        <v>1153</v>
      </c>
      <c r="K344" s="114" t="s">
        <v>2121</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277</v>
      </c>
      <c r="W344" s="18" t="s">
        <v>277</v>
      </c>
      <c r="X344" s="18" t="s">
        <v>346</v>
      </c>
      <c r="Y344" s="18" t="s">
        <v>32</v>
      </c>
      <c r="Z344" s="18" t="s">
        <v>33</v>
      </c>
      <c r="AA344" s="91">
        <f>INDEX(Duct_Leakage!$A$3:$A$6,MATCH(Model_Input_Builder!$G344,Duct_Leakage!$E$3:$E$6,0),1)</f>
        <v>0.127</v>
      </c>
      <c r="AB344" s="91">
        <f>INDEX(Duct_Leakage!$B$3:$B$6,MATCH(Model_Input_Builder!$G344,Duct_Leakage!$E$3:$E$6,0),1)</f>
        <v>6.3E-2</v>
      </c>
      <c r="AC344" s="18">
        <v>30</v>
      </c>
      <c r="AD344" s="18">
        <v>30</v>
      </c>
      <c r="AE344" s="18" t="s">
        <v>67</v>
      </c>
      <c r="AF344" s="18" t="s">
        <v>35</v>
      </c>
      <c r="AG344" s="49">
        <v>0</v>
      </c>
      <c r="AH344" s="18">
        <v>0</v>
      </c>
      <c r="AI344" s="18" t="s">
        <v>67</v>
      </c>
      <c r="AJ344" s="18" t="s">
        <v>67</v>
      </c>
      <c r="AK344" s="18" t="s">
        <v>67</v>
      </c>
      <c r="AL344" s="18" t="s">
        <v>67</v>
      </c>
      <c r="AM344" s="18" t="s">
        <v>67</v>
      </c>
      <c r="AN344" s="18">
        <v>0</v>
      </c>
      <c r="AO344" s="18">
        <v>0</v>
      </c>
    </row>
    <row r="345" spans="1:41" x14ac:dyDescent="0.25">
      <c r="A345" s="116">
        <v>341</v>
      </c>
      <c r="B345" s="116">
        <v>2</v>
      </c>
      <c r="C345" s="116">
        <v>5</v>
      </c>
      <c r="D345" s="116">
        <v>5</v>
      </c>
      <c r="E345" s="116">
        <v>4</v>
      </c>
      <c r="F345" s="116">
        <v>2</v>
      </c>
      <c r="G345" s="116">
        <v>3</v>
      </c>
      <c r="H345" s="116">
        <v>4</v>
      </c>
      <c r="I345" s="116" t="s">
        <v>1154</v>
      </c>
      <c r="K345" s="114" t="s">
        <v>2122</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277</v>
      </c>
      <c r="W345" s="18" t="s">
        <v>277</v>
      </c>
      <c r="X345" s="18" t="s">
        <v>346</v>
      </c>
      <c r="Y345" s="18" t="s">
        <v>32</v>
      </c>
      <c r="Z345" s="18" t="s">
        <v>33</v>
      </c>
      <c r="AA345" s="91">
        <f>INDEX(Duct_Leakage!$A$3:$A$6,MATCH(Model_Input_Builder!$G345,Duct_Leakage!$E$3:$E$6,0),1)</f>
        <v>0.127</v>
      </c>
      <c r="AB345" s="91">
        <f>INDEX(Duct_Leakage!$B$3:$B$6,MATCH(Model_Input_Builder!$G345,Duct_Leakage!$E$3:$E$6,0),1)</f>
        <v>6.3E-2</v>
      </c>
      <c r="AC345" s="18">
        <v>30</v>
      </c>
      <c r="AD345" s="18">
        <v>30</v>
      </c>
      <c r="AE345" s="18" t="s">
        <v>67</v>
      </c>
      <c r="AF345" s="18" t="s">
        <v>35</v>
      </c>
      <c r="AG345" s="49">
        <v>0</v>
      </c>
      <c r="AH345" s="18">
        <v>0</v>
      </c>
      <c r="AI345" s="18" t="s">
        <v>67</v>
      </c>
      <c r="AJ345" s="18" t="s">
        <v>67</v>
      </c>
      <c r="AK345" s="18" t="s">
        <v>67</v>
      </c>
      <c r="AL345" s="18" t="s">
        <v>67</v>
      </c>
      <c r="AM345" s="18" t="s">
        <v>67</v>
      </c>
      <c r="AN345" s="18">
        <v>0</v>
      </c>
      <c r="AO345" s="18">
        <v>0</v>
      </c>
    </row>
    <row r="346" spans="1:41" x14ac:dyDescent="0.25">
      <c r="A346" s="116">
        <v>342</v>
      </c>
      <c r="B346" s="116">
        <v>1</v>
      </c>
      <c r="C346" s="116">
        <v>2</v>
      </c>
      <c r="D346" s="116">
        <v>1</v>
      </c>
      <c r="E346" s="116">
        <v>14</v>
      </c>
      <c r="F346" s="116">
        <v>12</v>
      </c>
      <c r="G346" s="116">
        <v>2</v>
      </c>
      <c r="H346" s="116">
        <v>2</v>
      </c>
      <c r="I346" s="116" t="s">
        <v>1155</v>
      </c>
      <c r="K346" s="114" t="s">
        <v>2123</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277</v>
      </c>
      <c r="W346" s="18" t="s">
        <v>277</v>
      </c>
      <c r="X346" s="18" t="s">
        <v>346</v>
      </c>
      <c r="Y346" s="18" t="s">
        <v>32</v>
      </c>
      <c r="Z346" s="18" t="s">
        <v>33</v>
      </c>
      <c r="AA346" s="91">
        <f>INDEX(Duct_Leakage!$A$3:$A$6,MATCH(Model_Input_Builder!$G346,Duct_Leakage!$E$3:$E$6,0),1)</f>
        <v>0.06</v>
      </c>
      <c r="AB346" s="91">
        <f>INDEX(Duct_Leakage!$B$3:$B$6,MATCH(Model_Input_Builder!$G346,Duct_Leakage!$E$3:$E$6,0),1)</f>
        <v>0.03</v>
      </c>
      <c r="AC346" s="18">
        <v>30</v>
      </c>
      <c r="AD346" s="18">
        <v>30</v>
      </c>
      <c r="AE346" s="18" t="s">
        <v>67</v>
      </c>
      <c r="AF346" s="18" t="s">
        <v>35</v>
      </c>
      <c r="AG346" s="49">
        <v>0</v>
      </c>
      <c r="AH346" s="18">
        <v>0</v>
      </c>
      <c r="AI346" s="18" t="s">
        <v>67</v>
      </c>
      <c r="AJ346" s="18" t="s">
        <v>67</v>
      </c>
      <c r="AK346" s="18" t="s">
        <v>67</v>
      </c>
      <c r="AL346" s="18" t="s">
        <v>67</v>
      </c>
      <c r="AM346" s="18" t="s">
        <v>67</v>
      </c>
      <c r="AN346" s="18">
        <v>0</v>
      </c>
      <c r="AO346" s="18">
        <v>0</v>
      </c>
    </row>
    <row r="347" spans="1:41" x14ac:dyDescent="0.25">
      <c r="A347" s="116">
        <v>343</v>
      </c>
      <c r="B347" s="116">
        <v>1</v>
      </c>
      <c r="C347" s="116">
        <v>7</v>
      </c>
      <c r="D347" s="116">
        <v>5</v>
      </c>
      <c r="E347" s="116">
        <v>1</v>
      </c>
      <c r="F347" s="116">
        <v>17</v>
      </c>
      <c r="G347" s="116">
        <v>3</v>
      </c>
      <c r="H347" s="116">
        <v>1</v>
      </c>
      <c r="I347" s="116" t="s">
        <v>1156</v>
      </c>
      <c r="K347" s="114" t="s">
        <v>2124</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277</v>
      </c>
      <c r="W347" s="18" t="s">
        <v>277</v>
      </c>
      <c r="X347" s="18" t="s">
        <v>346</v>
      </c>
      <c r="Y347" s="18" t="s">
        <v>32</v>
      </c>
      <c r="Z347" s="18" t="s">
        <v>33</v>
      </c>
      <c r="AA347" s="91">
        <f>INDEX(Duct_Leakage!$A$3:$A$6,MATCH(Model_Input_Builder!$G347,Duct_Leakage!$E$3:$E$6,0),1)</f>
        <v>0.127</v>
      </c>
      <c r="AB347" s="91">
        <f>INDEX(Duct_Leakage!$B$3:$B$6,MATCH(Model_Input_Builder!$G347,Duct_Leakage!$E$3:$E$6,0),1)</f>
        <v>6.3E-2</v>
      </c>
      <c r="AC347" s="18">
        <v>30</v>
      </c>
      <c r="AD347" s="18">
        <v>30</v>
      </c>
      <c r="AE347" s="18" t="s">
        <v>67</v>
      </c>
      <c r="AF347" s="18" t="s">
        <v>35</v>
      </c>
      <c r="AG347" s="49">
        <v>0</v>
      </c>
      <c r="AH347" s="18">
        <v>0</v>
      </c>
      <c r="AI347" s="18" t="s">
        <v>67</v>
      </c>
      <c r="AJ347" s="18" t="s">
        <v>67</v>
      </c>
      <c r="AK347" s="18" t="s">
        <v>67</v>
      </c>
      <c r="AL347" s="18" t="s">
        <v>67</v>
      </c>
      <c r="AM347" s="18" t="s">
        <v>67</v>
      </c>
      <c r="AN347" s="18">
        <v>0</v>
      </c>
      <c r="AO347" s="18">
        <v>0</v>
      </c>
    </row>
    <row r="348" spans="1:41" x14ac:dyDescent="0.25">
      <c r="A348" s="116">
        <v>344</v>
      </c>
      <c r="B348" s="116">
        <v>4</v>
      </c>
      <c r="C348" s="116">
        <v>5</v>
      </c>
      <c r="D348" s="116">
        <v>4</v>
      </c>
      <c r="E348" s="116">
        <v>9</v>
      </c>
      <c r="F348" s="116">
        <v>9</v>
      </c>
      <c r="G348" s="116">
        <v>3</v>
      </c>
      <c r="H348" s="116">
        <v>1</v>
      </c>
      <c r="I348" s="116" t="s">
        <v>1157</v>
      </c>
      <c r="K348" s="114" t="s">
        <v>2125</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277</v>
      </c>
      <c r="W348" s="18" t="s">
        <v>277</v>
      </c>
      <c r="X348" s="18" t="s">
        <v>346</v>
      </c>
      <c r="Y348" s="18" t="s">
        <v>32</v>
      </c>
      <c r="Z348" s="18" t="s">
        <v>33</v>
      </c>
      <c r="AA348" s="91">
        <f>INDEX(Duct_Leakage!$A$3:$A$6,MATCH(Model_Input_Builder!$G348,Duct_Leakage!$E$3:$E$6,0),1)</f>
        <v>0.127</v>
      </c>
      <c r="AB348" s="91">
        <f>INDEX(Duct_Leakage!$B$3:$B$6,MATCH(Model_Input_Builder!$G348,Duct_Leakage!$E$3:$E$6,0),1)</f>
        <v>6.3E-2</v>
      </c>
      <c r="AC348" s="18">
        <v>30</v>
      </c>
      <c r="AD348" s="18">
        <v>30</v>
      </c>
      <c r="AE348" s="18" t="s">
        <v>67</v>
      </c>
      <c r="AF348" s="18" t="s">
        <v>35</v>
      </c>
      <c r="AG348" s="49">
        <v>0</v>
      </c>
      <c r="AH348" s="18">
        <v>0</v>
      </c>
      <c r="AI348" s="18" t="s">
        <v>67</v>
      </c>
      <c r="AJ348" s="18" t="s">
        <v>67</v>
      </c>
      <c r="AK348" s="18" t="s">
        <v>67</v>
      </c>
      <c r="AL348" s="18" t="s">
        <v>67</v>
      </c>
      <c r="AM348" s="18" t="s">
        <v>67</v>
      </c>
      <c r="AN348" s="18">
        <v>0</v>
      </c>
      <c r="AO348" s="18">
        <v>0</v>
      </c>
    </row>
    <row r="349" spans="1:41" x14ac:dyDescent="0.25">
      <c r="A349" s="116">
        <v>345</v>
      </c>
      <c r="B349" s="116">
        <v>3</v>
      </c>
      <c r="C349" s="116">
        <v>3</v>
      </c>
      <c r="D349" s="116">
        <v>2</v>
      </c>
      <c r="E349" s="116">
        <v>3</v>
      </c>
      <c r="F349" s="116">
        <v>4</v>
      </c>
      <c r="G349" s="116">
        <v>2</v>
      </c>
      <c r="H349" s="116">
        <v>4</v>
      </c>
      <c r="I349" s="116" t="s">
        <v>1158</v>
      </c>
      <c r="K349" s="114" t="s">
        <v>2126</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277</v>
      </c>
      <c r="W349" s="18" t="s">
        <v>277</v>
      </c>
      <c r="X349" s="18" t="s">
        <v>346</v>
      </c>
      <c r="Y349" s="18" t="s">
        <v>32</v>
      </c>
      <c r="Z349" s="18" t="s">
        <v>33</v>
      </c>
      <c r="AA349" s="91">
        <f>INDEX(Duct_Leakage!$A$3:$A$6,MATCH(Model_Input_Builder!$G349,Duct_Leakage!$E$3:$E$6,0),1)</f>
        <v>0.06</v>
      </c>
      <c r="AB349" s="91">
        <f>INDEX(Duct_Leakage!$B$3:$B$6,MATCH(Model_Input_Builder!$G349,Duct_Leakage!$E$3:$E$6,0),1)</f>
        <v>0.03</v>
      </c>
      <c r="AC349" s="18">
        <v>30</v>
      </c>
      <c r="AD349" s="18">
        <v>30</v>
      </c>
      <c r="AE349" s="18" t="s">
        <v>67</v>
      </c>
      <c r="AF349" s="18" t="s">
        <v>35</v>
      </c>
      <c r="AG349" s="49">
        <v>0</v>
      </c>
      <c r="AH349" s="18">
        <v>0</v>
      </c>
      <c r="AI349" s="18" t="s">
        <v>67</v>
      </c>
      <c r="AJ349" s="18" t="s">
        <v>67</v>
      </c>
      <c r="AK349" s="18" t="s">
        <v>67</v>
      </c>
      <c r="AL349" s="18" t="s">
        <v>67</v>
      </c>
      <c r="AM349" s="18" t="s">
        <v>67</v>
      </c>
      <c r="AN349" s="18">
        <v>0</v>
      </c>
      <c r="AO349" s="18">
        <v>0</v>
      </c>
    </row>
    <row r="350" spans="1:41" x14ac:dyDescent="0.25">
      <c r="A350" s="116">
        <v>346</v>
      </c>
      <c r="B350" s="116">
        <v>2</v>
      </c>
      <c r="C350" s="116">
        <v>5</v>
      </c>
      <c r="D350" s="116">
        <v>3</v>
      </c>
      <c r="E350" s="116">
        <v>3</v>
      </c>
      <c r="F350" s="116">
        <v>4</v>
      </c>
      <c r="G350" s="116">
        <v>2</v>
      </c>
      <c r="H350" s="116">
        <v>2</v>
      </c>
      <c r="I350" s="116" t="s">
        <v>1159</v>
      </c>
      <c r="K350" s="114" t="s">
        <v>2127</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277</v>
      </c>
      <c r="W350" s="18" t="s">
        <v>277</v>
      </c>
      <c r="X350" s="18" t="s">
        <v>346</v>
      </c>
      <c r="Y350" s="18" t="s">
        <v>32</v>
      </c>
      <c r="Z350" s="18" t="s">
        <v>33</v>
      </c>
      <c r="AA350" s="91">
        <f>INDEX(Duct_Leakage!$A$3:$A$6,MATCH(Model_Input_Builder!$G350,Duct_Leakage!$E$3:$E$6,0),1)</f>
        <v>0.06</v>
      </c>
      <c r="AB350" s="91">
        <f>INDEX(Duct_Leakage!$B$3:$B$6,MATCH(Model_Input_Builder!$G350,Duct_Leakage!$E$3:$E$6,0),1)</f>
        <v>0.03</v>
      </c>
      <c r="AC350" s="18">
        <v>30</v>
      </c>
      <c r="AD350" s="18">
        <v>30</v>
      </c>
      <c r="AE350" s="18" t="s">
        <v>67</v>
      </c>
      <c r="AF350" s="18" t="s">
        <v>35</v>
      </c>
      <c r="AG350" s="49">
        <v>0</v>
      </c>
      <c r="AH350" s="18">
        <v>0</v>
      </c>
      <c r="AI350" s="18" t="s">
        <v>67</v>
      </c>
      <c r="AJ350" s="18" t="s">
        <v>67</v>
      </c>
      <c r="AK350" s="18" t="s">
        <v>67</v>
      </c>
      <c r="AL350" s="18" t="s">
        <v>67</v>
      </c>
      <c r="AM350" s="18" t="s">
        <v>67</v>
      </c>
      <c r="AN350" s="18">
        <v>0</v>
      </c>
      <c r="AO350" s="18">
        <v>0</v>
      </c>
    </row>
    <row r="351" spans="1:41" x14ac:dyDescent="0.25">
      <c r="A351" s="116">
        <v>347</v>
      </c>
      <c r="B351" s="116">
        <v>4</v>
      </c>
      <c r="C351" s="116">
        <v>2</v>
      </c>
      <c r="D351" s="116">
        <v>2</v>
      </c>
      <c r="E351" s="116">
        <v>17</v>
      </c>
      <c r="F351" s="116">
        <v>12</v>
      </c>
      <c r="G351" s="116">
        <v>2</v>
      </c>
      <c r="H351" s="116">
        <v>3</v>
      </c>
      <c r="I351" s="116" t="s">
        <v>1160</v>
      </c>
      <c r="K351" s="114" t="s">
        <v>2128</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277</v>
      </c>
      <c r="W351" s="18" t="s">
        <v>277</v>
      </c>
      <c r="X351" s="18" t="s">
        <v>346</v>
      </c>
      <c r="Y351" s="18" t="s">
        <v>32</v>
      </c>
      <c r="Z351" s="18" t="s">
        <v>33</v>
      </c>
      <c r="AA351" s="91">
        <f>INDEX(Duct_Leakage!$A$3:$A$6,MATCH(Model_Input_Builder!$G351,Duct_Leakage!$E$3:$E$6,0),1)</f>
        <v>0.06</v>
      </c>
      <c r="AB351" s="91">
        <f>INDEX(Duct_Leakage!$B$3:$B$6,MATCH(Model_Input_Builder!$G351,Duct_Leakage!$E$3:$E$6,0),1)</f>
        <v>0.03</v>
      </c>
      <c r="AC351" s="18">
        <v>30</v>
      </c>
      <c r="AD351" s="18">
        <v>30</v>
      </c>
      <c r="AE351" s="18" t="s">
        <v>67</v>
      </c>
      <c r="AF351" s="18" t="s">
        <v>35</v>
      </c>
      <c r="AG351" s="49">
        <v>0</v>
      </c>
      <c r="AH351" s="18">
        <v>0</v>
      </c>
      <c r="AI351" s="18" t="s">
        <v>67</v>
      </c>
      <c r="AJ351" s="18" t="s">
        <v>67</v>
      </c>
      <c r="AK351" s="18" t="s">
        <v>67</v>
      </c>
      <c r="AL351" s="18" t="s">
        <v>67</v>
      </c>
      <c r="AM351" s="18" t="s">
        <v>67</v>
      </c>
      <c r="AN351" s="18">
        <v>0</v>
      </c>
      <c r="AO351" s="18">
        <v>0</v>
      </c>
    </row>
    <row r="352" spans="1:41" x14ac:dyDescent="0.25">
      <c r="A352" s="116">
        <v>348</v>
      </c>
      <c r="B352" s="116">
        <v>3</v>
      </c>
      <c r="C352" s="116">
        <v>1</v>
      </c>
      <c r="D352" s="116">
        <v>3</v>
      </c>
      <c r="E352" s="116">
        <v>7</v>
      </c>
      <c r="F352" s="116">
        <v>9</v>
      </c>
      <c r="G352" s="116">
        <v>3</v>
      </c>
      <c r="H352" s="116">
        <v>1</v>
      </c>
      <c r="I352" s="116" t="s">
        <v>1161</v>
      </c>
      <c r="K352" s="114" t="s">
        <v>2129</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277</v>
      </c>
      <c r="W352" s="18" t="s">
        <v>277</v>
      </c>
      <c r="X352" s="18" t="s">
        <v>346</v>
      </c>
      <c r="Y352" s="18" t="s">
        <v>32</v>
      </c>
      <c r="Z352" s="18" t="s">
        <v>33</v>
      </c>
      <c r="AA352" s="91">
        <f>INDEX(Duct_Leakage!$A$3:$A$6,MATCH(Model_Input_Builder!$G352,Duct_Leakage!$E$3:$E$6,0),1)</f>
        <v>0.127</v>
      </c>
      <c r="AB352" s="91">
        <f>INDEX(Duct_Leakage!$B$3:$B$6,MATCH(Model_Input_Builder!$G352,Duct_Leakage!$E$3:$E$6,0),1)</f>
        <v>6.3E-2</v>
      </c>
      <c r="AC352" s="18">
        <v>30</v>
      </c>
      <c r="AD352" s="18">
        <v>30</v>
      </c>
      <c r="AE352" s="18" t="s">
        <v>67</v>
      </c>
      <c r="AF352" s="18" t="s">
        <v>35</v>
      </c>
      <c r="AG352" s="49">
        <v>0</v>
      </c>
      <c r="AH352" s="18">
        <v>0</v>
      </c>
      <c r="AI352" s="18" t="s">
        <v>67</v>
      </c>
      <c r="AJ352" s="18" t="s">
        <v>67</v>
      </c>
      <c r="AK352" s="18" t="s">
        <v>67</v>
      </c>
      <c r="AL352" s="18" t="s">
        <v>67</v>
      </c>
      <c r="AM352" s="18" t="s">
        <v>67</v>
      </c>
      <c r="AN352" s="18">
        <v>0</v>
      </c>
      <c r="AO352" s="18">
        <v>0</v>
      </c>
    </row>
    <row r="353" spans="1:41" x14ac:dyDescent="0.25">
      <c r="A353" s="116">
        <v>349</v>
      </c>
      <c r="B353" s="116">
        <v>2</v>
      </c>
      <c r="C353" s="116">
        <v>8</v>
      </c>
      <c r="D353" s="116">
        <v>4</v>
      </c>
      <c r="E353" s="116">
        <v>18</v>
      </c>
      <c r="F353" s="116">
        <v>9</v>
      </c>
      <c r="G353" s="116">
        <v>2</v>
      </c>
      <c r="H353" s="116">
        <v>1</v>
      </c>
      <c r="I353" s="116" t="s">
        <v>1162</v>
      </c>
      <c r="K353" s="114" t="s">
        <v>2130</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277</v>
      </c>
      <c r="W353" s="18" t="s">
        <v>277</v>
      </c>
      <c r="X353" s="18" t="s">
        <v>346</v>
      </c>
      <c r="Y353" s="18" t="s">
        <v>32</v>
      </c>
      <c r="Z353" s="18" t="s">
        <v>33</v>
      </c>
      <c r="AA353" s="91">
        <f>INDEX(Duct_Leakage!$A$3:$A$6,MATCH(Model_Input_Builder!$G353,Duct_Leakage!$E$3:$E$6,0),1)</f>
        <v>0.06</v>
      </c>
      <c r="AB353" s="91">
        <f>INDEX(Duct_Leakage!$B$3:$B$6,MATCH(Model_Input_Builder!$G353,Duct_Leakage!$E$3:$E$6,0),1)</f>
        <v>0.03</v>
      </c>
      <c r="AC353" s="18">
        <v>30</v>
      </c>
      <c r="AD353" s="18">
        <v>30</v>
      </c>
      <c r="AE353" s="18" t="s">
        <v>67</v>
      </c>
      <c r="AF353" s="18" t="s">
        <v>35</v>
      </c>
      <c r="AG353" s="49">
        <v>0</v>
      </c>
      <c r="AH353" s="18">
        <v>0</v>
      </c>
      <c r="AI353" s="18" t="s">
        <v>67</v>
      </c>
      <c r="AJ353" s="18" t="s">
        <v>67</v>
      </c>
      <c r="AK353" s="18" t="s">
        <v>67</v>
      </c>
      <c r="AL353" s="18" t="s">
        <v>67</v>
      </c>
      <c r="AM353" s="18" t="s">
        <v>67</v>
      </c>
      <c r="AN353" s="18">
        <v>0</v>
      </c>
      <c r="AO353" s="18">
        <v>0</v>
      </c>
    </row>
    <row r="354" spans="1:41" x14ac:dyDescent="0.25">
      <c r="A354" s="116">
        <v>350</v>
      </c>
      <c r="B354" s="116">
        <v>1</v>
      </c>
      <c r="C354" s="116">
        <v>4</v>
      </c>
      <c r="D354" s="116">
        <v>4</v>
      </c>
      <c r="E354" s="116">
        <v>13</v>
      </c>
      <c r="F354" s="116">
        <v>10</v>
      </c>
      <c r="G354" s="116">
        <v>1</v>
      </c>
      <c r="H354" s="116">
        <v>4</v>
      </c>
      <c r="I354" s="116" t="s">
        <v>1163</v>
      </c>
      <c r="K354" s="114" t="s">
        <v>2131</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277</v>
      </c>
      <c r="W354" s="18" t="s">
        <v>277</v>
      </c>
      <c r="X354" s="18" t="s">
        <v>346</v>
      </c>
      <c r="Y354" s="18" t="s">
        <v>32</v>
      </c>
      <c r="Z354" s="18" t="s">
        <v>33</v>
      </c>
      <c r="AA354" s="91">
        <f>INDEX(Duct_Leakage!$A$3:$A$6,MATCH(Model_Input_Builder!$G354,Duct_Leakage!$E$3:$E$6,0),1)</f>
        <v>0.03</v>
      </c>
      <c r="AB354" s="91">
        <f>INDEX(Duct_Leakage!$B$3:$B$6,MATCH(Model_Input_Builder!$G354,Duct_Leakage!$E$3:$E$6,0),1)</f>
        <v>1.4999999999999999E-2</v>
      </c>
      <c r="AC354" s="18">
        <v>30</v>
      </c>
      <c r="AD354" s="18">
        <v>30</v>
      </c>
      <c r="AE354" s="18" t="s">
        <v>67</v>
      </c>
      <c r="AF354" s="18" t="s">
        <v>35</v>
      </c>
      <c r="AG354" s="49">
        <v>0</v>
      </c>
      <c r="AH354" s="18">
        <v>0</v>
      </c>
      <c r="AI354" s="18" t="s">
        <v>67</v>
      </c>
      <c r="AJ354" s="18" t="s">
        <v>67</v>
      </c>
      <c r="AK354" s="18" t="s">
        <v>67</v>
      </c>
      <c r="AL354" s="18" t="s">
        <v>67</v>
      </c>
      <c r="AM354" s="18" t="s">
        <v>67</v>
      </c>
      <c r="AN354" s="18">
        <v>0</v>
      </c>
      <c r="AO354" s="18">
        <v>0</v>
      </c>
    </row>
    <row r="355" spans="1:41" x14ac:dyDescent="0.25">
      <c r="A355" s="116">
        <v>351</v>
      </c>
      <c r="B355" s="116">
        <v>2</v>
      </c>
      <c r="C355" s="116">
        <v>8</v>
      </c>
      <c r="D355" s="116">
        <v>1</v>
      </c>
      <c r="E355" s="116">
        <v>9</v>
      </c>
      <c r="F355" s="116">
        <v>13</v>
      </c>
      <c r="G355" s="116">
        <v>1</v>
      </c>
      <c r="H355" s="116">
        <v>1</v>
      </c>
      <c r="I355" s="116" t="s">
        <v>1164</v>
      </c>
      <c r="K355" s="114" t="s">
        <v>2132</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277</v>
      </c>
      <c r="W355" s="18" t="s">
        <v>277</v>
      </c>
      <c r="X355" s="18" t="s">
        <v>346</v>
      </c>
      <c r="Y355" s="18" t="s">
        <v>32</v>
      </c>
      <c r="Z355" s="18" t="s">
        <v>33</v>
      </c>
      <c r="AA355" s="91">
        <f>INDEX(Duct_Leakage!$A$3:$A$6,MATCH(Model_Input_Builder!$G355,Duct_Leakage!$E$3:$E$6,0),1)</f>
        <v>0.03</v>
      </c>
      <c r="AB355" s="91">
        <f>INDEX(Duct_Leakage!$B$3:$B$6,MATCH(Model_Input_Builder!$G355,Duct_Leakage!$E$3:$E$6,0),1)</f>
        <v>1.4999999999999999E-2</v>
      </c>
      <c r="AC355" s="18">
        <v>30</v>
      </c>
      <c r="AD355" s="18">
        <v>30</v>
      </c>
      <c r="AE355" s="18" t="s">
        <v>67</v>
      </c>
      <c r="AF355" s="18" t="s">
        <v>35</v>
      </c>
      <c r="AG355" s="49">
        <v>0</v>
      </c>
      <c r="AH355" s="18">
        <v>0</v>
      </c>
      <c r="AI355" s="18" t="s">
        <v>67</v>
      </c>
      <c r="AJ355" s="18" t="s">
        <v>67</v>
      </c>
      <c r="AK355" s="18" t="s">
        <v>67</v>
      </c>
      <c r="AL355" s="18" t="s">
        <v>67</v>
      </c>
      <c r="AM355" s="18" t="s">
        <v>67</v>
      </c>
      <c r="AN355" s="18">
        <v>0</v>
      </c>
      <c r="AO355" s="18">
        <v>0</v>
      </c>
    </row>
    <row r="356" spans="1:41" x14ac:dyDescent="0.25">
      <c r="A356" s="116">
        <v>352</v>
      </c>
      <c r="B356" s="116">
        <v>1</v>
      </c>
      <c r="C356" s="116">
        <v>2</v>
      </c>
      <c r="D356" s="116">
        <v>4</v>
      </c>
      <c r="E356" s="116">
        <v>14</v>
      </c>
      <c r="F356" s="116">
        <v>7</v>
      </c>
      <c r="G356" s="116">
        <v>4</v>
      </c>
      <c r="H356" s="116">
        <v>1</v>
      </c>
      <c r="I356" s="116" t="s">
        <v>1165</v>
      </c>
      <c r="K356" s="114" t="s">
        <v>2133</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277</v>
      </c>
      <c r="W356" s="18" t="s">
        <v>277</v>
      </c>
      <c r="X356" s="18" t="s">
        <v>346</v>
      </c>
      <c r="Y356" s="18" t="s">
        <v>32</v>
      </c>
      <c r="Z356" s="18" t="s">
        <v>33</v>
      </c>
      <c r="AA356" s="91">
        <f>INDEX(Duct_Leakage!$A$3:$A$6,MATCH(Model_Input_Builder!$G356,Duct_Leakage!$E$3:$E$6,0),1)</f>
        <v>0.18</v>
      </c>
      <c r="AB356" s="91">
        <f>INDEX(Duct_Leakage!$B$3:$B$6,MATCH(Model_Input_Builder!$G356,Duct_Leakage!$E$3:$E$6,0),1)</f>
        <v>0.09</v>
      </c>
      <c r="AC356" s="18">
        <v>30</v>
      </c>
      <c r="AD356" s="18">
        <v>30</v>
      </c>
      <c r="AE356" s="18" t="s">
        <v>67</v>
      </c>
      <c r="AF356" s="18" t="s">
        <v>35</v>
      </c>
      <c r="AG356" s="49">
        <v>0</v>
      </c>
      <c r="AH356" s="18">
        <v>0</v>
      </c>
      <c r="AI356" s="18" t="s">
        <v>67</v>
      </c>
      <c r="AJ356" s="18" t="s">
        <v>67</v>
      </c>
      <c r="AK356" s="18" t="s">
        <v>67</v>
      </c>
      <c r="AL356" s="18" t="s">
        <v>67</v>
      </c>
      <c r="AM356" s="18" t="s">
        <v>67</v>
      </c>
      <c r="AN356" s="18">
        <v>0</v>
      </c>
      <c r="AO356" s="18">
        <v>0</v>
      </c>
    </row>
    <row r="357" spans="1:41" x14ac:dyDescent="0.25">
      <c r="A357" s="116">
        <v>353</v>
      </c>
      <c r="B357" s="116">
        <v>2</v>
      </c>
      <c r="C357" s="116">
        <v>6</v>
      </c>
      <c r="D357" s="116">
        <v>2</v>
      </c>
      <c r="E357" s="116">
        <v>2</v>
      </c>
      <c r="F357" s="116">
        <v>17</v>
      </c>
      <c r="G357" s="116">
        <v>3</v>
      </c>
      <c r="H357" s="116">
        <v>2</v>
      </c>
      <c r="I357" s="116" t="s">
        <v>1166</v>
      </c>
      <c r="K357" s="114" t="s">
        <v>2134</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277</v>
      </c>
      <c r="W357" s="18" t="s">
        <v>277</v>
      </c>
      <c r="X357" s="18" t="s">
        <v>346</v>
      </c>
      <c r="Y357" s="18" t="s">
        <v>32</v>
      </c>
      <c r="Z357" s="18" t="s">
        <v>33</v>
      </c>
      <c r="AA357" s="91">
        <f>INDEX(Duct_Leakage!$A$3:$A$6,MATCH(Model_Input_Builder!$G357,Duct_Leakage!$E$3:$E$6,0),1)</f>
        <v>0.127</v>
      </c>
      <c r="AB357" s="91">
        <f>INDEX(Duct_Leakage!$B$3:$B$6,MATCH(Model_Input_Builder!$G357,Duct_Leakage!$E$3:$E$6,0),1)</f>
        <v>6.3E-2</v>
      </c>
      <c r="AC357" s="18">
        <v>30</v>
      </c>
      <c r="AD357" s="18">
        <v>30</v>
      </c>
      <c r="AE357" s="18" t="s">
        <v>67</v>
      </c>
      <c r="AF357" s="18" t="s">
        <v>35</v>
      </c>
      <c r="AG357" s="49">
        <v>0</v>
      </c>
      <c r="AH357" s="18">
        <v>0</v>
      </c>
      <c r="AI357" s="18" t="s">
        <v>67</v>
      </c>
      <c r="AJ357" s="18" t="s">
        <v>67</v>
      </c>
      <c r="AK357" s="18" t="s">
        <v>67</v>
      </c>
      <c r="AL357" s="18" t="s">
        <v>67</v>
      </c>
      <c r="AM357" s="18" t="s">
        <v>67</v>
      </c>
      <c r="AN357" s="18">
        <v>0</v>
      </c>
      <c r="AO357" s="18">
        <v>0</v>
      </c>
    </row>
    <row r="358" spans="1:41" x14ac:dyDescent="0.25">
      <c r="A358" s="116">
        <v>354</v>
      </c>
      <c r="B358" s="116">
        <v>4</v>
      </c>
      <c r="C358" s="116">
        <v>3</v>
      </c>
      <c r="D358" s="116">
        <v>1</v>
      </c>
      <c r="E358" s="116">
        <v>6</v>
      </c>
      <c r="F358" s="116">
        <v>10</v>
      </c>
      <c r="G358" s="116">
        <v>3</v>
      </c>
      <c r="H358" s="116">
        <v>3</v>
      </c>
      <c r="I358" s="116" t="s">
        <v>1167</v>
      </c>
      <c r="K358" s="114" t="s">
        <v>2135</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277</v>
      </c>
      <c r="W358" s="18" t="s">
        <v>277</v>
      </c>
      <c r="X358" s="18" t="s">
        <v>346</v>
      </c>
      <c r="Y358" s="18" t="s">
        <v>32</v>
      </c>
      <c r="Z358" s="18" t="s">
        <v>33</v>
      </c>
      <c r="AA358" s="91">
        <f>INDEX(Duct_Leakage!$A$3:$A$6,MATCH(Model_Input_Builder!$G358,Duct_Leakage!$E$3:$E$6,0),1)</f>
        <v>0.127</v>
      </c>
      <c r="AB358" s="91">
        <f>INDEX(Duct_Leakage!$B$3:$B$6,MATCH(Model_Input_Builder!$G358,Duct_Leakage!$E$3:$E$6,0),1)</f>
        <v>6.3E-2</v>
      </c>
      <c r="AC358" s="18">
        <v>30</v>
      </c>
      <c r="AD358" s="18">
        <v>30</v>
      </c>
      <c r="AE358" s="18" t="s">
        <v>67</v>
      </c>
      <c r="AF358" s="18" t="s">
        <v>35</v>
      </c>
      <c r="AG358" s="49">
        <v>0</v>
      </c>
      <c r="AH358" s="18">
        <v>0</v>
      </c>
      <c r="AI358" s="18" t="s">
        <v>67</v>
      </c>
      <c r="AJ358" s="18" t="s">
        <v>67</v>
      </c>
      <c r="AK358" s="18" t="s">
        <v>67</v>
      </c>
      <c r="AL358" s="18" t="s">
        <v>67</v>
      </c>
      <c r="AM358" s="18" t="s">
        <v>67</v>
      </c>
      <c r="AN358" s="18">
        <v>0</v>
      </c>
      <c r="AO358" s="18">
        <v>0</v>
      </c>
    </row>
    <row r="359" spans="1:41" x14ac:dyDescent="0.25">
      <c r="A359" s="116">
        <v>355</v>
      </c>
      <c r="B359" s="116">
        <v>3</v>
      </c>
      <c r="C359" s="116">
        <v>7</v>
      </c>
      <c r="D359" s="116">
        <v>4</v>
      </c>
      <c r="E359" s="116">
        <v>11</v>
      </c>
      <c r="F359" s="116">
        <v>15</v>
      </c>
      <c r="G359" s="116">
        <v>1</v>
      </c>
      <c r="H359" s="116">
        <v>2</v>
      </c>
      <c r="I359" s="116" t="s">
        <v>1168</v>
      </c>
      <c r="K359" s="114" t="s">
        <v>2136</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277</v>
      </c>
      <c r="W359" s="18" t="s">
        <v>277</v>
      </c>
      <c r="X359" s="18" t="s">
        <v>346</v>
      </c>
      <c r="Y359" s="18" t="s">
        <v>32</v>
      </c>
      <c r="Z359" s="18" t="s">
        <v>33</v>
      </c>
      <c r="AA359" s="91">
        <f>INDEX(Duct_Leakage!$A$3:$A$6,MATCH(Model_Input_Builder!$G359,Duct_Leakage!$E$3:$E$6,0),1)</f>
        <v>0.03</v>
      </c>
      <c r="AB359" s="91">
        <f>INDEX(Duct_Leakage!$B$3:$B$6,MATCH(Model_Input_Builder!$G359,Duct_Leakage!$E$3:$E$6,0),1)</f>
        <v>1.4999999999999999E-2</v>
      </c>
      <c r="AC359" s="18">
        <v>30</v>
      </c>
      <c r="AD359" s="18">
        <v>30</v>
      </c>
      <c r="AE359" s="18" t="s">
        <v>67</v>
      </c>
      <c r="AF359" s="18" t="s">
        <v>35</v>
      </c>
      <c r="AG359" s="49">
        <v>0</v>
      </c>
      <c r="AH359" s="18">
        <v>0</v>
      </c>
      <c r="AI359" s="18" t="s">
        <v>67</v>
      </c>
      <c r="AJ359" s="18" t="s">
        <v>67</v>
      </c>
      <c r="AK359" s="18" t="s">
        <v>67</v>
      </c>
      <c r="AL359" s="18" t="s">
        <v>67</v>
      </c>
      <c r="AM359" s="18" t="s">
        <v>67</v>
      </c>
      <c r="AN359" s="18">
        <v>0</v>
      </c>
      <c r="AO359" s="18">
        <v>0</v>
      </c>
    </row>
    <row r="360" spans="1:41" x14ac:dyDescent="0.25">
      <c r="A360" s="116">
        <v>356</v>
      </c>
      <c r="B360" s="116">
        <v>3</v>
      </c>
      <c r="C360" s="116">
        <v>2</v>
      </c>
      <c r="D360" s="116">
        <v>3</v>
      </c>
      <c r="E360" s="116">
        <v>7</v>
      </c>
      <c r="F360" s="116">
        <v>19</v>
      </c>
      <c r="G360" s="116">
        <v>3</v>
      </c>
      <c r="H360" s="116">
        <v>4</v>
      </c>
      <c r="I360" s="116" t="s">
        <v>1169</v>
      </c>
      <c r="K360" s="114" t="s">
        <v>2137</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277</v>
      </c>
      <c r="W360" s="18" t="s">
        <v>277</v>
      </c>
      <c r="X360" s="18" t="s">
        <v>346</v>
      </c>
      <c r="Y360" s="18" t="s">
        <v>32</v>
      </c>
      <c r="Z360" s="18" t="s">
        <v>33</v>
      </c>
      <c r="AA360" s="91">
        <f>INDEX(Duct_Leakage!$A$3:$A$6,MATCH(Model_Input_Builder!$G360,Duct_Leakage!$E$3:$E$6,0),1)</f>
        <v>0.127</v>
      </c>
      <c r="AB360" s="91">
        <f>INDEX(Duct_Leakage!$B$3:$B$6,MATCH(Model_Input_Builder!$G360,Duct_Leakage!$E$3:$E$6,0),1)</f>
        <v>6.3E-2</v>
      </c>
      <c r="AC360" s="18">
        <v>30</v>
      </c>
      <c r="AD360" s="18">
        <v>30</v>
      </c>
      <c r="AE360" s="18" t="s">
        <v>67</v>
      </c>
      <c r="AF360" s="18" t="s">
        <v>35</v>
      </c>
      <c r="AG360" s="49">
        <v>0</v>
      </c>
      <c r="AH360" s="18">
        <v>0</v>
      </c>
      <c r="AI360" s="18" t="s">
        <v>67</v>
      </c>
      <c r="AJ360" s="18" t="s">
        <v>67</v>
      </c>
      <c r="AK360" s="18" t="s">
        <v>67</v>
      </c>
      <c r="AL360" s="18" t="s">
        <v>67</v>
      </c>
      <c r="AM360" s="18" t="s">
        <v>67</v>
      </c>
      <c r="AN360" s="18">
        <v>0</v>
      </c>
      <c r="AO360" s="18">
        <v>0</v>
      </c>
    </row>
    <row r="361" spans="1:41" x14ac:dyDescent="0.25">
      <c r="A361" s="116">
        <v>357</v>
      </c>
      <c r="B361" s="116">
        <v>4</v>
      </c>
      <c r="C361" s="116">
        <v>4</v>
      </c>
      <c r="D361" s="116">
        <v>2</v>
      </c>
      <c r="E361" s="116">
        <v>15</v>
      </c>
      <c r="F361" s="116">
        <v>20</v>
      </c>
      <c r="G361" s="116">
        <v>1</v>
      </c>
      <c r="H361" s="116">
        <v>1</v>
      </c>
      <c r="I361" s="116" t="s">
        <v>1170</v>
      </c>
      <c r="K361" s="114" t="s">
        <v>2138</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277</v>
      </c>
      <c r="W361" s="18" t="s">
        <v>277</v>
      </c>
      <c r="X361" s="18" t="s">
        <v>346</v>
      </c>
      <c r="Y361" s="18" t="s">
        <v>32</v>
      </c>
      <c r="Z361" s="18" t="s">
        <v>33</v>
      </c>
      <c r="AA361" s="91">
        <f>INDEX(Duct_Leakage!$A$3:$A$6,MATCH(Model_Input_Builder!$G361,Duct_Leakage!$E$3:$E$6,0),1)</f>
        <v>0.03</v>
      </c>
      <c r="AB361" s="91">
        <f>INDEX(Duct_Leakage!$B$3:$B$6,MATCH(Model_Input_Builder!$G361,Duct_Leakage!$E$3:$E$6,0),1)</f>
        <v>1.4999999999999999E-2</v>
      </c>
      <c r="AC361" s="18">
        <v>30</v>
      </c>
      <c r="AD361" s="18">
        <v>30</v>
      </c>
      <c r="AE361" s="18" t="s">
        <v>67</v>
      </c>
      <c r="AF361" s="18" t="s">
        <v>35</v>
      </c>
      <c r="AG361" s="49">
        <v>0</v>
      </c>
      <c r="AH361" s="18">
        <v>0</v>
      </c>
      <c r="AI361" s="18" t="s">
        <v>67</v>
      </c>
      <c r="AJ361" s="18" t="s">
        <v>67</v>
      </c>
      <c r="AK361" s="18" t="s">
        <v>67</v>
      </c>
      <c r="AL361" s="18" t="s">
        <v>67</v>
      </c>
      <c r="AM361" s="18" t="s">
        <v>67</v>
      </c>
      <c r="AN361" s="18">
        <v>0</v>
      </c>
      <c r="AO361" s="18">
        <v>0</v>
      </c>
    </row>
    <row r="362" spans="1:41" x14ac:dyDescent="0.25">
      <c r="A362" s="116">
        <v>358</v>
      </c>
      <c r="B362" s="116">
        <v>2</v>
      </c>
      <c r="C362" s="116">
        <v>1</v>
      </c>
      <c r="D362" s="116">
        <v>5</v>
      </c>
      <c r="E362" s="116">
        <v>5</v>
      </c>
      <c r="F362" s="116">
        <v>17</v>
      </c>
      <c r="G362" s="116">
        <v>3</v>
      </c>
      <c r="H362" s="116">
        <v>2</v>
      </c>
      <c r="I362" s="116" t="s">
        <v>1171</v>
      </c>
      <c r="K362" s="114" t="s">
        <v>2139</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277</v>
      </c>
      <c r="W362" s="18" t="s">
        <v>277</v>
      </c>
      <c r="X362" s="18" t="s">
        <v>346</v>
      </c>
      <c r="Y362" s="18" t="s">
        <v>32</v>
      </c>
      <c r="Z362" s="18" t="s">
        <v>33</v>
      </c>
      <c r="AA362" s="91">
        <f>INDEX(Duct_Leakage!$A$3:$A$6,MATCH(Model_Input_Builder!$G362,Duct_Leakage!$E$3:$E$6,0),1)</f>
        <v>0.127</v>
      </c>
      <c r="AB362" s="91">
        <f>INDEX(Duct_Leakage!$B$3:$B$6,MATCH(Model_Input_Builder!$G362,Duct_Leakage!$E$3:$E$6,0),1)</f>
        <v>6.3E-2</v>
      </c>
      <c r="AC362" s="18">
        <v>30</v>
      </c>
      <c r="AD362" s="18">
        <v>30</v>
      </c>
      <c r="AE362" s="18" t="s">
        <v>67</v>
      </c>
      <c r="AF362" s="18" t="s">
        <v>35</v>
      </c>
      <c r="AG362" s="49">
        <v>0</v>
      </c>
      <c r="AH362" s="18">
        <v>0</v>
      </c>
      <c r="AI362" s="18" t="s">
        <v>67</v>
      </c>
      <c r="AJ362" s="18" t="s">
        <v>67</v>
      </c>
      <c r="AK362" s="18" t="s">
        <v>67</v>
      </c>
      <c r="AL362" s="18" t="s">
        <v>67</v>
      </c>
      <c r="AM362" s="18" t="s">
        <v>67</v>
      </c>
      <c r="AN362" s="18">
        <v>0</v>
      </c>
      <c r="AO362" s="18">
        <v>0</v>
      </c>
    </row>
    <row r="363" spans="1:41" x14ac:dyDescent="0.25">
      <c r="A363" s="116">
        <v>359</v>
      </c>
      <c r="B363" s="116">
        <v>2</v>
      </c>
      <c r="C363" s="116">
        <v>6</v>
      </c>
      <c r="D363" s="116">
        <v>2</v>
      </c>
      <c r="E363" s="116">
        <v>1</v>
      </c>
      <c r="F363" s="116">
        <v>14</v>
      </c>
      <c r="G363" s="116">
        <v>2</v>
      </c>
      <c r="H363" s="116">
        <v>1</v>
      </c>
      <c r="I363" s="116" t="s">
        <v>1172</v>
      </c>
      <c r="K363" s="114" t="s">
        <v>2140</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277</v>
      </c>
      <c r="W363" s="18" t="s">
        <v>277</v>
      </c>
      <c r="X363" s="18" t="s">
        <v>346</v>
      </c>
      <c r="Y363" s="18" t="s">
        <v>32</v>
      </c>
      <c r="Z363" s="18" t="s">
        <v>33</v>
      </c>
      <c r="AA363" s="91">
        <f>INDEX(Duct_Leakage!$A$3:$A$6,MATCH(Model_Input_Builder!$G363,Duct_Leakage!$E$3:$E$6,0),1)</f>
        <v>0.06</v>
      </c>
      <c r="AB363" s="91">
        <f>INDEX(Duct_Leakage!$B$3:$B$6,MATCH(Model_Input_Builder!$G363,Duct_Leakage!$E$3:$E$6,0),1)</f>
        <v>0.03</v>
      </c>
      <c r="AC363" s="18">
        <v>30</v>
      </c>
      <c r="AD363" s="18">
        <v>30</v>
      </c>
      <c r="AE363" s="18" t="s">
        <v>67</v>
      </c>
      <c r="AF363" s="18" t="s">
        <v>35</v>
      </c>
      <c r="AG363" s="49">
        <v>0</v>
      </c>
      <c r="AH363" s="18">
        <v>0</v>
      </c>
      <c r="AI363" s="18" t="s">
        <v>67</v>
      </c>
      <c r="AJ363" s="18" t="s">
        <v>67</v>
      </c>
      <c r="AK363" s="18" t="s">
        <v>67</v>
      </c>
      <c r="AL363" s="18" t="s">
        <v>67</v>
      </c>
      <c r="AM363" s="18" t="s">
        <v>67</v>
      </c>
      <c r="AN363" s="18">
        <v>0</v>
      </c>
      <c r="AO363" s="18">
        <v>0</v>
      </c>
    </row>
    <row r="364" spans="1:41" x14ac:dyDescent="0.25">
      <c r="A364" s="116">
        <v>360</v>
      </c>
      <c r="B364" s="116">
        <v>4</v>
      </c>
      <c r="C364" s="116">
        <v>7</v>
      </c>
      <c r="D364" s="116">
        <v>2</v>
      </c>
      <c r="E364" s="116">
        <v>1</v>
      </c>
      <c r="F364" s="116">
        <v>1</v>
      </c>
      <c r="G364" s="116">
        <v>1</v>
      </c>
      <c r="H364" s="116">
        <v>3</v>
      </c>
      <c r="I364" s="116" t="s">
        <v>1173</v>
      </c>
      <c r="K364" s="114" t="s">
        <v>2141</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277</v>
      </c>
      <c r="W364" s="18" t="s">
        <v>277</v>
      </c>
      <c r="X364" s="18" t="s">
        <v>346</v>
      </c>
      <c r="Y364" s="18" t="s">
        <v>32</v>
      </c>
      <c r="Z364" s="18" t="s">
        <v>33</v>
      </c>
      <c r="AA364" s="91">
        <f>INDEX(Duct_Leakage!$A$3:$A$6,MATCH(Model_Input_Builder!$G364,Duct_Leakage!$E$3:$E$6,0),1)</f>
        <v>0.03</v>
      </c>
      <c r="AB364" s="91">
        <f>INDEX(Duct_Leakage!$B$3:$B$6,MATCH(Model_Input_Builder!$G364,Duct_Leakage!$E$3:$E$6,0),1)</f>
        <v>1.4999999999999999E-2</v>
      </c>
      <c r="AC364" s="18">
        <v>30</v>
      </c>
      <c r="AD364" s="18">
        <v>30</v>
      </c>
      <c r="AE364" s="18" t="s">
        <v>67</v>
      </c>
      <c r="AF364" s="18" t="s">
        <v>35</v>
      </c>
      <c r="AG364" s="49">
        <v>0</v>
      </c>
      <c r="AH364" s="18">
        <v>0</v>
      </c>
      <c r="AI364" s="18" t="s">
        <v>67</v>
      </c>
      <c r="AJ364" s="18" t="s">
        <v>67</v>
      </c>
      <c r="AK364" s="18" t="s">
        <v>67</v>
      </c>
      <c r="AL364" s="18" t="s">
        <v>67</v>
      </c>
      <c r="AM364" s="18" t="s">
        <v>67</v>
      </c>
      <c r="AN364" s="18">
        <v>0</v>
      </c>
      <c r="AO364" s="18">
        <v>0</v>
      </c>
    </row>
    <row r="365" spans="1:41" x14ac:dyDescent="0.25">
      <c r="A365" s="116">
        <v>361</v>
      </c>
      <c r="B365" s="116">
        <v>1</v>
      </c>
      <c r="C365" s="116">
        <v>6</v>
      </c>
      <c r="D365" s="116">
        <v>4</v>
      </c>
      <c r="E365" s="116">
        <v>16</v>
      </c>
      <c r="F365" s="116">
        <v>2</v>
      </c>
      <c r="G365" s="116">
        <v>4</v>
      </c>
      <c r="H365" s="116">
        <v>2</v>
      </c>
      <c r="I365" s="116" t="s">
        <v>1174</v>
      </c>
      <c r="K365" s="114" t="s">
        <v>2142</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277</v>
      </c>
      <c r="W365" s="18" t="s">
        <v>277</v>
      </c>
      <c r="X365" s="18" t="s">
        <v>346</v>
      </c>
      <c r="Y365" s="18" t="s">
        <v>32</v>
      </c>
      <c r="Z365" s="18" t="s">
        <v>33</v>
      </c>
      <c r="AA365" s="91">
        <f>INDEX(Duct_Leakage!$A$3:$A$6,MATCH(Model_Input_Builder!$G365,Duct_Leakage!$E$3:$E$6,0),1)</f>
        <v>0.18</v>
      </c>
      <c r="AB365" s="91">
        <f>INDEX(Duct_Leakage!$B$3:$B$6,MATCH(Model_Input_Builder!$G365,Duct_Leakage!$E$3:$E$6,0),1)</f>
        <v>0.09</v>
      </c>
      <c r="AC365" s="18">
        <v>30</v>
      </c>
      <c r="AD365" s="18">
        <v>30</v>
      </c>
      <c r="AE365" s="18" t="s">
        <v>67</v>
      </c>
      <c r="AF365" s="18" t="s">
        <v>35</v>
      </c>
      <c r="AG365" s="49">
        <v>0</v>
      </c>
      <c r="AH365" s="18">
        <v>0</v>
      </c>
      <c r="AI365" s="18" t="s">
        <v>67</v>
      </c>
      <c r="AJ365" s="18" t="s">
        <v>67</v>
      </c>
      <c r="AK365" s="18" t="s">
        <v>67</v>
      </c>
      <c r="AL365" s="18" t="s">
        <v>67</v>
      </c>
      <c r="AM365" s="18" t="s">
        <v>67</v>
      </c>
      <c r="AN365" s="18">
        <v>0</v>
      </c>
      <c r="AO365" s="18">
        <v>0</v>
      </c>
    </row>
    <row r="366" spans="1:41" x14ac:dyDescent="0.25">
      <c r="A366" s="116">
        <v>362</v>
      </c>
      <c r="B366" s="116">
        <v>1</v>
      </c>
      <c r="C366" s="116">
        <v>1</v>
      </c>
      <c r="D366" s="116">
        <v>5</v>
      </c>
      <c r="E366" s="116">
        <v>4</v>
      </c>
      <c r="F366" s="116">
        <v>17</v>
      </c>
      <c r="G366" s="116">
        <v>3</v>
      </c>
      <c r="H366" s="116">
        <v>3</v>
      </c>
      <c r="I366" s="116" t="s">
        <v>1175</v>
      </c>
      <c r="K366" s="114" t="s">
        <v>2143</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277</v>
      </c>
      <c r="W366" s="18" t="s">
        <v>277</v>
      </c>
      <c r="X366" s="18" t="s">
        <v>346</v>
      </c>
      <c r="Y366" s="18" t="s">
        <v>32</v>
      </c>
      <c r="Z366" s="18" t="s">
        <v>33</v>
      </c>
      <c r="AA366" s="91">
        <f>INDEX(Duct_Leakage!$A$3:$A$6,MATCH(Model_Input_Builder!$G366,Duct_Leakage!$E$3:$E$6,0),1)</f>
        <v>0.127</v>
      </c>
      <c r="AB366" s="91">
        <f>INDEX(Duct_Leakage!$B$3:$B$6,MATCH(Model_Input_Builder!$G366,Duct_Leakage!$E$3:$E$6,0),1)</f>
        <v>6.3E-2</v>
      </c>
      <c r="AC366" s="18">
        <v>30</v>
      </c>
      <c r="AD366" s="18">
        <v>30</v>
      </c>
      <c r="AE366" s="18" t="s">
        <v>67</v>
      </c>
      <c r="AF366" s="18" t="s">
        <v>35</v>
      </c>
      <c r="AG366" s="49">
        <v>0</v>
      </c>
      <c r="AH366" s="18">
        <v>0</v>
      </c>
      <c r="AI366" s="18" t="s">
        <v>67</v>
      </c>
      <c r="AJ366" s="18" t="s">
        <v>67</v>
      </c>
      <c r="AK366" s="18" t="s">
        <v>67</v>
      </c>
      <c r="AL366" s="18" t="s">
        <v>67</v>
      </c>
      <c r="AM366" s="18" t="s">
        <v>67</v>
      </c>
      <c r="AN366" s="18">
        <v>0</v>
      </c>
      <c r="AO366" s="18">
        <v>0</v>
      </c>
    </row>
    <row r="367" spans="1:41" x14ac:dyDescent="0.25">
      <c r="A367" s="116">
        <v>363</v>
      </c>
      <c r="B367" s="116">
        <v>2</v>
      </c>
      <c r="C367" s="116">
        <v>2</v>
      </c>
      <c r="D367" s="116">
        <v>2</v>
      </c>
      <c r="E367" s="116">
        <v>1</v>
      </c>
      <c r="F367" s="116">
        <v>15</v>
      </c>
      <c r="G367" s="116">
        <v>4</v>
      </c>
      <c r="H367" s="116">
        <v>2</v>
      </c>
      <c r="I367" s="116" t="s">
        <v>1176</v>
      </c>
      <c r="K367" s="114" t="s">
        <v>2144</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277</v>
      </c>
      <c r="W367" s="18" t="s">
        <v>277</v>
      </c>
      <c r="X367" s="18" t="s">
        <v>346</v>
      </c>
      <c r="Y367" s="18" t="s">
        <v>32</v>
      </c>
      <c r="Z367" s="18" t="s">
        <v>33</v>
      </c>
      <c r="AA367" s="91">
        <f>INDEX(Duct_Leakage!$A$3:$A$6,MATCH(Model_Input_Builder!$G367,Duct_Leakage!$E$3:$E$6,0),1)</f>
        <v>0.18</v>
      </c>
      <c r="AB367" s="91">
        <f>INDEX(Duct_Leakage!$B$3:$B$6,MATCH(Model_Input_Builder!$G367,Duct_Leakage!$E$3:$E$6,0),1)</f>
        <v>0.09</v>
      </c>
      <c r="AC367" s="18">
        <v>30</v>
      </c>
      <c r="AD367" s="18">
        <v>30</v>
      </c>
      <c r="AE367" s="18" t="s">
        <v>67</v>
      </c>
      <c r="AF367" s="18" t="s">
        <v>35</v>
      </c>
      <c r="AG367" s="49">
        <v>0</v>
      </c>
      <c r="AH367" s="18">
        <v>0</v>
      </c>
      <c r="AI367" s="18" t="s">
        <v>67</v>
      </c>
      <c r="AJ367" s="18" t="s">
        <v>67</v>
      </c>
      <c r="AK367" s="18" t="s">
        <v>67</v>
      </c>
      <c r="AL367" s="18" t="s">
        <v>67</v>
      </c>
      <c r="AM367" s="18" t="s">
        <v>67</v>
      </c>
      <c r="AN367" s="18">
        <v>0</v>
      </c>
      <c r="AO367" s="18">
        <v>0</v>
      </c>
    </row>
    <row r="368" spans="1:41" x14ac:dyDescent="0.25">
      <c r="A368" s="116">
        <v>364</v>
      </c>
      <c r="B368" s="116">
        <v>1</v>
      </c>
      <c r="C368" s="116">
        <v>5</v>
      </c>
      <c r="D368" s="116">
        <v>3</v>
      </c>
      <c r="E368" s="116">
        <v>6</v>
      </c>
      <c r="F368" s="116">
        <v>13</v>
      </c>
      <c r="G368" s="116">
        <v>2</v>
      </c>
      <c r="H368" s="116">
        <v>3</v>
      </c>
      <c r="I368" s="116" t="s">
        <v>1177</v>
      </c>
      <c r="K368" s="114" t="s">
        <v>2145</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277</v>
      </c>
      <c r="W368" s="18" t="s">
        <v>277</v>
      </c>
      <c r="X368" s="18" t="s">
        <v>346</v>
      </c>
      <c r="Y368" s="18" t="s">
        <v>32</v>
      </c>
      <c r="Z368" s="18" t="s">
        <v>33</v>
      </c>
      <c r="AA368" s="91">
        <f>INDEX(Duct_Leakage!$A$3:$A$6,MATCH(Model_Input_Builder!$G368,Duct_Leakage!$E$3:$E$6,0),1)</f>
        <v>0.06</v>
      </c>
      <c r="AB368" s="91">
        <f>INDEX(Duct_Leakage!$B$3:$B$6,MATCH(Model_Input_Builder!$G368,Duct_Leakage!$E$3:$E$6,0),1)</f>
        <v>0.03</v>
      </c>
      <c r="AC368" s="18">
        <v>30</v>
      </c>
      <c r="AD368" s="18">
        <v>30</v>
      </c>
      <c r="AE368" s="18" t="s">
        <v>67</v>
      </c>
      <c r="AF368" s="18" t="s">
        <v>35</v>
      </c>
      <c r="AG368" s="49">
        <v>0</v>
      </c>
      <c r="AH368" s="18">
        <v>0</v>
      </c>
      <c r="AI368" s="18" t="s">
        <v>67</v>
      </c>
      <c r="AJ368" s="18" t="s">
        <v>67</v>
      </c>
      <c r="AK368" s="18" t="s">
        <v>67</v>
      </c>
      <c r="AL368" s="18" t="s">
        <v>67</v>
      </c>
      <c r="AM368" s="18" t="s">
        <v>67</v>
      </c>
      <c r="AN368" s="18">
        <v>0</v>
      </c>
      <c r="AO368" s="18">
        <v>0</v>
      </c>
    </row>
    <row r="369" spans="1:41" x14ac:dyDescent="0.25">
      <c r="A369" s="116">
        <v>365</v>
      </c>
      <c r="B369" s="116">
        <v>4</v>
      </c>
      <c r="C369" s="116">
        <v>2</v>
      </c>
      <c r="D369" s="116">
        <v>2</v>
      </c>
      <c r="E369" s="116">
        <v>6</v>
      </c>
      <c r="F369" s="116">
        <v>7</v>
      </c>
      <c r="G369" s="116">
        <v>1</v>
      </c>
      <c r="H369" s="116">
        <v>1</v>
      </c>
      <c r="I369" s="116" t="s">
        <v>1178</v>
      </c>
      <c r="K369" s="114" t="s">
        <v>2146</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277</v>
      </c>
      <c r="W369" s="18" t="s">
        <v>277</v>
      </c>
      <c r="X369" s="18" t="s">
        <v>346</v>
      </c>
      <c r="Y369" s="18" t="s">
        <v>32</v>
      </c>
      <c r="Z369" s="18" t="s">
        <v>33</v>
      </c>
      <c r="AA369" s="91">
        <f>INDEX(Duct_Leakage!$A$3:$A$6,MATCH(Model_Input_Builder!$G369,Duct_Leakage!$E$3:$E$6,0),1)</f>
        <v>0.03</v>
      </c>
      <c r="AB369" s="91">
        <f>INDEX(Duct_Leakage!$B$3:$B$6,MATCH(Model_Input_Builder!$G369,Duct_Leakage!$E$3:$E$6,0),1)</f>
        <v>1.4999999999999999E-2</v>
      </c>
      <c r="AC369" s="18">
        <v>30</v>
      </c>
      <c r="AD369" s="18">
        <v>30</v>
      </c>
      <c r="AE369" s="18" t="s">
        <v>67</v>
      </c>
      <c r="AF369" s="18" t="s">
        <v>35</v>
      </c>
      <c r="AG369" s="49">
        <v>0</v>
      </c>
      <c r="AH369" s="18">
        <v>0</v>
      </c>
      <c r="AI369" s="18" t="s">
        <v>67</v>
      </c>
      <c r="AJ369" s="18" t="s">
        <v>67</v>
      </c>
      <c r="AK369" s="18" t="s">
        <v>67</v>
      </c>
      <c r="AL369" s="18" t="s">
        <v>67</v>
      </c>
      <c r="AM369" s="18" t="s">
        <v>67</v>
      </c>
      <c r="AN369" s="18">
        <v>0</v>
      </c>
      <c r="AO369" s="18">
        <v>0</v>
      </c>
    </row>
    <row r="370" spans="1:41" x14ac:dyDescent="0.25">
      <c r="A370" s="116">
        <v>366</v>
      </c>
      <c r="B370" s="116">
        <v>2</v>
      </c>
      <c r="C370" s="116">
        <v>4</v>
      </c>
      <c r="D370" s="116">
        <v>3</v>
      </c>
      <c r="E370" s="116">
        <v>16</v>
      </c>
      <c r="F370" s="116">
        <v>13</v>
      </c>
      <c r="G370" s="116">
        <v>3</v>
      </c>
      <c r="H370" s="116">
        <v>3</v>
      </c>
      <c r="I370" s="116" t="s">
        <v>1179</v>
      </c>
      <c r="K370" s="114" t="s">
        <v>2147</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277</v>
      </c>
      <c r="W370" s="18" t="s">
        <v>277</v>
      </c>
      <c r="X370" s="18" t="s">
        <v>346</v>
      </c>
      <c r="Y370" s="18" t="s">
        <v>32</v>
      </c>
      <c r="Z370" s="18" t="s">
        <v>33</v>
      </c>
      <c r="AA370" s="91">
        <f>INDEX(Duct_Leakage!$A$3:$A$6,MATCH(Model_Input_Builder!$G370,Duct_Leakage!$E$3:$E$6,0),1)</f>
        <v>0.127</v>
      </c>
      <c r="AB370" s="91">
        <f>INDEX(Duct_Leakage!$B$3:$B$6,MATCH(Model_Input_Builder!$G370,Duct_Leakage!$E$3:$E$6,0),1)</f>
        <v>6.3E-2</v>
      </c>
      <c r="AC370" s="18">
        <v>30</v>
      </c>
      <c r="AD370" s="18">
        <v>30</v>
      </c>
      <c r="AE370" s="18" t="s">
        <v>67</v>
      </c>
      <c r="AF370" s="18" t="s">
        <v>35</v>
      </c>
      <c r="AG370" s="49">
        <v>0</v>
      </c>
      <c r="AH370" s="18">
        <v>0</v>
      </c>
      <c r="AI370" s="18" t="s">
        <v>67</v>
      </c>
      <c r="AJ370" s="18" t="s">
        <v>67</v>
      </c>
      <c r="AK370" s="18" t="s">
        <v>67</v>
      </c>
      <c r="AL370" s="18" t="s">
        <v>67</v>
      </c>
      <c r="AM370" s="18" t="s">
        <v>67</v>
      </c>
      <c r="AN370" s="18">
        <v>0</v>
      </c>
      <c r="AO370" s="18">
        <v>0</v>
      </c>
    </row>
    <row r="371" spans="1:41" x14ac:dyDescent="0.25">
      <c r="A371" s="116">
        <v>367</v>
      </c>
      <c r="B371" s="116">
        <v>4</v>
      </c>
      <c r="C371" s="116">
        <v>5</v>
      </c>
      <c r="D371" s="116">
        <v>2</v>
      </c>
      <c r="E371" s="116">
        <v>7</v>
      </c>
      <c r="F371" s="116">
        <v>19</v>
      </c>
      <c r="G371" s="116">
        <v>4</v>
      </c>
      <c r="H371" s="116">
        <v>4</v>
      </c>
      <c r="I371" s="116" t="s">
        <v>1180</v>
      </c>
      <c r="K371" s="114" t="s">
        <v>2148</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277</v>
      </c>
      <c r="W371" s="18" t="s">
        <v>277</v>
      </c>
      <c r="X371" s="18" t="s">
        <v>346</v>
      </c>
      <c r="Y371" s="18" t="s">
        <v>32</v>
      </c>
      <c r="Z371" s="18" t="s">
        <v>33</v>
      </c>
      <c r="AA371" s="91">
        <f>INDEX(Duct_Leakage!$A$3:$A$6,MATCH(Model_Input_Builder!$G371,Duct_Leakage!$E$3:$E$6,0),1)</f>
        <v>0.18</v>
      </c>
      <c r="AB371" s="91">
        <f>INDEX(Duct_Leakage!$B$3:$B$6,MATCH(Model_Input_Builder!$G371,Duct_Leakage!$E$3:$E$6,0),1)</f>
        <v>0.09</v>
      </c>
      <c r="AC371" s="18">
        <v>30</v>
      </c>
      <c r="AD371" s="18">
        <v>30</v>
      </c>
      <c r="AE371" s="18" t="s">
        <v>67</v>
      </c>
      <c r="AF371" s="18" t="s">
        <v>35</v>
      </c>
      <c r="AG371" s="49">
        <v>0</v>
      </c>
      <c r="AH371" s="18">
        <v>0</v>
      </c>
      <c r="AI371" s="18" t="s">
        <v>67</v>
      </c>
      <c r="AJ371" s="18" t="s">
        <v>67</v>
      </c>
      <c r="AK371" s="18" t="s">
        <v>67</v>
      </c>
      <c r="AL371" s="18" t="s">
        <v>67</v>
      </c>
      <c r="AM371" s="18" t="s">
        <v>67</v>
      </c>
      <c r="AN371" s="18">
        <v>0</v>
      </c>
      <c r="AO371" s="18">
        <v>0</v>
      </c>
    </row>
    <row r="372" spans="1:41" x14ac:dyDescent="0.25">
      <c r="A372" s="116">
        <v>368</v>
      </c>
      <c r="B372" s="116">
        <v>1</v>
      </c>
      <c r="C372" s="116">
        <v>5</v>
      </c>
      <c r="D372" s="116">
        <v>4</v>
      </c>
      <c r="E372" s="116">
        <v>16</v>
      </c>
      <c r="F372" s="116">
        <v>13</v>
      </c>
      <c r="G372" s="116">
        <v>2</v>
      </c>
      <c r="H372" s="116">
        <v>3</v>
      </c>
      <c r="I372" s="116" t="s">
        <v>1181</v>
      </c>
      <c r="K372" s="114" t="s">
        <v>2149</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277</v>
      </c>
      <c r="W372" s="18" t="s">
        <v>277</v>
      </c>
      <c r="X372" s="18" t="s">
        <v>346</v>
      </c>
      <c r="Y372" s="18" t="s">
        <v>32</v>
      </c>
      <c r="Z372" s="18" t="s">
        <v>33</v>
      </c>
      <c r="AA372" s="91">
        <f>INDEX(Duct_Leakage!$A$3:$A$6,MATCH(Model_Input_Builder!$G372,Duct_Leakage!$E$3:$E$6,0),1)</f>
        <v>0.06</v>
      </c>
      <c r="AB372" s="91">
        <f>INDEX(Duct_Leakage!$B$3:$B$6,MATCH(Model_Input_Builder!$G372,Duct_Leakage!$E$3:$E$6,0),1)</f>
        <v>0.03</v>
      </c>
      <c r="AC372" s="18">
        <v>30</v>
      </c>
      <c r="AD372" s="18">
        <v>30</v>
      </c>
      <c r="AE372" s="18" t="s">
        <v>67</v>
      </c>
      <c r="AF372" s="18" t="s">
        <v>35</v>
      </c>
      <c r="AG372" s="49">
        <v>0</v>
      </c>
      <c r="AH372" s="18">
        <v>0</v>
      </c>
      <c r="AI372" s="18" t="s">
        <v>67</v>
      </c>
      <c r="AJ372" s="18" t="s">
        <v>67</v>
      </c>
      <c r="AK372" s="18" t="s">
        <v>67</v>
      </c>
      <c r="AL372" s="18" t="s">
        <v>67</v>
      </c>
      <c r="AM372" s="18" t="s">
        <v>67</v>
      </c>
      <c r="AN372" s="18">
        <v>0</v>
      </c>
      <c r="AO372" s="18">
        <v>0</v>
      </c>
    </row>
    <row r="373" spans="1:41" x14ac:dyDescent="0.25">
      <c r="A373" s="116">
        <v>369</v>
      </c>
      <c r="B373" s="116">
        <v>3</v>
      </c>
      <c r="C373" s="116">
        <v>1</v>
      </c>
      <c r="D373" s="116">
        <v>3</v>
      </c>
      <c r="E373" s="116">
        <v>14</v>
      </c>
      <c r="F373" s="116">
        <v>17</v>
      </c>
      <c r="G373" s="116">
        <v>2</v>
      </c>
      <c r="H373" s="116">
        <v>2</v>
      </c>
      <c r="I373" s="116" t="s">
        <v>1182</v>
      </c>
      <c r="K373" s="114" t="s">
        <v>2150</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277</v>
      </c>
      <c r="W373" s="18" t="s">
        <v>277</v>
      </c>
      <c r="X373" s="18" t="s">
        <v>346</v>
      </c>
      <c r="Y373" s="18" t="s">
        <v>32</v>
      </c>
      <c r="Z373" s="18" t="s">
        <v>33</v>
      </c>
      <c r="AA373" s="91">
        <f>INDEX(Duct_Leakage!$A$3:$A$6,MATCH(Model_Input_Builder!$G373,Duct_Leakage!$E$3:$E$6,0),1)</f>
        <v>0.06</v>
      </c>
      <c r="AB373" s="91">
        <f>INDEX(Duct_Leakage!$B$3:$B$6,MATCH(Model_Input_Builder!$G373,Duct_Leakage!$E$3:$E$6,0),1)</f>
        <v>0.03</v>
      </c>
      <c r="AC373" s="18">
        <v>30</v>
      </c>
      <c r="AD373" s="18">
        <v>30</v>
      </c>
      <c r="AE373" s="18" t="s">
        <v>67</v>
      </c>
      <c r="AF373" s="18" t="s">
        <v>35</v>
      </c>
      <c r="AG373" s="49">
        <v>0</v>
      </c>
      <c r="AH373" s="18">
        <v>0</v>
      </c>
      <c r="AI373" s="18" t="s">
        <v>67</v>
      </c>
      <c r="AJ373" s="18" t="s">
        <v>67</v>
      </c>
      <c r="AK373" s="18" t="s">
        <v>67</v>
      </c>
      <c r="AL373" s="18" t="s">
        <v>67</v>
      </c>
      <c r="AM373" s="18" t="s">
        <v>67</v>
      </c>
      <c r="AN373" s="18">
        <v>0</v>
      </c>
      <c r="AO373" s="18">
        <v>0</v>
      </c>
    </row>
    <row r="374" spans="1:41" x14ac:dyDescent="0.25">
      <c r="A374" s="116">
        <v>370</v>
      </c>
      <c r="B374" s="116">
        <v>4</v>
      </c>
      <c r="C374" s="116">
        <v>7</v>
      </c>
      <c r="D374" s="116">
        <v>3</v>
      </c>
      <c r="E374" s="116">
        <v>14</v>
      </c>
      <c r="F374" s="116">
        <v>17</v>
      </c>
      <c r="G374" s="116">
        <v>3</v>
      </c>
      <c r="H374" s="116">
        <v>3</v>
      </c>
      <c r="I374" s="116" t="s">
        <v>1183</v>
      </c>
      <c r="K374" s="114" t="s">
        <v>2151</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277</v>
      </c>
      <c r="W374" s="18" t="s">
        <v>277</v>
      </c>
      <c r="X374" s="18" t="s">
        <v>346</v>
      </c>
      <c r="Y374" s="18" t="s">
        <v>32</v>
      </c>
      <c r="Z374" s="18" t="s">
        <v>33</v>
      </c>
      <c r="AA374" s="91">
        <f>INDEX(Duct_Leakage!$A$3:$A$6,MATCH(Model_Input_Builder!$G374,Duct_Leakage!$E$3:$E$6,0),1)</f>
        <v>0.127</v>
      </c>
      <c r="AB374" s="91">
        <f>INDEX(Duct_Leakage!$B$3:$B$6,MATCH(Model_Input_Builder!$G374,Duct_Leakage!$E$3:$E$6,0),1)</f>
        <v>6.3E-2</v>
      </c>
      <c r="AC374" s="18">
        <v>30</v>
      </c>
      <c r="AD374" s="18">
        <v>30</v>
      </c>
      <c r="AE374" s="18" t="s">
        <v>67</v>
      </c>
      <c r="AF374" s="18" t="s">
        <v>35</v>
      </c>
      <c r="AG374" s="49">
        <v>0</v>
      </c>
      <c r="AH374" s="18">
        <v>0</v>
      </c>
      <c r="AI374" s="18" t="s">
        <v>67</v>
      </c>
      <c r="AJ374" s="18" t="s">
        <v>67</v>
      </c>
      <c r="AK374" s="18" t="s">
        <v>67</v>
      </c>
      <c r="AL374" s="18" t="s">
        <v>67</v>
      </c>
      <c r="AM374" s="18" t="s">
        <v>67</v>
      </c>
      <c r="AN374" s="18">
        <v>0</v>
      </c>
      <c r="AO374" s="18">
        <v>0</v>
      </c>
    </row>
    <row r="375" spans="1:41" x14ac:dyDescent="0.25">
      <c r="A375" s="116">
        <v>371</v>
      </c>
      <c r="B375" s="116">
        <v>4</v>
      </c>
      <c r="C375" s="116">
        <v>7</v>
      </c>
      <c r="D375" s="116">
        <v>1</v>
      </c>
      <c r="E375" s="116">
        <v>16</v>
      </c>
      <c r="F375" s="116">
        <v>11</v>
      </c>
      <c r="G375" s="116">
        <v>2</v>
      </c>
      <c r="H375" s="116">
        <v>2</v>
      </c>
      <c r="I375" s="116" t="s">
        <v>1184</v>
      </c>
      <c r="K375" s="114" t="s">
        <v>2152</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277</v>
      </c>
      <c r="W375" s="18" t="s">
        <v>277</v>
      </c>
      <c r="X375" s="18" t="s">
        <v>346</v>
      </c>
      <c r="Y375" s="18" t="s">
        <v>32</v>
      </c>
      <c r="Z375" s="18" t="s">
        <v>33</v>
      </c>
      <c r="AA375" s="91">
        <f>INDEX(Duct_Leakage!$A$3:$A$6,MATCH(Model_Input_Builder!$G375,Duct_Leakage!$E$3:$E$6,0),1)</f>
        <v>0.06</v>
      </c>
      <c r="AB375" s="91">
        <f>INDEX(Duct_Leakage!$B$3:$B$6,MATCH(Model_Input_Builder!$G375,Duct_Leakage!$E$3:$E$6,0),1)</f>
        <v>0.03</v>
      </c>
      <c r="AC375" s="18">
        <v>30</v>
      </c>
      <c r="AD375" s="18">
        <v>30</v>
      </c>
      <c r="AE375" s="18" t="s">
        <v>67</v>
      </c>
      <c r="AF375" s="18" t="s">
        <v>35</v>
      </c>
      <c r="AG375" s="49">
        <v>0</v>
      </c>
      <c r="AH375" s="18">
        <v>0</v>
      </c>
      <c r="AI375" s="18" t="s">
        <v>67</v>
      </c>
      <c r="AJ375" s="18" t="s">
        <v>67</v>
      </c>
      <c r="AK375" s="18" t="s">
        <v>67</v>
      </c>
      <c r="AL375" s="18" t="s">
        <v>67</v>
      </c>
      <c r="AM375" s="18" t="s">
        <v>67</v>
      </c>
      <c r="AN375" s="18">
        <v>0</v>
      </c>
      <c r="AO375" s="18">
        <v>0</v>
      </c>
    </row>
    <row r="376" spans="1:41" x14ac:dyDescent="0.25">
      <c r="A376" s="116">
        <v>372</v>
      </c>
      <c r="B376" s="116">
        <v>3</v>
      </c>
      <c r="C376" s="116">
        <v>8</v>
      </c>
      <c r="D376" s="116">
        <v>2</v>
      </c>
      <c r="E376" s="116">
        <v>11</v>
      </c>
      <c r="F376" s="116">
        <v>13</v>
      </c>
      <c r="G376" s="116">
        <v>1</v>
      </c>
      <c r="H376" s="116">
        <v>2</v>
      </c>
      <c r="I376" s="116" t="s">
        <v>1185</v>
      </c>
      <c r="K376" s="114" t="s">
        <v>2153</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277</v>
      </c>
      <c r="W376" s="18" t="s">
        <v>277</v>
      </c>
      <c r="X376" s="18" t="s">
        <v>346</v>
      </c>
      <c r="Y376" s="18" t="s">
        <v>32</v>
      </c>
      <c r="Z376" s="18" t="s">
        <v>33</v>
      </c>
      <c r="AA376" s="91">
        <f>INDEX(Duct_Leakage!$A$3:$A$6,MATCH(Model_Input_Builder!$G376,Duct_Leakage!$E$3:$E$6,0),1)</f>
        <v>0.03</v>
      </c>
      <c r="AB376" s="91">
        <f>INDEX(Duct_Leakage!$B$3:$B$6,MATCH(Model_Input_Builder!$G376,Duct_Leakage!$E$3:$E$6,0),1)</f>
        <v>1.4999999999999999E-2</v>
      </c>
      <c r="AC376" s="18">
        <v>30</v>
      </c>
      <c r="AD376" s="18">
        <v>30</v>
      </c>
      <c r="AE376" s="18" t="s">
        <v>67</v>
      </c>
      <c r="AF376" s="18" t="s">
        <v>35</v>
      </c>
      <c r="AG376" s="49">
        <v>0</v>
      </c>
      <c r="AH376" s="18">
        <v>0</v>
      </c>
      <c r="AI376" s="18" t="s">
        <v>67</v>
      </c>
      <c r="AJ376" s="18" t="s">
        <v>67</v>
      </c>
      <c r="AK376" s="18" t="s">
        <v>67</v>
      </c>
      <c r="AL376" s="18" t="s">
        <v>67</v>
      </c>
      <c r="AM376" s="18" t="s">
        <v>67</v>
      </c>
      <c r="AN376" s="18">
        <v>0</v>
      </c>
      <c r="AO376" s="18">
        <v>0</v>
      </c>
    </row>
    <row r="377" spans="1:41" x14ac:dyDescent="0.25">
      <c r="A377" s="116">
        <v>373</v>
      </c>
      <c r="B377" s="116">
        <v>3</v>
      </c>
      <c r="C377" s="116">
        <v>5</v>
      </c>
      <c r="D377" s="116">
        <v>1</v>
      </c>
      <c r="E377" s="116">
        <v>8</v>
      </c>
      <c r="F377" s="116">
        <v>17</v>
      </c>
      <c r="G377" s="116">
        <v>4</v>
      </c>
      <c r="H377" s="116">
        <v>3</v>
      </c>
      <c r="I377" s="116" t="s">
        <v>1186</v>
      </c>
      <c r="K377" s="114" t="s">
        <v>2154</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277</v>
      </c>
      <c r="W377" s="18" t="s">
        <v>277</v>
      </c>
      <c r="X377" s="18" t="s">
        <v>346</v>
      </c>
      <c r="Y377" s="18" t="s">
        <v>32</v>
      </c>
      <c r="Z377" s="18" t="s">
        <v>33</v>
      </c>
      <c r="AA377" s="91">
        <f>INDEX(Duct_Leakage!$A$3:$A$6,MATCH(Model_Input_Builder!$G377,Duct_Leakage!$E$3:$E$6,0),1)</f>
        <v>0.18</v>
      </c>
      <c r="AB377" s="91">
        <f>INDEX(Duct_Leakage!$B$3:$B$6,MATCH(Model_Input_Builder!$G377,Duct_Leakage!$E$3:$E$6,0),1)</f>
        <v>0.09</v>
      </c>
      <c r="AC377" s="18">
        <v>30</v>
      </c>
      <c r="AD377" s="18">
        <v>30</v>
      </c>
      <c r="AE377" s="18" t="s">
        <v>67</v>
      </c>
      <c r="AF377" s="18" t="s">
        <v>35</v>
      </c>
      <c r="AG377" s="49">
        <v>0</v>
      </c>
      <c r="AH377" s="18">
        <v>0</v>
      </c>
      <c r="AI377" s="18" t="s">
        <v>67</v>
      </c>
      <c r="AJ377" s="18" t="s">
        <v>67</v>
      </c>
      <c r="AK377" s="18" t="s">
        <v>67</v>
      </c>
      <c r="AL377" s="18" t="s">
        <v>67</v>
      </c>
      <c r="AM377" s="18" t="s">
        <v>67</v>
      </c>
      <c r="AN377" s="18">
        <v>0</v>
      </c>
      <c r="AO377" s="18">
        <v>0</v>
      </c>
    </row>
    <row r="378" spans="1:41" x14ac:dyDescent="0.25">
      <c r="A378" s="116">
        <v>374</v>
      </c>
      <c r="B378" s="116">
        <v>2</v>
      </c>
      <c r="C378" s="116">
        <v>4</v>
      </c>
      <c r="D378" s="116">
        <v>1</v>
      </c>
      <c r="E378" s="116">
        <v>19</v>
      </c>
      <c r="F378" s="116">
        <v>20</v>
      </c>
      <c r="G378" s="116">
        <v>2</v>
      </c>
      <c r="H378" s="116">
        <v>3</v>
      </c>
      <c r="I378" s="116" t="s">
        <v>1187</v>
      </c>
      <c r="K378" s="114" t="s">
        <v>2155</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277</v>
      </c>
      <c r="W378" s="18" t="s">
        <v>277</v>
      </c>
      <c r="X378" s="18" t="s">
        <v>346</v>
      </c>
      <c r="Y378" s="18" t="s">
        <v>32</v>
      </c>
      <c r="Z378" s="18" t="s">
        <v>33</v>
      </c>
      <c r="AA378" s="91">
        <f>INDEX(Duct_Leakage!$A$3:$A$6,MATCH(Model_Input_Builder!$G378,Duct_Leakage!$E$3:$E$6,0),1)</f>
        <v>0.06</v>
      </c>
      <c r="AB378" s="91">
        <f>INDEX(Duct_Leakage!$B$3:$B$6,MATCH(Model_Input_Builder!$G378,Duct_Leakage!$E$3:$E$6,0),1)</f>
        <v>0.03</v>
      </c>
      <c r="AC378" s="18">
        <v>30</v>
      </c>
      <c r="AD378" s="18">
        <v>30</v>
      </c>
      <c r="AE378" s="18" t="s">
        <v>67</v>
      </c>
      <c r="AF378" s="18" t="s">
        <v>35</v>
      </c>
      <c r="AG378" s="49">
        <v>0</v>
      </c>
      <c r="AH378" s="18">
        <v>0</v>
      </c>
      <c r="AI378" s="18" t="s">
        <v>67</v>
      </c>
      <c r="AJ378" s="18" t="s">
        <v>67</v>
      </c>
      <c r="AK378" s="18" t="s">
        <v>67</v>
      </c>
      <c r="AL378" s="18" t="s">
        <v>67</v>
      </c>
      <c r="AM378" s="18" t="s">
        <v>67</v>
      </c>
      <c r="AN378" s="18">
        <v>0</v>
      </c>
      <c r="AO378" s="18">
        <v>0</v>
      </c>
    </row>
    <row r="379" spans="1:41" x14ac:dyDescent="0.25">
      <c r="A379" s="116">
        <v>375</v>
      </c>
      <c r="B379" s="116">
        <v>3</v>
      </c>
      <c r="C379" s="116">
        <v>2</v>
      </c>
      <c r="D379" s="116">
        <v>4</v>
      </c>
      <c r="E379" s="116">
        <v>4</v>
      </c>
      <c r="F379" s="116">
        <v>8</v>
      </c>
      <c r="G379" s="116">
        <v>3</v>
      </c>
      <c r="H379" s="116">
        <v>1</v>
      </c>
      <c r="I379" s="116" t="s">
        <v>1188</v>
      </c>
      <c r="K379" s="114" t="s">
        <v>2156</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277</v>
      </c>
      <c r="W379" s="18" t="s">
        <v>277</v>
      </c>
      <c r="X379" s="18" t="s">
        <v>346</v>
      </c>
      <c r="Y379" s="18" t="s">
        <v>32</v>
      </c>
      <c r="Z379" s="18" t="s">
        <v>33</v>
      </c>
      <c r="AA379" s="91">
        <f>INDEX(Duct_Leakage!$A$3:$A$6,MATCH(Model_Input_Builder!$G379,Duct_Leakage!$E$3:$E$6,0),1)</f>
        <v>0.127</v>
      </c>
      <c r="AB379" s="91">
        <f>INDEX(Duct_Leakage!$B$3:$B$6,MATCH(Model_Input_Builder!$G379,Duct_Leakage!$E$3:$E$6,0),1)</f>
        <v>6.3E-2</v>
      </c>
      <c r="AC379" s="18">
        <v>30</v>
      </c>
      <c r="AD379" s="18">
        <v>30</v>
      </c>
      <c r="AE379" s="18" t="s">
        <v>67</v>
      </c>
      <c r="AF379" s="18" t="s">
        <v>35</v>
      </c>
      <c r="AG379" s="49">
        <v>0</v>
      </c>
      <c r="AH379" s="18">
        <v>0</v>
      </c>
      <c r="AI379" s="18" t="s">
        <v>67</v>
      </c>
      <c r="AJ379" s="18" t="s">
        <v>67</v>
      </c>
      <c r="AK379" s="18" t="s">
        <v>67</v>
      </c>
      <c r="AL379" s="18" t="s">
        <v>67</v>
      </c>
      <c r="AM379" s="18" t="s">
        <v>67</v>
      </c>
      <c r="AN379" s="18">
        <v>0</v>
      </c>
      <c r="AO379" s="18">
        <v>0</v>
      </c>
    </row>
    <row r="380" spans="1:41" x14ac:dyDescent="0.25">
      <c r="A380" s="116">
        <v>376</v>
      </c>
      <c r="B380" s="116">
        <v>2</v>
      </c>
      <c r="C380" s="116">
        <v>2</v>
      </c>
      <c r="D380" s="116">
        <v>3</v>
      </c>
      <c r="E380" s="116">
        <v>5</v>
      </c>
      <c r="F380" s="116">
        <v>18</v>
      </c>
      <c r="G380" s="116">
        <v>1</v>
      </c>
      <c r="H380" s="116">
        <v>2</v>
      </c>
      <c r="I380" s="116" t="s">
        <v>1189</v>
      </c>
      <c r="K380" s="114" t="s">
        <v>2157</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277</v>
      </c>
      <c r="W380" s="18" t="s">
        <v>277</v>
      </c>
      <c r="X380" s="18" t="s">
        <v>346</v>
      </c>
      <c r="Y380" s="18" t="s">
        <v>32</v>
      </c>
      <c r="Z380" s="18" t="s">
        <v>33</v>
      </c>
      <c r="AA380" s="91">
        <f>INDEX(Duct_Leakage!$A$3:$A$6,MATCH(Model_Input_Builder!$G380,Duct_Leakage!$E$3:$E$6,0),1)</f>
        <v>0.03</v>
      </c>
      <c r="AB380" s="91">
        <f>INDEX(Duct_Leakage!$B$3:$B$6,MATCH(Model_Input_Builder!$G380,Duct_Leakage!$E$3:$E$6,0),1)</f>
        <v>1.4999999999999999E-2</v>
      </c>
      <c r="AC380" s="18">
        <v>30</v>
      </c>
      <c r="AD380" s="18">
        <v>30</v>
      </c>
      <c r="AE380" s="18" t="s">
        <v>67</v>
      </c>
      <c r="AF380" s="18" t="s">
        <v>35</v>
      </c>
      <c r="AG380" s="49">
        <v>0</v>
      </c>
      <c r="AH380" s="18">
        <v>0</v>
      </c>
      <c r="AI380" s="18" t="s">
        <v>67</v>
      </c>
      <c r="AJ380" s="18" t="s">
        <v>67</v>
      </c>
      <c r="AK380" s="18" t="s">
        <v>67</v>
      </c>
      <c r="AL380" s="18" t="s">
        <v>67</v>
      </c>
      <c r="AM380" s="18" t="s">
        <v>67</v>
      </c>
      <c r="AN380" s="18">
        <v>0</v>
      </c>
      <c r="AO380" s="18">
        <v>0</v>
      </c>
    </row>
    <row r="381" spans="1:41" x14ac:dyDescent="0.25">
      <c r="A381" s="116">
        <v>377</v>
      </c>
      <c r="B381" s="116">
        <v>2</v>
      </c>
      <c r="C381" s="116">
        <v>1</v>
      </c>
      <c r="D381" s="116">
        <v>4</v>
      </c>
      <c r="E381" s="116">
        <v>6</v>
      </c>
      <c r="F381" s="116">
        <v>7</v>
      </c>
      <c r="G381" s="116">
        <v>1</v>
      </c>
      <c r="H381" s="116">
        <v>4</v>
      </c>
      <c r="I381" s="116" t="s">
        <v>1190</v>
      </c>
      <c r="K381" s="114" t="s">
        <v>2158</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277</v>
      </c>
      <c r="W381" s="18" t="s">
        <v>277</v>
      </c>
      <c r="X381" s="18" t="s">
        <v>346</v>
      </c>
      <c r="Y381" s="18" t="s">
        <v>32</v>
      </c>
      <c r="Z381" s="18" t="s">
        <v>33</v>
      </c>
      <c r="AA381" s="91">
        <f>INDEX(Duct_Leakage!$A$3:$A$6,MATCH(Model_Input_Builder!$G381,Duct_Leakage!$E$3:$E$6,0),1)</f>
        <v>0.03</v>
      </c>
      <c r="AB381" s="91">
        <f>INDEX(Duct_Leakage!$B$3:$B$6,MATCH(Model_Input_Builder!$G381,Duct_Leakage!$E$3:$E$6,0),1)</f>
        <v>1.4999999999999999E-2</v>
      </c>
      <c r="AC381" s="18">
        <v>30</v>
      </c>
      <c r="AD381" s="18">
        <v>30</v>
      </c>
      <c r="AE381" s="18" t="s">
        <v>67</v>
      </c>
      <c r="AF381" s="18" t="s">
        <v>35</v>
      </c>
      <c r="AG381" s="49">
        <v>0</v>
      </c>
      <c r="AH381" s="18">
        <v>0</v>
      </c>
      <c r="AI381" s="18" t="s">
        <v>67</v>
      </c>
      <c r="AJ381" s="18" t="s">
        <v>67</v>
      </c>
      <c r="AK381" s="18" t="s">
        <v>67</v>
      </c>
      <c r="AL381" s="18" t="s">
        <v>67</v>
      </c>
      <c r="AM381" s="18" t="s">
        <v>67</v>
      </c>
      <c r="AN381" s="18">
        <v>0</v>
      </c>
      <c r="AO381" s="18">
        <v>0</v>
      </c>
    </row>
    <row r="382" spans="1:41" x14ac:dyDescent="0.25">
      <c r="A382" s="116">
        <v>378</v>
      </c>
      <c r="B382" s="116">
        <v>3</v>
      </c>
      <c r="C382" s="116">
        <v>7</v>
      </c>
      <c r="D382" s="116">
        <v>2</v>
      </c>
      <c r="E382" s="116">
        <v>16</v>
      </c>
      <c r="F382" s="116">
        <v>5</v>
      </c>
      <c r="G382" s="116">
        <v>3</v>
      </c>
      <c r="H382" s="116">
        <v>2</v>
      </c>
      <c r="I382" s="116" t="s">
        <v>1191</v>
      </c>
      <c r="K382" s="114" t="s">
        <v>2159</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277</v>
      </c>
      <c r="W382" s="18" t="s">
        <v>277</v>
      </c>
      <c r="X382" s="18" t="s">
        <v>346</v>
      </c>
      <c r="Y382" s="18" t="s">
        <v>32</v>
      </c>
      <c r="Z382" s="18" t="s">
        <v>33</v>
      </c>
      <c r="AA382" s="91">
        <f>INDEX(Duct_Leakage!$A$3:$A$6,MATCH(Model_Input_Builder!$G382,Duct_Leakage!$E$3:$E$6,0),1)</f>
        <v>0.127</v>
      </c>
      <c r="AB382" s="91">
        <f>INDEX(Duct_Leakage!$B$3:$B$6,MATCH(Model_Input_Builder!$G382,Duct_Leakage!$E$3:$E$6,0),1)</f>
        <v>6.3E-2</v>
      </c>
      <c r="AC382" s="18">
        <v>30</v>
      </c>
      <c r="AD382" s="18">
        <v>30</v>
      </c>
      <c r="AE382" s="18" t="s">
        <v>67</v>
      </c>
      <c r="AF382" s="18" t="s">
        <v>35</v>
      </c>
      <c r="AG382" s="49">
        <v>0</v>
      </c>
      <c r="AH382" s="18">
        <v>0</v>
      </c>
      <c r="AI382" s="18" t="s">
        <v>67</v>
      </c>
      <c r="AJ382" s="18" t="s">
        <v>67</v>
      </c>
      <c r="AK382" s="18" t="s">
        <v>67</v>
      </c>
      <c r="AL382" s="18" t="s">
        <v>67</v>
      </c>
      <c r="AM382" s="18" t="s">
        <v>67</v>
      </c>
      <c r="AN382" s="18">
        <v>0</v>
      </c>
      <c r="AO382" s="18">
        <v>0</v>
      </c>
    </row>
    <row r="383" spans="1:41" x14ac:dyDescent="0.25">
      <c r="A383" s="116">
        <v>379</v>
      </c>
      <c r="B383" s="116">
        <v>3</v>
      </c>
      <c r="C383" s="116">
        <v>7</v>
      </c>
      <c r="D383" s="116">
        <v>3</v>
      </c>
      <c r="E383" s="116">
        <v>9</v>
      </c>
      <c r="F383" s="116">
        <v>13</v>
      </c>
      <c r="G383" s="116">
        <v>4</v>
      </c>
      <c r="H383" s="116">
        <v>3</v>
      </c>
      <c r="I383" s="116" t="s">
        <v>1192</v>
      </c>
      <c r="K383" s="114" t="s">
        <v>2160</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277</v>
      </c>
      <c r="W383" s="18" t="s">
        <v>277</v>
      </c>
      <c r="X383" s="18" t="s">
        <v>346</v>
      </c>
      <c r="Y383" s="18" t="s">
        <v>32</v>
      </c>
      <c r="Z383" s="18" t="s">
        <v>33</v>
      </c>
      <c r="AA383" s="91">
        <f>INDEX(Duct_Leakage!$A$3:$A$6,MATCH(Model_Input_Builder!$G383,Duct_Leakage!$E$3:$E$6,0),1)</f>
        <v>0.18</v>
      </c>
      <c r="AB383" s="91">
        <f>INDEX(Duct_Leakage!$B$3:$B$6,MATCH(Model_Input_Builder!$G383,Duct_Leakage!$E$3:$E$6,0),1)</f>
        <v>0.09</v>
      </c>
      <c r="AC383" s="18">
        <v>30</v>
      </c>
      <c r="AD383" s="18">
        <v>30</v>
      </c>
      <c r="AE383" s="18" t="s">
        <v>67</v>
      </c>
      <c r="AF383" s="18" t="s">
        <v>35</v>
      </c>
      <c r="AG383" s="49">
        <v>0</v>
      </c>
      <c r="AH383" s="18">
        <v>0</v>
      </c>
      <c r="AI383" s="18" t="s">
        <v>67</v>
      </c>
      <c r="AJ383" s="18" t="s">
        <v>67</v>
      </c>
      <c r="AK383" s="18" t="s">
        <v>67</v>
      </c>
      <c r="AL383" s="18" t="s">
        <v>67</v>
      </c>
      <c r="AM383" s="18" t="s">
        <v>67</v>
      </c>
      <c r="AN383" s="18">
        <v>0</v>
      </c>
      <c r="AO383" s="18">
        <v>0</v>
      </c>
    </row>
    <row r="384" spans="1:41" x14ac:dyDescent="0.25">
      <c r="A384" s="116">
        <v>380</v>
      </c>
      <c r="B384" s="116">
        <v>2</v>
      </c>
      <c r="C384" s="116">
        <v>8</v>
      </c>
      <c r="D384" s="116">
        <v>3</v>
      </c>
      <c r="E384" s="116">
        <v>5</v>
      </c>
      <c r="F384" s="116">
        <v>19</v>
      </c>
      <c r="G384" s="116">
        <v>4</v>
      </c>
      <c r="H384" s="116">
        <v>3</v>
      </c>
      <c r="I384" s="116" t="s">
        <v>1193</v>
      </c>
      <c r="K384" s="114" t="s">
        <v>2161</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277</v>
      </c>
      <c r="W384" s="18" t="s">
        <v>277</v>
      </c>
      <c r="X384" s="18" t="s">
        <v>346</v>
      </c>
      <c r="Y384" s="18" t="s">
        <v>32</v>
      </c>
      <c r="Z384" s="18" t="s">
        <v>33</v>
      </c>
      <c r="AA384" s="91">
        <f>INDEX(Duct_Leakage!$A$3:$A$6,MATCH(Model_Input_Builder!$G384,Duct_Leakage!$E$3:$E$6,0),1)</f>
        <v>0.18</v>
      </c>
      <c r="AB384" s="91">
        <f>INDEX(Duct_Leakage!$B$3:$B$6,MATCH(Model_Input_Builder!$G384,Duct_Leakage!$E$3:$E$6,0),1)</f>
        <v>0.09</v>
      </c>
      <c r="AC384" s="18">
        <v>30</v>
      </c>
      <c r="AD384" s="18">
        <v>30</v>
      </c>
      <c r="AE384" s="18" t="s">
        <v>67</v>
      </c>
      <c r="AF384" s="18" t="s">
        <v>35</v>
      </c>
      <c r="AG384" s="49">
        <v>0</v>
      </c>
      <c r="AH384" s="18">
        <v>0</v>
      </c>
      <c r="AI384" s="18" t="s">
        <v>67</v>
      </c>
      <c r="AJ384" s="18" t="s">
        <v>67</v>
      </c>
      <c r="AK384" s="18" t="s">
        <v>67</v>
      </c>
      <c r="AL384" s="18" t="s">
        <v>67</v>
      </c>
      <c r="AM384" s="18" t="s">
        <v>67</v>
      </c>
      <c r="AN384" s="18">
        <v>0</v>
      </c>
      <c r="AO384" s="18">
        <v>0</v>
      </c>
    </row>
    <row r="385" spans="1:41" x14ac:dyDescent="0.25">
      <c r="A385" s="116">
        <v>381</v>
      </c>
      <c r="B385" s="116">
        <v>3</v>
      </c>
      <c r="C385" s="116">
        <v>6</v>
      </c>
      <c r="D385" s="116">
        <v>5</v>
      </c>
      <c r="E385" s="116">
        <v>12</v>
      </c>
      <c r="F385" s="116">
        <v>12</v>
      </c>
      <c r="G385" s="116">
        <v>1</v>
      </c>
      <c r="H385" s="116">
        <v>3</v>
      </c>
      <c r="I385" s="116" t="s">
        <v>1194</v>
      </c>
      <c r="K385" s="114" t="s">
        <v>2162</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277</v>
      </c>
      <c r="W385" s="18" t="s">
        <v>277</v>
      </c>
      <c r="X385" s="18" t="s">
        <v>346</v>
      </c>
      <c r="Y385" s="18" t="s">
        <v>32</v>
      </c>
      <c r="Z385" s="18" t="s">
        <v>33</v>
      </c>
      <c r="AA385" s="91">
        <f>INDEX(Duct_Leakage!$A$3:$A$6,MATCH(Model_Input_Builder!$G385,Duct_Leakage!$E$3:$E$6,0),1)</f>
        <v>0.03</v>
      </c>
      <c r="AB385" s="91">
        <f>INDEX(Duct_Leakage!$B$3:$B$6,MATCH(Model_Input_Builder!$G385,Duct_Leakage!$E$3:$E$6,0),1)</f>
        <v>1.4999999999999999E-2</v>
      </c>
      <c r="AC385" s="18">
        <v>30</v>
      </c>
      <c r="AD385" s="18">
        <v>30</v>
      </c>
      <c r="AE385" s="18" t="s">
        <v>67</v>
      </c>
      <c r="AF385" s="18" t="s">
        <v>35</v>
      </c>
      <c r="AG385" s="49">
        <v>0</v>
      </c>
      <c r="AH385" s="18">
        <v>0</v>
      </c>
      <c r="AI385" s="18" t="s">
        <v>67</v>
      </c>
      <c r="AJ385" s="18" t="s">
        <v>67</v>
      </c>
      <c r="AK385" s="18" t="s">
        <v>67</v>
      </c>
      <c r="AL385" s="18" t="s">
        <v>67</v>
      </c>
      <c r="AM385" s="18" t="s">
        <v>67</v>
      </c>
      <c r="AN385" s="18">
        <v>0</v>
      </c>
      <c r="AO385" s="18">
        <v>0</v>
      </c>
    </row>
    <row r="386" spans="1:41" x14ac:dyDescent="0.25">
      <c r="A386" s="116">
        <v>382</v>
      </c>
      <c r="B386" s="116">
        <v>2</v>
      </c>
      <c r="C386" s="116">
        <v>6</v>
      </c>
      <c r="D386" s="116">
        <v>1</v>
      </c>
      <c r="E386" s="116">
        <v>11</v>
      </c>
      <c r="F386" s="116">
        <v>17</v>
      </c>
      <c r="G386" s="116">
        <v>4</v>
      </c>
      <c r="H386" s="116">
        <v>4</v>
      </c>
      <c r="I386" s="116" t="s">
        <v>1195</v>
      </c>
      <c r="K386" s="114" t="s">
        <v>2163</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277</v>
      </c>
      <c r="W386" s="18" t="s">
        <v>277</v>
      </c>
      <c r="X386" s="18" t="s">
        <v>346</v>
      </c>
      <c r="Y386" s="18" t="s">
        <v>32</v>
      </c>
      <c r="Z386" s="18" t="s">
        <v>33</v>
      </c>
      <c r="AA386" s="91">
        <f>INDEX(Duct_Leakage!$A$3:$A$6,MATCH(Model_Input_Builder!$G386,Duct_Leakage!$E$3:$E$6,0),1)</f>
        <v>0.18</v>
      </c>
      <c r="AB386" s="91">
        <f>INDEX(Duct_Leakage!$B$3:$B$6,MATCH(Model_Input_Builder!$G386,Duct_Leakage!$E$3:$E$6,0),1)</f>
        <v>0.09</v>
      </c>
      <c r="AC386" s="18">
        <v>30</v>
      </c>
      <c r="AD386" s="18">
        <v>30</v>
      </c>
      <c r="AE386" s="18" t="s">
        <v>67</v>
      </c>
      <c r="AF386" s="18" t="s">
        <v>35</v>
      </c>
      <c r="AG386" s="49">
        <v>0</v>
      </c>
      <c r="AH386" s="18">
        <v>0</v>
      </c>
      <c r="AI386" s="18" t="s">
        <v>67</v>
      </c>
      <c r="AJ386" s="18" t="s">
        <v>67</v>
      </c>
      <c r="AK386" s="18" t="s">
        <v>67</v>
      </c>
      <c r="AL386" s="18" t="s">
        <v>67</v>
      </c>
      <c r="AM386" s="18" t="s">
        <v>67</v>
      </c>
      <c r="AN386" s="18">
        <v>0</v>
      </c>
      <c r="AO386" s="18">
        <v>0</v>
      </c>
    </row>
    <row r="387" spans="1:41" x14ac:dyDescent="0.25">
      <c r="A387" s="116">
        <v>383</v>
      </c>
      <c r="B387" s="116">
        <v>4</v>
      </c>
      <c r="C387" s="116">
        <v>1</v>
      </c>
      <c r="D387" s="116">
        <v>4</v>
      </c>
      <c r="E387" s="116">
        <v>5</v>
      </c>
      <c r="F387" s="116">
        <v>6</v>
      </c>
      <c r="G387" s="116">
        <v>3</v>
      </c>
      <c r="H387" s="116">
        <v>1</v>
      </c>
      <c r="I387" s="116" t="s">
        <v>1196</v>
      </c>
      <c r="K387" s="114" t="s">
        <v>2164</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277</v>
      </c>
      <c r="W387" s="18" t="s">
        <v>277</v>
      </c>
      <c r="X387" s="18" t="s">
        <v>346</v>
      </c>
      <c r="Y387" s="18" t="s">
        <v>32</v>
      </c>
      <c r="Z387" s="18" t="s">
        <v>33</v>
      </c>
      <c r="AA387" s="91">
        <f>INDEX(Duct_Leakage!$A$3:$A$6,MATCH(Model_Input_Builder!$G387,Duct_Leakage!$E$3:$E$6,0),1)</f>
        <v>0.127</v>
      </c>
      <c r="AB387" s="91">
        <f>INDEX(Duct_Leakage!$B$3:$B$6,MATCH(Model_Input_Builder!$G387,Duct_Leakage!$E$3:$E$6,0),1)</f>
        <v>6.3E-2</v>
      </c>
      <c r="AC387" s="18">
        <v>30</v>
      </c>
      <c r="AD387" s="18">
        <v>30</v>
      </c>
      <c r="AE387" s="18" t="s">
        <v>67</v>
      </c>
      <c r="AF387" s="18" t="s">
        <v>35</v>
      </c>
      <c r="AG387" s="49">
        <v>0</v>
      </c>
      <c r="AH387" s="18">
        <v>0</v>
      </c>
      <c r="AI387" s="18" t="s">
        <v>67</v>
      </c>
      <c r="AJ387" s="18" t="s">
        <v>67</v>
      </c>
      <c r="AK387" s="18" t="s">
        <v>67</v>
      </c>
      <c r="AL387" s="18" t="s">
        <v>67</v>
      </c>
      <c r="AM387" s="18" t="s">
        <v>67</v>
      </c>
      <c r="AN387" s="18">
        <v>0</v>
      </c>
      <c r="AO387" s="18">
        <v>0</v>
      </c>
    </row>
    <row r="388" spans="1:41" x14ac:dyDescent="0.25">
      <c r="A388" s="116">
        <v>384</v>
      </c>
      <c r="B388" s="116">
        <v>2</v>
      </c>
      <c r="C388" s="116">
        <v>3</v>
      </c>
      <c r="D388" s="116">
        <v>3</v>
      </c>
      <c r="E388" s="116">
        <v>17</v>
      </c>
      <c r="F388" s="116">
        <v>3</v>
      </c>
      <c r="G388" s="116">
        <v>4</v>
      </c>
      <c r="H388" s="116">
        <v>1</v>
      </c>
      <c r="I388" s="116" t="s">
        <v>1197</v>
      </c>
      <c r="K388" s="114" t="s">
        <v>2165</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277</v>
      </c>
      <c r="W388" s="18" t="s">
        <v>277</v>
      </c>
      <c r="X388" s="18" t="s">
        <v>346</v>
      </c>
      <c r="Y388" s="18" t="s">
        <v>32</v>
      </c>
      <c r="Z388" s="18" t="s">
        <v>33</v>
      </c>
      <c r="AA388" s="91">
        <f>INDEX(Duct_Leakage!$A$3:$A$6,MATCH(Model_Input_Builder!$G388,Duct_Leakage!$E$3:$E$6,0),1)</f>
        <v>0.18</v>
      </c>
      <c r="AB388" s="91">
        <f>INDEX(Duct_Leakage!$B$3:$B$6,MATCH(Model_Input_Builder!$G388,Duct_Leakage!$E$3:$E$6,0),1)</f>
        <v>0.09</v>
      </c>
      <c r="AC388" s="18">
        <v>30</v>
      </c>
      <c r="AD388" s="18">
        <v>30</v>
      </c>
      <c r="AE388" s="18" t="s">
        <v>67</v>
      </c>
      <c r="AF388" s="18" t="s">
        <v>35</v>
      </c>
      <c r="AG388" s="49">
        <v>0</v>
      </c>
      <c r="AH388" s="18">
        <v>0</v>
      </c>
      <c r="AI388" s="18" t="s">
        <v>67</v>
      </c>
      <c r="AJ388" s="18" t="s">
        <v>67</v>
      </c>
      <c r="AK388" s="18" t="s">
        <v>67</v>
      </c>
      <c r="AL388" s="18" t="s">
        <v>67</v>
      </c>
      <c r="AM388" s="18" t="s">
        <v>67</v>
      </c>
      <c r="AN388" s="18">
        <v>0</v>
      </c>
      <c r="AO388" s="18">
        <v>0</v>
      </c>
    </row>
    <row r="389" spans="1:41" x14ac:dyDescent="0.25">
      <c r="A389" s="116">
        <v>385</v>
      </c>
      <c r="B389" s="116">
        <v>3</v>
      </c>
      <c r="C389" s="116">
        <v>1</v>
      </c>
      <c r="D389" s="116">
        <v>3</v>
      </c>
      <c r="E389" s="116">
        <v>14</v>
      </c>
      <c r="F389" s="116">
        <v>4</v>
      </c>
      <c r="G389" s="116">
        <v>1</v>
      </c>
      <c r="H389" s="116">
        <v>4</v>
      </c>
      <c r="I389" s="116" t="s">
        <v>1198</v>
      </c>
      <c r="K389" s="114" t="s">
        <v>2166</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277</v>
      </c>
      <c r="W389" s="18" t="s">
        <v>277</v>
      </c>
      <c r="X389" s="18" t="s">
        <v>346</v>
      </c>
      <c r="Y389" s="18" t="s">
        <v>32</v>
      </c>
      <c r="Z389" s="18" t="s">
        <v>33</v>
      </c>
      <c r="AA389" s="91">
        <f>INDEX(Duct_Leakage!$A$3:$A$6,MATCH(Model_Input_Builder!$G389,Duct_Leakage!$E$3:$E$6,0),1)</f>
        <v>0.03</v>
      </c>
      <c r="AB389" s="91">
        <f>INDEX(Duct_Leakage!$B$3:$B$6,MATCH(Model_Input_Builder!$G389,Duct_Leakage!$E$3:$E$6,0),1)</f>
        <v>1.4999999999999999E-2</v>
      </c>
      <c r="AC389" s="18">
        <v>30</v>
      </c>
      <c r="AD389" s="18">
        <v>30</v>
      </c>
      <c r="AE389" s="18" t="s">
        <v>67</v>
      </c>
      <c r="AF389" s="18" t="s">
        <v>35</v>
      </c>
      <c r="AG389" s="49">
        <v>0</v>
      </c>
      <c r="AH389" s="18">
        <v>0</v>
      </c>
      <c r="AI389" s="18" t="s">
        <v>67</v>
      </c>
      <c r="AJ389" s="18" t="s">
        <v>67</v>
      </c>
      <c r="AK389" s="18" t="s">
        <v>67</v>
      </c>
      <c r="AL389" s="18" t="s">
        <v>67</v>
      </c>
      <c r="AM389" s="18" t="s">
        <v>67</v>
      </c>
      <c r="AN389" s="18">
        <v>0</v>
      </c>
      <c r="AO389" s="18">
        <v>0</v>
      </c>
    </row>
    <row r="390" spans="1:41" x14ac:dyDescent="0.25">
      <c r="A390" s="116">
        <v>386</v>
      </c>
      <c r="B390" s="116">
        <v>3</v>
      </c>
      <c r="C390" s="116">
        <v>4</v>
      </c>
      <c r="D390" s="116">
        <v>3</v>
      </c>
      <c r="E390" s="116">
        <v>8</v>
      </c>
      <c r="F390" s="116">
        <v>11</v>
      </c>
      <c r="G390" s="116">
        <v>3</v>
      </c>
      <c r="H390" s="116">
        <v>2</v>
      </c>
      <c r="I390" s="116" t="s">
        <v>1199</v>
      </c>
      <c r="K390" s="114" t="s">
        <v>2167</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277</v>
      </c>
      <c r="W390" s="18" t="s">
        <v>277</v>
      </c>
      <c r="X390" s="18" t="s">
        <v>346</v>
      </c>
      <c r="Y390" s="18" t="s">
        <v>32</v>
      </c>
      <c r="Z390" s="18" t="s">
        <v>33</v>
      </c>
      <c r="AA390" s="91">
        <f>INDEX(Duct_Leakage!$A$3:$A$6,MATCH(Model_Input_Builder!$G390,Duct_Leakage!$E$3:$E$6,0),1)</f>
        <v>0.127</v>
      </c>
      <c r="AB390" s="91">
        <f>INDEX(Duct_Leakage!$B$3:$B$6,MATCH(Model_Input_Builder!$G390,Duct_Leakage!$E$3:$E$6,0),1)</f>
        <v>6.3E-2</v>
      </c>
      <c r="AC390" s="18">
        <v>30</v>
      </c>
      <c r="AD390" s="18">
        <v>30</v>
      </c>
      <c r="AE390" s="18" t="s">
        <v>67</v>
      </c>
      <c r="AF390" s="18" t="s">
        <v>35</v>
      </c>
      <c r="AG390" s="49">
        <v>0</v>
      </c>
      <c r="AH390" s="18">
        <v>0</v>
      </c>
      <c r="AI390" s="18" t="s">
        <v>67</v>
      </c>
      <c r="AJ390" s="18" t="s">
        <v>67</v>
      </c>
      <c r="AK390" s="18" t="s">
        <v>67</v>
      </c>
      <c r="AL390" s="18" t="s">
        <v>67</v>
      </c>
      <c r="AM390" s="18" t="s">
        <v>67</v>
      </c>
      <c r="AN390" s="18">
        <v>0</v>
      </c>
      <c r="AO390" s="18">
        <v>0</v>
      </c>
    </row>
    <row r="391" spans="1:41" x14ac:dyDescent="0.25">
      <c r="A391" s="116">
        <v>387</v>
      </c>
      <c r="B391" s="116">
        <v>4</v>
      </c>
      <c r="C391" s="116">
        <v>4</v>
      </c>
      <c r="D391" s="116">
        <v>1</v>
      </c>
      <c r="E391" s="116">
        <v>19</v>
      </c>
      <c r="F391" s="116">
        <v>10</v>
      </c>
      <c r="G391" s="116">
        <v>2</v>
      </c>
      <c r="H391" s="116">
        <v>4</v>
      </c>
      <c r="I391" s="116" t="s">
        <v>1200</v>
      </c>
      <c r="K391" s="114" t="s">
        <v>2168</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277</v>
      </c>
      <c r="W391" s="18" t="s">
        <v>277</v>
      </c>
      <c r="X391" s="18" t="s">
        <v>346</v>
      </c>
      <c r="Y391" s="18" t="s">
        <v>32</v>
      </c>
      <c r="Z391" s="18" t="s">
        <v>33</v>
      </c>
      <c r="AA391" s="91">
        <f>INDEX(Duct_Leakage!$A$3:$A$6,MATCH(Model_Input_Builder!$G391,Duct_Leakage!$E$3:$E$6,0),1)</f>
        <v>0.06</v>
      </c>
      <c r="AB391" s="91">
        <f>INDEX(Duct_Leakage!$B$3:$B$6,MATCH(Model_Input_Builder!$G391,Duct_Leakage!$E$3:$E$6,0),1)</f>
        <v>0.03</v>
      </c>
      <c r="AC391" s="18">
        <v>30</v>
      </c>
      <c r="AD391" s="18">
        <v>30</v>
      </c>
      <c r="AE391" s="18" t="s">
        <v>67</v>
      </c>
      <c r="AF391" s="18" t="s">
        <v>35</v>
      </c>
      <c r="AG391" s="49">
        <v>0</v>
      </c>
      <c r="AH391" s="18">
        <v>0</v>
      </c>
      <c r="AI391" s="18" t="s">
        <v>67</v>
      </c>
      <c r="AJ391" s="18" t="s">
        <v>67</v>
      </c>
      <c r="AK391" s="18" t="s">
        <v>67</v>
      </c>
      <c r="AL391" s="18" t="s">
        <v>67</v>
      </c>
      <c r="AM391" s="18" t="s">
        <v>67</v>
      </c>
      <c r="AN391" s="18">
        <v>0</v>
      </c>
      <c r="AO391" s="18">
        <v>0</v>
      </c>
    </row>
    <row r="392" spans="1:41" x14ac:dyDescent="0.25">
      <c r="A392" s="116">
        <v>388</v>
      </c>
      <c r="B392" s="116">
        <v>1</v>
      </c>
      <c r="C392" s="116">
        <v>1</v>
      </c>
      <c r="D392" s="116">
        <v>2</v>
      </c>
      <c r="E392" s="116">
        <v>2</v>
      </c>
      <c r="F392" s="116">
        <v>4</v>
      </c>
      <c r="G392" s="116">
        <v>4</v>
      </c>
      <c r="H392" s="116">
        <v>3</v>
      </c>
      <c r="I392" s="116" t="s">
        <v>1201</v>
      </c>
      <c r="K392" s="114" t="s">
        <v>2169</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277</v>
      </c>
      <c r="W392" s="18" t="s">
        <v>277</v>
      </c>
      <c r="X392" s="18" t="s">
        <v>346</v>
      </c>
      <c r="Y392" s="18" t="s">
        <v>32</v>
      </c>
      <c r="Z392" s="18" t="s">
        <v>33</v>
      </c>
      <c r="AA392" s="91">
        <f>INDEX(Duct_Leakage!$A$3:$A$6,MATCH(Model_Input_Builder!$G392,Duct_Leakage!$E$3:$E$6,0),1)</f>
        <v>0.18</v>
      </c>
      <c r="AB392" s="91">
        <f>INDEX(Duct_Leakage!$B$3:$B$6,MATCH(Model_Input_Builder!$G392,Duct_Leakage!$E$3:$E$6,0),1)</f>
        <v>0.09</v>
      </c>
      <c r="AC392" s="18">
        <v>30</v>
      </c>
      <c r="AD392" s="18">
        <v>30</v>
      </c>
      <c r="AE392" s="18" t="s">
        <v>67</v>
      </c>
      <c r="AF392" s="18" t="s">
        <v>35</v>
      </c>
      <c r="AG392" s="49">
        <v>0</v>
      </c>
      <c r="AH392" s="18">
        <v>0</v>
      </c>
      <c r="AI392" s="18" t="s">
        <v>67</v>
      </c>
      <c r="AJ392" s="18" t="s">
        <v>67</v>
      </c>
      <c r="AK392" s="18" t="s">
        <v>67</v>
      </c>
      <c r="AL392" s="18" t="s">
        <v>67</v>
      </c>
      <c r="AM392" s="18" t="s">
        <v>67</v>
      </c>
      <c r="AN392" s="18">
        <v>0</v>
      </c>
      <c r="AO392" s="18">
        <v>0</v>
      </c>
    </row>
    <row r="393" spans="1:41" x14ac:dyDescent="0.25">
      <c r="A393" s="116">
        <v>389</v>
      </c>
      <c r="B393" s="116">
        <v>2</v>
      </c>
      <c r="C393" s="116">
        <v>4</v>
      </c>
      <c r="D393" s="116">
        <v>5</v>
      </c>
      <c r="E393" s="116">
        <v>12</v>
      </c>
      <c r="F393" s="116">
        <v>18</v>
      </c>
      <c r="G393" s="116">
        <v>4</v>
      </c>
      <c r="H393" s="116">
        <v>1</v>
      </c>
      <c r="I393" s="116" t="s">
        <v>1202</v>
      </c>
      <c r="K393" s="114" t="s">
        <v>2170</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277</v>
      </c>
      <c r="W393" s="18" t="s">
        <v>277</v>
      </c>
      <c r="X393" s="18" t="s">
        <v>346</v>
      </c>
      <c r="Y393" s="18" t="s">
        <v>32</v>
      </c>
      <c r="Z393" s="18" t="s">
        <v>33</v>
      </c>
      <c r="AA393" s="91">
        <f>INDEX(Duct_Leakage!$A$3:$A$6,MATCH(Model_Input_Builder!$G393,Duct_Leakage!$E$3:$E$6,0),1)</f>
        <v>0.18</v>
      </c>
      <c r="AB393" s="91">
        <f>INDEX(Duct_Leakage!$B$3:$B$6,MATCH(Model_Input_Builder!$G393,Duct_Leakage!$E$3:$E$6,0),1)</f>
        <v>0.09</v>
      </c>
      <c r="AC393" s="18">
        <v>30</v>
      </c>
      <c r="AD393" s="18">
        <v>30</v>
      </c>
      <c r="AE393" s="18" t="s">
        <v>67</v>
      </c>
      <c r="AF393" s="18" t="s">
        <v>35</v>
      </c>
      <c r="AG393" s="49">
        <v>0</v>
      </c>
      <c r="AH393" s="18">
        <v>0</v>
      </c>
      <c r="AI393" s="18" t="s">
        <v>67</v>
      </c>
      <c r="AJ393" s="18" t="s">
        <v>67</v>
      </c>
      <c r="AK393" s="18" t="s">
        <v>67</v>
      </c>
      <c r="AL393" s="18" t="s">
        <v>67</v>
      </c>
      <c r="AM393" s="18" t="s">
        <v>67</v>
      </c>
      <c r="AN393" s="18">
        <v>0</v>
      </c>
      <c r="AO393" s="18">
        <v>0</v>
      </c>
    </row>
    <row r="394" spans="1:41" x14ac:dyDescent="0.25">
      <c r="A394" s="116">
        <v>390</v>
      </c>
      <c r="B394" s="116">
        <v>2</v>
      </c>
      <c r="C394" s="116">
        <v>6</v>
      </c>
      <c r="D394" s="116">
        <v>5</v>
      </c>
      <c r="E394" s="116">
        <v>19</v>
      </c>
      <c r="F394" s="116">
        <v>1</v>
      </c>
      <c r="G394" s="116">
        <v>3</v>
      </c>
      <c r="H394" s="116">
        <v>3</v>
      </c>
      <c r="I394" s="116" t="s">
        <v>1203</v>
      </c>
      <c r="K394" s="114" t="s">
        <v>2171</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277</v>
      </c>
      <c r="W394" s="18" t="s">
        <v>277</v>
      </c>
      <c r="X394" s="18" t="s">
        <v>346</v>
      </c>
      <c r="Y394" s="18" t="s">
        <v>32</v>
      </c>
      <c r="Z394" s="18" t="s">
        <v>33</v>
      </c>
      <c r="AA394" s="91">
        <f>INDEX(Duct_Leakage!$A$3:$A$6,MATCH(Model_Input_Builder!$G394,Duct_Leakage!$E$3:$E$6,0),1)</f>
        <v>0.127</v>
      </c>
      <c r="AB394" s="91">
        <f>INDEX(Duct_Leakage!$B$3:$B$6,MATCH(Model_Input_Builder!$G394,Duct_Leakage!$E$3:$E$6,0),1)</f>
        <v>6.3E-2</v>
      </c>
      <c r="AC394" s="18">
        <v>30</v>
      </c>
      <c r="AD394" s="18">
        <v>30</v>
      </c>
      <c r="AE394" s="18" t="s">
        <v>67</v>
      </c>
      <c r="AF394" s="18" t="s">
        <v>35</v>
      </c>
      <c r="AG394" s="49">
        <v>0</v>
      </c>
      <c r="AH394" s="18">
        <v>0</v>
      </c>
      <c r="AI394" s="18" t="s">
        <v>67</v>
      </c>
      <c r="AJ394" s="18" t="s">
        <v>67</v>
      </c>
      <c r="AK394" s="18" t="s">
        <v>67</v>
      </c>
      <c r="AL394" s="18" t="s">
        <v>67</v>
      </c>
      <c r="AM394" s="18" t="s">
        <v>67</v>
      </c>
      <c r="AN394" s="18">
        <v>0</v>
      </c>
      <c r="AO394" s="18">
        <v>0</v>
      </c>
    </row>
    <row r="395" spans="1:41" x14ac:dyDescent="0.25">
      <c r="A395" s="116">
        <v>391</v>
      </c>
      <c r="B395" s="116">
        <v>4</v>
      </c>
      <c r="C395" s="116">
        <v>2</v>
      </c>
      <c r="D395" s="116">
        <v>5</v>
      </c>
      <c r="E395" s="116">
        <v>19</v>
      </c>
      <c r="F395" s="116">
        <v>15</v>
      </c>
      <c r="G395" s="116">
        <v>4</v>
      </c>
      <c r="H395" s="116">
        <v>1</v>
      </c>
      <c r="I395" s="116" t="s">
        <v>1204</v>
      </c>
      <c r="K395" s="114" t="s">
        <v>2172</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277</v>
      </c>
      <c r="W395" s="18" t="s">
        <v>277</v>
      </c>
      <c r="X395" s="18" t="s">
        <v>346</v>
      </c>
      <c r="Y395" s="18" t="s">
        <v>32</v>
      </c>
      <c r="Z395" s="18" t="s">
        <v>33</v>
      </c>
      <c r="AA395" s="91">
        <f>INDEX(Duct_Leakage!$A$3:$A$6,MATCH(Model_Input_Builder!$G395,Duct_Leakage!$E$3:$E$6,0),1)</f>
        <v>0.18</v>
      </c>
      <c r="AB395" s="91">
        <f>INDEX(Duct_Leakage!$B$3:$B$6,MATCH(Model_Input_Builder!$G395,Duct_Leakage!$E$3:$E$6,0),1)</f>
        <v>0.09</v>
      </c>
      <c r="AC395" s="18">
        <v>30</v>
      </c>
      <c r="AD395" s="18">
        <v>30</v>
      </c>
      <c r="AE395" s="18" t="s">
        <v>67</v>
      </c>
      <c r="AF395" s="18" t="s">
        <v>35</v>
      </c>
      <c r="AG395" s="49">
        <v>0</v>
      </c>
      <c r="AH395" s="18">
        <v>0</v>
      </c>
      <c r="AI395" s="18" t="s">
        <v>67</v>
      </c>
      <c r="AJ395" s="18" t="s">
        <v>67</v>
      </c>
      <c r="AK395" s="18" t="s">
        <v>67</v>
      </c>
      <c r="AL395" s="18" t="s">
        <v>67</v>
      </c>
      <c r="AM395" s="18" t="s">
        <v>67</v>
      </c>
      <c r="AN395" s="18">
        <v>0</v>
      </c>
      <c r="AO395" s="18">
        <v>0</v>
      </c>
    </row>
    <row r="396" spans="1:41" x14ac:dyDescent="0.25">
      <c r="A396" s="116">
        <v>392</v>
      </c>
      <c r="B396" s="116">
        <v>3</v>
      </c>
      <c r="C396" s="116">
        <v>1</v>
      </c>
      <c r="D396" s="116">
        <v>2</v>
      </c>
      <c r="E396" s="116">
        <v>7</v>
      </c>
      <c r="F396" s="116">
        <v>18</v>
      </c>
      <c r="G396" s="116">
        <v>2</v>
      </c>
      <c r="H396" s="116">
        <v>2</v>
      </c>
      <c r="I396" s="116" t="s">
        <v>1205</v>
      </c>
      <c r="K396" s="114" t="s">
        <v>2173</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277</v>
      </c>
      <c r="W396" s="18" t="s">
        <v>277</v>
      </c>
      <c r="X396" s="18" t="s">
        <v>346</v>
      </c>
      <c r="Y396" s="18" t="s">
        <v>32</v>
      </c>
      <c r="Z396" s="18" t="s">
        <v>33</v>
      </c>
      <c r="AA396" s="91">
        <f>INDEX(Duct_Leakage!$A$3:$A$6,MATCH(Model_Input_Builder!$G396,Duct_Leakage!$E$3:$E$6,0),1)</f>
        <v>0.06</v>
      </c>
      <c r="AB396" s="91">
        <f>INDEX(Duct_Leakage!$B$3:$B$6,MATCH(Model_Input_Builder!$G396,Duct_Leakage!$E$3:$E$6,0),1)</f>
        <v>0.03</v>
      </c>
      <c r="AC396" s="18">
        <v>30</v>
      </c>
      <c r="AD396" s="18">
        <v>30</v>
      </c>
      <c r="AE396" s="18" t="s">
        <v>67</v>
      </c>
      <c r="AF396" s="18" t="s">
        <v>35</v>
      </c>
      <c r="AG396" s="49">
        <v>0</v>
      </c>
      <c r="AH396" s="18">
        <v>0</v>
      </c>
      <c r="AI396" s="18" t="s">
        <v>67</v>
      </c>
      <c r="AJ396" s="18" t="s">
        <v>67</v>
      </c>
      <c r="AK396" s="18" t="s">
        <v>67</v>
      </c>
      <c r="AL396" s="18" t="s">
        <v>67</v>
      </c>
      <c r="AM396" s="18" t="s">
        <v>67</v>
      </c>
      <c r="AN396" s="18">
        <v>0</v>
      </c>
      <c r="AO396" s="18">
        <v>0</v>
      </c>
    </row>
    <row r="397" spans="1:41" x14ac:dyDescent="0.25">
      <c r="A397" s="116">
        <v>393</v>
      </c>
      <c r="B397" s="116">
        <v>3</v>
      </c>
      <c r="C397" s="116">
        <v>6</v>
      </c>
      <c r="D397" s="116">
        <v>5</v>
      </c>
      <c r="E397" s="116">
        <v>10</v>
      </c>
      <c r="F397" s="116">
        <v>13</v>
      </c>
      <c r="G397" s="116">
        <v>4</v>
      </c>
      <c r="H397" s="116">
        <v>1</v>
      </c>
      <c r="I397" s="116" t="s">
        <v>1206</v>
      </c>
      <c r="K397" s="114" t="s">
        <v>2174</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277</v>
      </c>
      <c r="W397" s="18" t="s">
        <v>277</v>
      </c>
      <c r="X397" s="18" t="s">
        <v>346</v>
      </c>
      <c r="Y397" s="18" t="s">
        <v>32</v>
      </c>
      <c r="Z397" s="18" t="s">
        <v>33</v>
      </c>
      <c r="AA397" s="91">
        <f>INDEX(Duct_Leakage!$A$3:$A$6,MATCH(Model_Input_Builder!$G397,Duct_Leakage!$E$3:$E$6,0),1)</f>
        <v>0.18</v>
      </c>
      <c r="AB397" s="91">
        <f>INDEX(Duct_Leakage!$B$3:$B$6,MATCH(Model_Input_Builder!$G397,Duct_Leakage!$E$3:$E$6,0),1)</f>
        <v>0.09</v>
      </c>
      <c r="AC397" s="18">
        <v>30</v>
      </c>
      <c r="AD397" s="18">
        <v>30</v>
      </c>
      <c r="AE397" s="18" t="s">
        <v>67</v>
      </c>
      <c r="AF397" s="18" t="s">
        <v>35</v>
      </c>
      <c r="AG397" s="49">
        <v>0</v>
      </c>
      <c r="AH397" s="18">
        <v>0</v>
      </c>
      <c r="AI397" s="18" t="s">
        <v>67</v>
      </c>
      <c r="AJ397" s="18" t="s">
        <v>67</v>
      </c>
      <c r="AK397" s="18" t="s">
        <v>67</v>
      </c>
      <c r="AL397" s="18" t="s">
        <v>67</v>
      </c>
      <c r="AM397" s="18" t="s">
        <v>67</v>
      </c>
      <c r="AN397" s="18">
        <v>0</v>
      </c>
      <c r="AO397" s="18">
        <v>0</v>
      </c>
    </row>
    <row r="398" spans="1:41" x14ac:dyDescent="0.25">
      <c r="A398" s="116">
        <v>394</v>
      </c>
      <c r="B398" s="116">
        <v>3</v>
      </c>
      <c r="C398" s="116">
        <v>1</v>
      </c>
      <c r="D398" s="116">
        <v>2</v>
      </c>
      <c r="E398" s="116">
        <v>16</v>
      </c>
      <c r="F398" s="116">
        <v>19</v>
      </c>
      <c r="G398" s="116">
        <v>2</v>
      </c>
      <c r="H398" s="116">
        <v>2</v>
      </c>
      <c r="I398" s="116" t="s">
        <v>1207</v>
      </c>
      <c r="K398" s="114" t="s">
        <v>2175</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277</v>
      </c>
      <c r="W398" s="18" t="s">
        <v>277</v>
      </c>
      <c r="X398" s="18" t="s">
        <v>346</v>
      </c>
      <c r="Y398" s="18" t="s">
        <v>32</v>
      </c>
      <c r="Z398" s="18" t="s">
        <v>33</v>
      </c>
      <c r="AA398" s="91">
        <f>INDEX(Duct_Leakage!$A$3:$A$6,MATCH(Model_Input_Builder!$G398,Duct_Leakage!$E$3:$E$6,0),1)</f>
        <v>0.06</v>
      </c>
      <c r="AB398" s="91">
        <f>INDEX(Duct_Leakage!$B$3:$B$6,MATCH(Model_Input_Builder!$G398,Duct_Leakage!$E$3:$E$6,0),1)</f>
        <v>0.03</v>
      </c>
      <c r="AC398" s="18">
        <v>30</v>
      </c>
      <c r="AD398" s="18">
        <v>30</v>
      </c>
      <c r="AE398" s="18" t="s">
        <v>67</v>
      </c>
      <c r="AF398" s="18" t="s">
        <v>35</v>
      </c>
      <c r="AG398" s="49">
        <v>0</v>
      </c>
      <c r="AH398" s="18">
        <v>0</v>
      </c>
      <c r="AI398" s="18" t="s">
        <v>67</v>
      </c>
      <c r="AJ398" s="18" t="s">
        <v>67</v>
      </c>
      <c r="AK398" s="18" t="s">
        <v>67</v>
      </c>
      <c r="AL398" s="18" t="s">
        <v>67</v>
      </c>
      <c r="AM398" s="18" t="s">
        <v>67</v>
      </c>
      <c r="AN398" s="18">
        <v>0</v>
      </c>
      <c r="AO398" s="18">
        <v>0</v>
      </c>
    </row>
    <row r="399" spans="1:41" x14ac:dyDescent="0.25">
      <c r="A399" s="116">
        <v>395</v>
      </c>
      <c r="B399" s="116">
        <v>3</v>
      </c>
      <c r="C399" s="116">
        <v>7</v>
      </c>
      <c r="D399" s="116">
        <v>2</v>
      </c>
      <c r="E399" s="116">
        <v>12</v>
      </c>
      <c r="F399" s="116">
        <v>16</v>
      </c>
      <c r="G399" s="116">
        <v>4</v>
      </c>
      <c r="H399" s="116">
        <v>1</v>
      </c>
      <c r="I399" s="116" t="s">
        <v>1208</v>
      </c>
      <c r="K399" s="114" t="s">
        <v>2176</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277</v>
      </c>
      <c r="W399" s="18" t="s">
        <v>277</v>
      </c>
      <c r="X399" s="18" t="s">
        <v>346</v>
      </c>
      <c r="Y399" s="18" t="s">
        <v>32</v>
      </c>
      <c r="Z399" s="18" t="s">
        <v>33</v>
      </c>
      <c r="AA399" s="91">
        <f>INDEX(Duct_Leakage!$A$3:$A$6,MATCH(Model_Input_Builder!$G399,Duct_Leakage!$E$3:$E$6,0),1)</f>
        <v>0.18</v>
      </c>
      <c r="AB399" s="91">
        <f>INDEX(Duct_Leakage!$B$3:$B$6,MATCH(Model_Input_Builder!$G399,Duct_Leakage!$E$3:$E$6,0),1)</f>
        <v>0.09</v>
      </c>
      <c r="AC399" s="18">
        <v>30</v>
      </c>
      <c r="AD399" s="18">
        <v>30</v>
      </c>
      <c r="AE399" s="18" t="s">
        <v>67</v>
      </c>
      <c r="AF399" s="18" t="s">
        <v>35</v>
      </c>
      <c r="AG399" s="49">
        <v>0</v>
      </c>
      <c r="AH399" s="18">
        <v>0</v>
      </c>
      <c r="AI399" s="18" t="s">
        <v>67</v>
      </c>
      <c r="AJ399" s="18" t="s">
        <v>67</v>
      </c>
      <c r="AK399" s="18" t="s">
        <v>67</v>
      </c>
      <c r="AL399" s="18" t="s">
        <v>67</v>
      </c>
      <c r="AM399" s="18" t="s">
        <v>67</v>
      </c>
      <c r="AN399" s="18">
        <v>0</v>
      </c>
      <c r="AO399" s="18">
        <v>0</v>
      </c>
    </row>
    <row r="400" spans="1:41" x14ac:dyDescent="0.25">
      <c r="A400" s="116">
        <v>396</v>
      </c>
      <c r="B400" s="116">
        <v>3</v>
      </c>
      <c r="C400" s="116">
        <v>7</v>
      </c>
      <c r="D400" s="116">
        <v>1</v>
      </c>
      <c r="E400" s="116">
        <v>9</v>
      </c>
      <c r="F400" s="116">
        <v>4</v>
      </c>
      <c r="G400" s="116">
        <v>2</v>
      </c>
      <c r="H400" s="116">
        <v>1</v>
      </c>
      <c r="I400" s="116" t="s">
        <v>1209</v>
      </c>
      <c r="K400" s="114" t="s">
        <v>2177</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277</v>
      </c>
      <c r="W400" s="18" t="s">
        <v>277</v>
      </c>
      <c r="X400" s="18" t="s">
        <v>346</v>
      </c>
      <c r="Y400" s="18" t="s">
        <v>32</v>
      </c>
      <c r="Z400" s="18" t="s">
        <v>33</v>
      </c>
      <c r="AA400" s="91">
        <f>INDEX(Duct_Leakage!$A$3:$A$6,MATCH(Model_Input_Builder!$G400,Duct_Leakage!$E$3:$E$6,0),1)</f>
        <v>0.06</v>
      </c>
      <c r="AB400" s="91">
        <f>INDEX(Duct_Leakage!$B$3:$B$6,MATCH(Model_Input_Builder!$G400,Duct_Leakage!$E$3:$E$6,0),1)</f>
        <v>0.03</v>
      </c>
      <c r="AC400" s="18">
        <v>30</v>
      </c>
      <c r="AD400" s="18">
        <v>30</v>
      </c>
      <c r="AE400" s="18" t="s">
        <v>67</v>
      </c>
      <c r="AF400" s="18" t="s">
        <v>35</v>
      </c>
      <c r="AG400" s="49">
        <v>0</v>
      </c>
      <c r="AH400" s="18">
        <v>0</v>
      </c>
      <c r="AI400" s="18" t="s">
        <v>67</v>
      </c>
      <c r="AJ400" s="18" t="s">
        <v>67</v>
      </c>
      <c r="AK400" s="18" t="s">
        <v>67</v>
      </c>
      <c r="AL400" s="18" t="s">
        <v>67</v>
      </c>
      <c r="AM400" s="18" t="s">
        <v>67</v>
      </c>
      <c r="AN400" s="18">
        <v>0</v>
      </c>
      <c r="AO400" s="18">
        <v>0</v>
      </c>
    </row>
    <row r="401" spans="1:41" x14ac:dyDescent="0.25">
      <c r="A401" s="116">
        <v>397</v>
      </c>
      <c r="B401" s="116">
        <v>1</v>
      </c>
      <c r="C401" s="116">
        <v>5</v>
      </c>
      <c r="D401" s="116">
        <v>4</v>
      </c>
      <c r="E401" s="116">
        <v>12</v>
      </c>
      <c r="F401" s="116">
        <v>11</v>
      </c>
      <c r="G401" s="116">
        <v>1</v>
      </c>
      <c r="H401" s="116">
        <v>3</v>
      </c>
      <c r="I401" s="116" t="s">
        <v>1210</v>
      </c>
      <c r="K401" s="114" t="s">
        <v>2178</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277</v>
      </c>
      <c r="W401" s="18" t="s">
        <v>277</v>
      </c>
      <c r="X401" s="18" t="s">
        <v>346</v>
      </c>
      <c r="Y401" s="18" t="s">
        <v>32</v>
      </c>
      <c r="Z401" s="18" t="s">
        <v>33</v>
      </c>
      <c r="AA401" s="91">
        <f>INDEX(Duct_Leakage!$A$3:$A$6,MATCH(Model_Input_Builder!$G401,Duct_Leakage!$E$3:$E$6,0),1)</f>
        <v>0.03</v>
      </c>
      <c r="AB401" s="91">
        <f>INDEX(Duct_Leakage!$B$3:$B$6,MATCH(Model_Input_Builder!$G401,Duct_Leakage!$E$3:$E$6,0),1)</f>
        <v>1.4999999999999999E-2</v>
      </c>
      <c r="AC401" s="18">
        <v>30</v>
      </c>
      <c r="AD401" s="18">
        <v>30</v>
      </c>
      <c r="AE401" s="18" t="s">
        <v>67</v>
      </c>
      <c r="AF401" s="18" t="s">
        <v>35</v>
      </c>
      <c r="AG401" s="49">
        <v>0</v>
      </c>
      <c r="AH401" s="18">
        <v>0</v>
      </c>
      <c r="AI401" s="18" t="s">
        <v>67</v>
      </c>
      <c r="AJ401" s="18" t="s">
        <v>67</v>
      </c>
      <c r="AK401" s="18" t="s">
        <v>67</v>
      </c>
      <c r="AL401" s="18" t="s">
        <v>67</v>
      </c>
      <c r="AM401" s="18" t="s">
        <v>67</v>
      </c>
      <c r="AN401" s="18">
        <v>0</v>
      </c>
      <c r="AO401" s="18">
        <v>0</v>
      </c>
    </row>
    <row r="402" spans="1:41" x14ac:dyDescent="0.25">
      <c r="A402" s="116">
        <v>398</v>
      </c>
      <c r="B402" s="116">
        <v>4</v>
      </c>
      <c r="C402" s="116">
        <v>5</v>
      </c>
      <c r="D402" s="116">
        <v>4</v>
      </c>
      <c r="E402" s="116">
        <v>7</v>
      </c>
      <c r="F402" s="116">
        <v>4</v>
      </c>
      <c r="G402" s="116">
        <v>1</v>
      </c>
      <c r="H402" s="116">
        <v>2</v>
      </c>
      <c r="I402" s="116" t="s">
        <v>1211</v>
      </c>
      <c r="K402" s="114" t="s">
        <v>2179</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277</v>
      </c>
      <c r="W402" s="18" t="s">
        <v>277</v>
      </c>
      <c r="X402" s="18" t="s">
        <v>346</v>
      </c>
      <c r="Y402" s="18" t="s">
        <v>32</v>
      </c>
      <c r="Z402" s="18" t="s">
        <v>33</v>
      </c>
      <c r="AA402" s="91">
        <f>INDEX(Duct_Leakage!$A$3:$A$6,MATCH(Model_Input_Builder!$G402,Duct_Leakage!$E$3:$E$6,0),1)</f>
        <v>0.03</v>
      </c>
      <c r="AB402" s="91">
        <f>INDEX(Duct_Leakage!$B$3:$B$6,MATCH(Model_Input_Builder!$G402,Duct_Leakage!$E$3:$E$6,0),1)</f>
        <v>1.4999999999999999E-2</v>
      </c>
      <c r="AC402" s="18">
        <v>30</v>
      </c>
      <c r="AD402" s="18">
        <v>30</v>
      </c>
      <c r="AE402" s="18" t="s">
        <v>67</v>
      </c>
      <c r="AF402" s="18" t="s">
        <v>35</v>
      </c>
      <c r="AG402" s="49">
        <v>0</v>
      </c>
      <c r="AH402" s="18">
        <v>0</v>
      </c>
      <c r="AI402" s="18" t="s">
        <v>67</v>
      </c>
      <c r="AJ402" s="18" t="s">
        <v>67</v>
      </c>
      <c r="AK402" s="18" t="s">
        <v>67</v>
      </c>
      <c r="AL402" s="18" t="s">
        <v>67</v>
      </c>
      <c r="AM402" s="18" t="s">
        <v>67</v>
      </c>
      <c r="AN402" s="18">
        <v>0</v>
      </c>
      <c r="AO402" s="18">
        <v>0</v>
      </c>
    </row>
    <row r="403" spans="1:41" x14ac:dyDescent="0.25">
      <c r="A403" s="116">
        <v>399</v>
      </c>
      <c r="B403" s="116">
        <v>1</v>
      </c>
      <c r="C403" s="116">
        <v>5</v>
      </c>
      <c r="D403" s="116">
        <v>3</v>
      </c>
      <c r="E403" s="116">
        <v>13</v>
      </c>
      <c r="F403" s="116">
        <v>9</v>
      </c>
      <c r="G403" s="116">
        <v>4</v>
      </c>
      <c r="H403" s="116">
        <v>4</v>
      </c>
      <c r="I403" s="116" t="s">
        <v>1212</v>
      </c>
      <c r="K403" s="114" t="s">
        <v>2180</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277</v>
      </c>
      <c r="W403" s="18" t="s">
        <v>277</v>
      </c>
      <c r="X403" s="18" t="s">
        <v>346</v>
      </c>
      <c r="Y403" s="18" t="s">
        <v>32</v>
      </c>
      <c r="Z403" s="18" t="s">
        <v>33</v>
      </c>
      <c r="AA403" s="91">
        <f>INDEX(Duct_Leakage!$A$3:$A$6,MATCH(Model_Input_Builder!$G403,Duct_Leakage!$E$3:$E$6,0),1)</f>
        <v>0.18</v>
      </c>
      <c r="AB403" s="91">
        <f>INDEX(Duct_Leakage!$B$3:$B$6,MATCH(Model_Input_Builder!$G403,Duct_Leakage!$E$3:$E$6,0),1)</f>
        <v>0.09</v>
      </c>
      <c r="AC403" s="18">
        <v>30</v>
      </c>
      <c r="AD403" s="18">
        <v>30</v>
      </c>
      <c r="AE403" s="18" t="s">
        <v>67</v>
      </c>
      <c r="AF403" s="18" t="s">
        <v>35</v>
      </c>
      <c r="AG403" s="49">
        <v>0</v>
      </c>
      <c r="AH403" s="18">
        <v>0</v>
      </c>
      <c r="AI403" s="18" t="s">
        <v>67</v>
      </c>
      <c r="AJ403" s="18" t="s">
        <v>67</v>
      </c>
      <c r="AK403" s="18" t="s">
        <v>67</v>
      </c>
      <c r="AL403" s="18" t="s">
        <v>67</v>
      </c>
      <c r="AM403" s="18" t="s">
        <v>67</v>
      </c>
      <c r="AN403" s="18">
        <v>0</v>
      </c>
      <c r="AO403" s="18">
        <v>0</v>
      </c>
    </row>
    <row r="404" spans="1:41" x14ac:dyDescent="0.25">
      <c r="A404" s="116">
        <v>400</v>
      </c>
      <c r="B404" s="116">
        <v>2</v>
      </c>
      <c r="C404" s="116">
        <v>1</v>
      </c>
      <c r="D404" s="116">
        <v>3</v>
      </c>
      <c r="E404" s="116">
        <v>1</v>
      </c>
      <c r="F404" s="116">
        <v>11</v>
      </c>
      <c r="G404" s="116">
        <v>1</v>
      </c>
      <c r="H404" s="116">
        <v>3</v>
      </c>
      <c r="I404" s="116" t="s">
        <v>1213</v>
      </c>
      <c r="K404" s="114" t="s">
        <v>2181</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277</v>
      </c>
      <c r="W404" s="18" t="s">
        <v>277</v>
      </c>
      <c r="X404" s="18" t="s">
        <v>346</v>
      </c>
      <c r="Y404" s="18" t="s">
        <v>32</v>
      </c>
      <c r="Z404" s="18" t="s">
        <v>33</v>
      </c>
      <c r="AA404" s="91">
        <f>INDEX(Duct_Leakage!$A$3:$A$6,MATCH(Model_Input_Builder!$G404,Duct_Leakage!$E$3:$E$6,0),1)</f>
        <v>0.03</v>
      </c>
      <c r="AB404" s="91">
        <f>INDEX(Duct_Leakage!$B$3:$B$6,MATCH(Model_Input_Builder!$G404,Duct_Leakage!$E$3:$E$6,0),1)</f>
        <v>1.4999999999999999E-2</v>
      </c>
      <c r="AC404" s="18">
        <v>30</v>
      </c>
      <c r="AD404" s="18">
        <v>30</v>
      </c>
      <c r="AE404" s="18" t="s">
        <v>67</v>
      </c>
      <c r="AF404" s="18" t="s">
        <v>35</v>
      </c>
      <c r="AG404" s="49">
        <v>0</v>
      </c>
      <c r="AH404" s="18">
        <v>0</v>
      </c>
      <c r="AI404" s="18" t="s">
        <v>67</v>
      </c>
      <c r="AJ404" s="18" t="s">
        <v>67</v>
      </c>
      <c r="AK404" s="18" t="s">
        <v>67</v>
      </c>
      <c r="AL404" s="18" t="s">
        <v>67</v>
      </c>
      <c r="AM404" s="18" t="s">
        <v>67</v>
      </c>
      <c r="AN404" s="18">
        <v>0</v>
      </c>
      <c r="AO404" s="18">
        <v>0</v>
      </c>
    </row>
    <row r="405" spans="1:41" x14ac:dyDescent="0.25">
      <c r="A405" s="116">
        <v>401</v>
      </c>
      <c r="B405" s="116">
        <v>2</v>
      </c>
      <c r="C405" s="116">
        <v>2</v>
      </c>
      <c r="D405" s="116">
        <v>1</v>
      </c>
      <c r="E405" s="116">
        <v>2</v>
      </c>
      <c r="F405" s="116">
        <v>18</v>
      </c>
      <c r="G405" s="116">
        <v>4</v>
      </c>
      <c r="H405" s="116">
        <v>3</v>
      </c>
      <c r="I405" s="116" t="s">
        <v>1214</v>
      </c>
      <c r="K405" s="114" t="s">
        <v>2182</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277</v>
      </c>
      <c r="W405" s="18" t="s">
        <v>277</v>
      </c>
      <c r="X405" s="18" t="s">
        <v>346</v>
      </c>
      <c r="Y405" s="18" t="s">
        <v>32</v>
      </c>
      <c r="Z405" s="18" t="s">
        <v>33</v>
      </c>
      <c r="AA405" s="91">
        <f>INDEX(Duct_Leakage!$A$3:$A$6,MATCH(Model_Input_Builder!$G405,Duct_Leakage!$E$3:$E$6,0),1)</f>
        <v>0.18</v>
      </c>
      <c r="AB405" s="91">
        <f>INDEX(Duct_Leakage!$B$3:$B$6,MATCH(Model_Input_Builder!$G405,Duct_Leakage!$E$3:$E$6,0),1)</f>
        <v>0.09</v>
      </c>
      <c r="AC405" s="18">
        <v>30</v>
      </c>
      <c r="AD405" s="18">
        <v>30</v>
      </c>
      <c r="AE405" s="18" t="s">
        <v>67</v>
      </c>
      <c r="AF405" s="18" t="s">
        <v>35</v>
      </c>
      <c r="AG405" s="49">
        <v>0</v>
      </c>
      <c r="AH405" s="18">
        <v>0</v>
      </c>
      <c r="AI405" s="18" t="s">
        <v>67</v>
      </c>
      <c r="AJ405" s="18" t="s">
        <v>67</v>
      </c>
      <c r="AK405" s="18" t="s">
        <v>67</v>
      </c>
      <c r="AL405" s="18" t="s">
        <v>67</v>
      </c>
      <c r="AM405" s="18" t="s">
        <v>67</v>
      </c>
      <c r="AN405" s="18">
        <v>0</v>
      </c>
      <c r="AO405" s="18">
        <v>0</v>
      </c>
    </row>
    <row r="406" spans="1:41" x14ac:dyDescent="0.25">
      <c r="A406" s="116">
        <v>402</v>
      </c>
      <c r="B406" s="116">
        <v>4</v>
      </c>
      <c r="C406" s="116">
        <v>2</v>
      </c>
      <c r="D406" s="116">
        <v>4</v>
      </c>
      <c r="E406" s="116">
        <v>8</v>
      </c>
      <c r="F406" s="116">
        <v>4</v>
      </c>
      <c r="G406" s="116">
        <v>3</v>
      </c>
      <c r="H406" s="116">
        <v>3</v>
      </c>
      <c r="I406" s="116" t="s">
        <v>1215</v>
      </c>
      <c r="K406" s="114" t="s">
        <v>2183</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277</v>
      </c>
      <c r="W406" s="18" t="s">
        <v>277</v>
      </c>
      <c r="X406" s="18" t="s">
        <v>346</v>
      </c>
      <c r="Y406" s="18" t="s">
        <v>32</v>
      </c>
      <c r="Z406" s="18" t="s">
        <v>33</v>
      </c>
      <c r="AA406" s="91">
        <f>INDEX(Duct_Leakage!$A$3:$A$6,MATCH(Model_Input_Builder!$G406,Duct_Leakage!$E$3:$E$6,0),1)</f>
        <v>0.127</v>
      </c>
      <c r="AB406" s="91">
        <f>INDEX(Duct_Leakage!$B$3:$B$6,MATCH(Model_Input_Builder!$G406,Duct_Leakage!$E$3:$E$6,0),1)</f>
        <v>6.3E-2</v>
      </c>
      <c r="AC406" s="18">
        <v>30</v>
      </c>
      <c r="AD406" s="18">
        <v>30</v>
      </c>
      <c r="AE406" s="18" t="s">
        <v>67</v>
      </c>
      <c r="AF406" s="18" t="s">
        <v>35</v>
      </c>
      <c r="AG406" s="49">
        <v>0</v>
      </c>
      <c r="AH406" s="18">
        <v>0</v>
      </c>
      <c r="AI406" s="18" t="s">
        <v>67</v>
      </c>
      <c r="AJ406" s="18" t="s">
        <v>67</v>
      </c>
      <c r="AK406" s="18" t="s">
        <v>67</v>
      </c>
      <c r="AL406" s="18" t="s">
        <v>67</v>
      </c>
      <c r="AM406" s="18" t="s">
        <v>67</v>
      </c>
      <c r="AN406" s="18">
        <v>0</v>
      </c>
      <c r="AO406" s="18">
        <v>0</v>
      </c>
    </row>
    <row r="407" spans="1:41" x14ac:dyDescent="0.25">
      <c r="A407" s="116">
        <v>403</v>
      </c>
      <c r="B407" s="116">
        <v>1</v>
      </c>
      <c r="C407" s="116">
        <v>1</v>
      </c>
      <c r="D407" s="116">
        <v>2</v>
      </c>
      <c r="E407" s="116">
        <v>18</v>
      </c>
      <c r="F407" s="116">
        <v>10</v>
      </c>
      <c r="G407" s="116">
        <v>3</v>
      </c>
      <c r="H407" s="116">
        <v>1</v>
      </c>
      <c r="I407" s="116" t="s">
        <v>1216</v>
      </c>
      <c r="K407" s="114" t="s">
        <v>2184</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277</v>
      </c>
      <c r="W407" s="18" t="s">
        <v>277</v>
      </c>
      <c r="X407" s="18" t="s">
        <v>346</v>
      </c>
      <c r="Y407" s="18" t="s">
        <v>32</v>
      </c>
      <c r="Z407" s="18" t="s">
        <v>33</v>
      </c>
      <c r="AA407" s="91">
        <f>INDEX(Duct_Leakage!$A$3:$A$6,MATCH(Model_Input_Builder!$G407,Duct_Leakage!$E$3:$E$6,0),1)</f>
        <v>0.127</v>
      </c>
      <c r="AB407" s="91">
        <f>INDEX(Duct_Leakage!$B$3:$B$6,MATCH(Model_Input_Builder!$G407,Duct_Leakage!$E$3:$E$6,0),1)</f>
        <v>6.3E-2</v>
      </c>
      <c r="AC407" s="18">
        <v>30</v>
      </c>
      <c r="AD407" s="18">
        <v>30</v>
      </c>
      <c r="AE407" s="18" t="s">
        <v>67</v>
      </c>
      <c r="AF407" s="18" t="s">
        <v>35</v>
      </c>
      <c r="AG407" s="49">
        <v>0</v>
      </c>
      <c r="AH407" s="18">
        <v>0</v>
      </c>
      <c r="AI407" s="18" t="s">
        <v>67</v>
      </c>
      <c r="AJ407" s="18" t="s">
        <v>67</v>
      </c>
      <c r="AK407" s="18" t="s">
        <v>67</v>
      </c>
      <c r="AL407" s="18" t="s">
        <v>67</v>
      </c>
      <c r="AM407" s="18" t="s">
        <v>67</v>
      </c>
      <c r="AN407" s="18">
        <v>0</v>
      </c>
      <c r="AO407" s="18">
        <v>0</v>
      </c>
    </row>
    <row r="408" spans="1:41" x14ac:dyDescent="0.25">
      <c r="A408" s="116">
        <v>404</v>
      </c>
      <c r="B408" s="116">
        <v>3</v>
      </c>
      <c r="C408" s="116">
        <v>4</v>
      </c>
      <c r="D408" s="116">
        <v>1</v>
      </c>
      <c r="E408" s="116">
        <v>8</v>
      </c>
      <c r="F408" s="116">
        <v>9</v>
      </c>
      <c r="G408" s="116">
        <v>3</v>
      </c>
      <c r="H408" s="116">
        <v>1</v>
      </c>
      <c r="I408" s="116" t="s">
        <v>1217</v>
      </c>
      <c r="K408" s="114" t="s">
        <v>2185</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277</v>
      </c>
      <c r="W408" s="18" t="s">
        <v>277</v>
      </c>
      <c r="X408" s="18" t="s">
        <v>346</v>
      </c>
      <c r="Y408" s="18" t="s">
        <v>32</v>
      </c>
      <c r="Z408" s="18" t="s">
        <v>33</v>
      </c>
      <c r="AA408" s="91">
        <f>INDEX(Duct_Leakage!$A$3:$A$6,MATCH(Model_Input_Builder!$G408,Duct_Leakage!$E$3:$E$6,0),1)</f>
        <v>0.127</v>
      </c>
      <c r="AB408" s="91">
        <f>INDEX(Duct_Leakage!$B$3:$B$6,MATCH(Model_Input_Builder!$G408,Duct_Leakage!$E$3:$E$6,0),1)</f>
        <v>6.3E-2</v>
      </c>
      <c r="AC408" s="18">
        <v>30</v>
      </c>
      <c r="AD408" s="18">
        <v>30</v>
      </c>
      <c r="AE408" s="18" t="s">
        <v>67</v>
      </c>
      <c r="AF408" s="18" t="s">
        <v>35</v>
      </c>
      <c r="AG408" s="49">
        <v>0</v>
      </c>
      <c r="AH408" s="18">
        <v>0</v>
      </c>
      <c r="AI408" s="18" t="s">
        <v>67</v>
      </c>
      <c r="AJ408" s="18" t="s">
        <v>67</v>
      </c>
      <c r="AK408" s="18" t="s">
        <v>67</v>
      </c>
      <c r="AL408" s="18" t="s">
        <v>67</v>
      </c>
      <c r="AM408" s="18" t="s">
        <v>67</v>
      </c>
      <c r="AN408" s="18">
        <v>0</v>
      </c>
      <c r="AO408" s="18">
        <v>0</v>
      </c>
    </row>
    <row r="409" spans="1:41" x14ac:dyDescent="0.25">
      <c r="A409" s="116">
        <v>405</v>
      </c>
      <c r="B409" s="116">
        <v>3</v>
      </c>
      <c r="C409" s="116">
        <v>4</v>
      </c>
      <c r="D409" s="116">
        <v>5</v>
      </c>
      <c r="E409" s="116">
        <v>18</v>
      </c>
      <c r="F409" s="116">
        <v>12</v>
      </c>
      <c r="G409" s="116">
        <v>1</v>
      </c>
      <c r="H409" s="116">
        <v>4</v>
      </c>
      <c r="I409" s="116" t="s">
        <v>1218</v>
      </c>
      <c r="K409" s="114" t="s">
        <v>2186</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277</v>
      </c>
      <c r="W409" s="18" t="s">
        <v>277</v>
      </c>
      <c r="X409" s="18" t="s">
        <v>346</v>
      </c>
      <c r="Y409" s="18" t="s">
        <v>32</v>
      </c>
      <c r="Z409" s="18" t="s">
        <v>33</v>
      </c>
      <c r="AA409" s="91">
        <f>INDEX(Duct_Leakage!$A$3:$A$6,MATCH(Model_Input_Builder!$G409,Duct_Leakage!$E$3:$E$6,0),1)</f>
        <v>0.03</v>
      </c>
      <c r="AB409" s="91">
        <f>INDEX(Duct_Leakage!$B$3:$B$6,MATCH(Model_Input_Builder!$G409,Duct_Leakage!$E$3:$E$6,0),1)</f>
        <v>1.4999999999999999E-2</v>
      </c>
      <c r="AC409" s="18">
        <v>30</v>
      </c>
      <c r="AD409" s="18">
        <v>30</v>
      </c>
      <c r="AE409" s="18" t="s">
        <v>67</v>
      </c>
      <c r="AF409" s="18" t="s">
        <v>35</v>
      </c>
      <c r="AG409" s="49">
        <v>0</v>
      </c>
      <c r="AH409" s="18">
        <v>0</v>
      </c>
      <c r="AI409" s="18" t="s">
        <v>67</v>
      </c>
      <c r="AJ409" s="18" t="s">
        <v>67</v>
      </c>
      <c r="AK409" s="18" t="s">
        <v>67</v>
      </c>
      <c r="AL409" s="18" t="s">
        <v>67</v>
      </c>
      <c r="AM409" s="18" t="s">
        <v>67</v>
      </c>
      <c r="AN409" s="18">
        <v>0</v>
      </c>
      <c r="AO409" s="18">
        <v>0</v>
      </c>
    </row>
    <row r="410" spans="1:41" x14ac:dyDescent="0.25">
      <c r="A410" s="116">
        <v>406</v>
      </c>
      <c r="B410" s="116">
        <v>2</v>
      </c>
      <c r="C410" s="116">
        <v>8</v>
      </c>
      <c r="D410" s="116">
        <v>1</v>
      </c>
      <c r="E410" s="116">
        <v>8</v>
      </c>
      <c r="F410" s="116">
        <v>17</v>
      </c>
      <c r="G410" s="116">
        <v>2</v>
      </c>
      <c r="H410" s="116">
        <v>1</v>
      </c>
      <c r="I410" s="116" t="s">
        <v>1219</v>
      </c>
      <c r="K410" s="114" t="s">
        <v>2187</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277</v>
      </c>
      <c r="W410" s="18" t="s">
        <v>277</v>
      </c>
      <c r="X410" s="18" t="s">
        <v>346</v>
      </c>
      <c r="Y410" s="18" t="s">
        <v>32</v>
      </c>
      <c r="Z410" s="18" t="s">
        <v>33</v>
      </c>
      <c r="AA410" s="91">
        <f>INDEX(Duct_Leakage!$A$3:$A$6,MATCH(Model_Input_Builder!$G410,Duct_Leakage!$E$3:$E$6,0),1)</f>
        <v>0.06</v>
      </c>
      <c r="AB410" s="91">
        <f>INDEX(Duct_Leakage!$B$3:$B$6,MATCH(Model_Input_Builder!$G410,Duct_Leakage!$E$3:$E$6,0),1)</f>
        <v>0.03</v>
      </c>
      <c r="AC410" s="18">
        <v>30</v>
      </c>
      <c r="AD410" s="18">
        <v>30</v>
      </c>
      <c r="AE410" s="18" t="s">
        <v>67</v>
      </c>
      <c r="AF410" s="18" t="s">
        <v>35</v>
      </c>
      <c r="AG410" s="49">
        <v>0</v>
      </c>
      <c r="AH410" s="18">
        <v>0</v>
      </c>
      <c r="AI410" s="18" t="s">
        <v>67</v>
      </c>
      <c r="AJ410" s="18" t="s">
        <v>67</v>
      </c>
      <c r="AK410" s="18" t="s">
        <v>67</v>
      </c>
      <c r="AL410" s="18" t="s">
        <v>67</v>
      </c>
      <c r="AM410" s="18" t="s">
        <v>67</v>
      </c>
      <c r="AN410" s="18">
        <v>0</v>
      </c>
      <c r="AO410" s="18">
        <v>0</v>
      </c>
    </row>
    <row r="411" spans="1:41" x14ac:dyDescent="0.25">
      <c r="A411" s="116">
        <v>407</v>
      </c>
      <c r="B411" s="116">
        <v>1</v>
      </c>
      <c r="C411" s="116">
        <v>5</v>
      </c>
      <c r="D411" s="116">
        <v>4</v>
      </c>
      <c r="E411" s="116">
        <v>8</v>
      </c>
      <c r="F411" s="116">
        <v>7</v>
      </c>
      <c r="G411" s="116">
        <v>1</v>
      </c>
      <c r="H411" s="116">
        <v>3</v>
      </c>
      <c r="I411" s="116" t="s">
        <v>1220</v>
      </c>
      <c r="K411" s="114" t="s">
        <v>2188</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277</v>
      </c>
      <c r="W411" s="18" t="s">
        <v>277</v>
      </c>
      <c r="X411" s="18" t="s">
        <v>346</v>
      </c>
      <c r="Y411" s="18" t="s">
        <v>32</v>
      </c>
      <c r="Z411" s="18" t="s">
        <v>33</v>
      </c>
      <c r="AA411" s="91">
        <f>INDEX(Duct_Leakage!$A$3:$A$6,MATCH(Model_Input_Builder!$G411,Duct_Leakage!$E$3:$E$6,0),1)</f>
        <v>0.03</v>
      </c>
      <c r="AB411" s="91">
        <f>INDEX(Duct_Leakage!$B$3:$B$6,MATCH(Model_Input_Builder!$G411,Duct_Leakage!$E$3:$E$6,0),1)</f>
        <v>1.4999999999999999E-2</v>
      </c>
      <c r="AC411" s="18">
        <v>30</v>
      </c>
      <c r="AD411" s="18">
        <v>30</v>
      </c>
      <c r="AE411" s="18" t="s">
        <v>67</v>
      </c>
      <c r="AF411" s="18" t="s">
        <v>35</v>
      </c>
      <c r="AG411" s="49">
        <v>0</v>
      </c>
      <c r="AH411" s="18">
        <v>0</v>
      </c>
      <c r="AI411" s="18" t="s">
        <v>67</v>
      </c>
      <c r="AJ411" s="18" t="s">
        <v>67</v>
      </c>
      <c r="AK411" s="18" t="s">
        <v>67</v>
      </c>
      <c r="AL411" s="18" t="s">
        <v>67</v>
      </c>
      <c r="AM411" s="18" t="s">
        <v>67</v>
      </c>
      <c r="AN411" s="18">
        <v>0</v>
      </c>
      <c r="AO411" s="18">
        <v>0</v>
      </c>
    </row>
    <row r="412" spans="1:41" x14ac:dyDescent="0.25">
      <c r="A412" s="116">
        <v>408</v>
      </c>
      <c r="B412" s="116">
        <v>1</v>
      </c>
      <c r="C412" s="116">
        <v>3</v>
      </c>
      <c r="D412" s="116">
        <v>4</v>
      </c>
      <c r="E412" s="116">
        <v>11</v>
      </c>
      <c r="F412" s="116">
        <v>7</v>
      </c>
      <c r="G412" s="116">
        <v>3</v>
      </c>
      <c r="H412" s="116">
        <v>1</v>
      </c>
      <c r="I412" s="116" t="s">
        <v>1221</v>
      </c>
      <c r="K412" s="114" t="s">
        <v>2189</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277</v>
      </c>
      <c r="W412" s="18" t="s">
        <v>277</v>
      </c>
      <c r="X412" s="18" t="s">
        <v>346</v>
      </c>
      <c r="Y412" s="18" t="s">
        <v>32</v>
      </c>
      <c r="Z412" s="18" t="s">
        <v>33</v>
      </c>
      <c r="AA412" s="91">
        <f>INDEX(Duct_Leakage!$A$3:$A$6,MATCH(Model_Input_Builder!$G412,Duct_Leakage!$E$3:$E$6,0),1)</f>
        <v>0.127</v>
      </c>
      <c r="AB412" s="91">
        <f>INDEX(Duct_Leakage!$B$3:$B$6,MATCH(Model_Input_Builder!$G412,Duct_Leakage!$E$3:$E$6,0),1)</f>
        <v>6.3E-2</v>
      </c>
      <c r="AC412" s="18">
        <v>30</v>
      </c>
      <c r="AD412" s="18">
        <v>30</v>
      </c>
      <c r="AE412" s="18" t="s">
        <v>67</v>
      </c>
      <c r="AF412" s="18" t="s">
        <v>35</v>
      </c>
      <c r="AG412" s="49">
        <v>0</v>
      </c>
      <c r="AH412" s="18">
        <v>0</v>
      </c>
      <c r="AI412" s="18" t="s">
        <v>67</v>
      </c>
      <c r="AJ412" s="18" t="s">
        <v>67</v>
      </c>
      <c r="AK412" s="18" t="s">
        <v>67</v>
      </c>
      <c r="AL412" s="18" t="s">
        <v>67</v>
      </c>
      <c r="AM412" s="18" t="s">
        <v>67</v>
      </c>
      <c r="AN412" s="18">
        <v>0</v>
      </c>
      <c r="AO412" s="18">
        <v>0</v>
      </c>
    </row>
    <row r="413" spans="1:41" x14ac:dyDescent="0.25">
      <c r="A413" s="116">
        <v>409</v>
      </c>
      <c r="B413" s="116">
        <v>4</v>
      </c>
      <c r="C413" s="116">
        <v>7</v>
      </c>
      <c r="D413" s="116">
        <v>1</v>
      </c>
      <c r="E413" s="116">
        <v>3</v>
      </c>
      <c r="F413" s="116">
        <v>3</v>
      </c>
      <c r="G413" s="116">
        <v>3</v>
      </c>
      <c r="H413" s="116">
        <v>2</v>
      </c>
      <c r="I413" s="116" t="s">
        <v>1222</v>
      </c>
      <c r="K413" s="114" t="s">
        <v>2190</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277</v>
      </c>
      <c r="W413" s="18" t="s">
        <v>277</v>
      </c>
      <c r="X413" s="18" t="s">
        <v>346</v>
      </c>
      <c r="Y413" s="18" t="s">
        <v>32</v>
      </c>
      <c r="Z413" s="18" t="s">
        <v>33</v>
      </c>
      <c r="AA413" s="91">
        <f>INDEX(Duct_Leakage!$A$3:$A$6,MATCH(Model_Input_Builder!$G413,Duct_Leakage!$E$3:$E$6,0),1)</f>
        <v>0.127</v>
      </c>
      <c r="AB413" s="91">
        <f>INDEX(Duct_Leakage!$B$3:$B$6,MATCH(Model_Input_Builder!$G413,Duct_Leakage!$E$3:$E$6,0),1)</f>
        <v>6.3E-2</v>
      </c>
      <c r="AC413" s="18">
        <v>30</v>
      </c>
      <c r="AD413" s="18">
        <v>30</v>
      </c>
      <c r="AE413" s="18" t="s">
        <v>67</v>
      </c>
      <c r="AF413" s="18" t="s">
        <v>35</v>
      </c>
      <c r="AG413" s="49">
        <v>0</v>
      </c>
      <c r="AH413" s="18">
        <v>0</v>
      </c>
      <c r="AI413" s="18" t="s">
        <v>67</v>
      </c>
      <c r="AJ413" s="18" t="s">
        <v>67</v>
      </c>
      <c r="AK413" s="18" t="s">
        <v>67</v>
      </c>
      <c r="AL413" s="18" t="s">
        <v>67</v>
      </c>
      <c r="AM413" s="18" t="s">
        <v>67</v>
      </c>
      <c r="AN413" s="18">
        <v>0</v>
      </c>
      <c r="AO413" s="18">
        <v>0</v>
      </c>
    </row>
    <row r="414" spans="1:41" x14ac:dyDescent="0.25">
      <c r="A414" s="116">
        <v>410</v>
      </c>
      <c r="B414" s="116">
        <v>2</v>
      </c>
      <c r="C414" s="116">
        <v>5</v>
      </c>
      <c r="D414" s="116">
        <v>5</v>
      </c>
      <c r="E414" s="116">
        <v>19</v>
      </c>
      <c r="F414" s="116">
        <v>17</v>
      </c>
      <c r="G414" s="116">
        <v>4</v>
      </c>
      <c r="H414" s="116">
        <v>3</v>
      </c>
      <c r="I414" s="116" t="s">
        <v>1223</v>
      </c>
      <c r="K414" s="114" t="s">
        <v>2191</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277</v>
      </c>
      <c r="W414" s="18" t="s">
        <v>277</v>
      </c>
      <c r="X414" s="18" t="s">
        <v>346</v>
      </c>
      <c r="Y414" s="18" t="s">
        <v>32</v>
      </c>
      <c r="Z414" s="18" t="s">
        <v>33</v>
      </c>
      <c r="AA414" s="91">
        <f>INDEX(Duct_Leakage!$A$3:$A$6,MATCH(Model_Input_Builder!$G414,Duct_Leakage!$E$3:$E$6,0),1)</f>
        <v>0.18</v>
      </c>
      <c r="AB414" s="91">
        <f>INDEX(Duct_Leakage!$B$3:$B$6,MATCH(Model_Input_Builder!$G414,Duct_Leakage!$E$3:$E$6,0),1)</f>
        <v>0.09</v>
      </c>
      <c r="AC414" s="18">
        <v>30</v>
      </c>
      <c r="AD414" s="18">
        <v>30</v>
      </c>
      <c r="AE414" s="18" t="s">
        <v>67</v>
      </c>
      <c r="AF414" s="18" t="s">
        <v>35</v>
      </c>
      <c r="AG414" s="49">
        <v>0</v>
      </c>
      <c r="AH414" s="18">
        <v>0</v>
      </c>
      <c r="AI414" s="18" t="s">
        <v>67</v>
      </c>
      <c r="AJ414" s="18" t="s">
        <v>67</v>
      </c>
      <c r="AK414" s="18" t="s">
        <v>67</v>
      </c>
      <c r="AL414" s="18" t="s">
        <v>67</v>
      </c>
      <c r="AM414" s="18" t="s">
        <v>67</v>
      </c>
      <c r="AN414" s="18">
        <v>0</v>
      </c>
      <c r="AO414" s="18">
        <v>0</v>
      </c>
    </row>
    <row r="415" spans="1:41" x14ac:dyDescent="0.25">
      <c r="A415" s="116">
        <v>411</v>
      </c>
      <c r="B415" s="116">
        <v>2</v>
      </c>
      <c r="C415" s="116">
        <v>3</v>
      </c>
      <c r="D415" s="116">
        <v>3</v>
      </c>
      <c r="E415" s="116">
        <v>6</v>
      </c>
      <c r="F415" s="116">
        <v>20</v>
      </c>
      <c r="G415" s="116">
        <v>2</v>
      </c>
      <c r="H415" s="116">
        <v>4</v>
      </c>
      <c r="I415" s="116" t="s">
        <v>1224</v>
      </c>
      <c r="K415" s="114" t="s">
        <v>2192</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277</v>
      </c>
      <c r="W415" s="18" t="s">
        <v>277</v>
      </c>
      <c r="X415" s="18" t="s">
        <v>346</v>
      </c>
      <c r="Y415" s="18" t="s">
        <v>32</v>
      </c>
      <c r="Z415" s="18" t="s">
        <v>33</v>
      </c>
      <c r="AA415" s="91">
        <f>INDEX(Duct_Leakage!$A$3:$A$6,MATCH(Model_Input_Builder!$G415,Duct_Leakage!$E$3:$E$6,0),1)</f>
        <v>0.06</v>
      </c>
      <c r="AB415" s="91">
        <f>INDEX(Duct_Leakage!$B$3:$B$6,MATCH(Model_Input_Builder!$G415,Duct_Leakage!$E$3:$E$6,0),1)</f>
        <v>0.03</v>
      </c>
      <c r="AC415" s="18">
        <v>30</v>
      </c>
      <c r="AD415" s="18">
        <v>30</v>
      </c>
      <c r="AE415" s="18" t="s">
        <v>67</v>
      </c>
      <c r="AF415" s="18" t="s">
        <v>35</v>
      </c>
      <c r="AG415" s="49">
        <v>0</v>
      </c>
      <c r="AH415" s="18">
        <v>0</v>
      </c>
      <c r="AI415" s="18" t="s">
        <v>67</v>
      </c>
      <c r="AJ415" s="18" t="s">
        <v>67</v>
      </c>
      <c r="AK415" s="18" t="s">
        <v>67</v>
      </c>
      <c r="AL415" s="18" t="s">
        <v>67</v>
      </c>
      <c r="AM415" s="18" t="s">
        <v>67</v>
      </c>
      <c r="AN415" s="18">
        <v>0</v>
      </c>
      <c r="AO415" s="18">
        <v>0</v>
      </c>
    </row>
    <row r="416" spans="1:41" x14ac:dyDescent="0.25">
      <c r="A416" s="116">
        <v>412</v>
      </c>
      <c r="B416" s="116">
        <v>3</v>
      </c>
      <c r="C416" s="116">
        <v>2</v>
      </c>
      <c r="D416" s="116">
        <v>3</v>
      </c>
      <c r="E416" s="116">
        <v>15</v>
      </c>
      <c r="F416" s="116">
        <v>20</v>
      </c>
      <c r="G416" s="116">
        <v>2</v>
      </c>
      <c r="H416" s="116">
        <v>1</v>
      </c>
      <c r="I416" s="116" t="s">
        <v>1225</v>
      </c>
      <c r="K416" s="114" t="s">
        <v>2193</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277</v>
      </c>
      <c r="W416" s="18" t="s">
        <v>277</v>
      </c>
      <c r="X416" s="18" t="s">
        <v>346</v>
      </c>
      <c r="Y416" s="18" t="s">
        <v>32</v>
      </c>
      <c r="Z416" s="18" t="s">
        <v>33</v>
      </c>
      <c r="AA416" s="91">
        <f>INDEX(Duct_Leakage!$A$3:$A$6,MATCH(Model_Input_Builder!$G416,Duct_Leakage!$E$3:$E$6,0),1)</f>
        <v>0.06</v>
      </c>
      <c r="AB416" s="91">
        <f>INDEX(Duct_Leakage!$B$3:$B$6,MATCH(Model_Input_Builder!$G416,Duct_Leakage!$E$3:$E$6,0),1)</f>
        <v>0.03</v>
      </c>
      <c r="AC416" s="18">
        <v>30</v>
      </c>
      <c r="AD416" s="18">
        <v>30</v>
      </c>
      <c r="AE416" s="18" t="s">
        <v>67</v>
      </c>
      <c r="AF416" s="18" t="s">
        <v>35</v>
      </c>
      <c r="AG416" s="49">
        <v>0</v>
      </c>
      <c r="AH416" s="18">
        <v>0</v>
      </c>
      <c r="AI416" s="18" t="s">
        <v>67</v>
      </c>
      <c r="AJ416" s="18" t="s">
        <v>67</v>
      </c>
      <c r="AK416" s="18" t="s">
        <v>67</v>
      </c>
      <c r="AL416" s="18" t="s">
        <v>67</v>
      </c>
      <c r="AM416" s="18" t="s">
        <v>67</v>
      </c>
      <c r="AN416" s="18">
        <v>0</v>
      </c>
      <c r="AO416" s="18">
        <v>0</v>
      </c>
    </row>
    <row r="417" spans="1:41" x14ac:dyDescent="0.25">
      <c r="A417" s="116">
        <v>413</v>
      </c>
      <c r="B417" s="116">
        <v>3</v>
      </c>
      <c r="C417" s="116">
        <v>3</v>
      </c>
      <c r="D417" s="116">
        <v>4</v>
      </c>
      <c r="E417" s="116">
        <v>6</v>
      </c>
      <c r="F417" s="116">
        <v>15</v>
      </c>
      <c r="G417" s="116">
        <v>1</v>
      </c>
      <c r="H417" s="116">
        <v>4</v>
      </c>
      <c r="I417" s="116" t="s">
        <v>1226</v>
      </c>
      <c r="K417" s="114" t="s">
        <v>2194</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277</v>
      </c>
      <c r="W417" s="18" t="s">
        <v>277</v>
      </c>
      <c r="X417" s="18" t="s">
        <v>346</v>
      </c>
      <c r="Y417" s="18" t="s">
        <v>32</v>
      </c>
      <c r="Z417" s="18" t="s">
        <v>33</v>
      </c>
      <c r="AA417" s="91">
        <f>INDEX(Duct_Leakage!$A$3:$A$6,MATCH(Model_Input_Builder!$G417,Duct_Leakage!$E$3:$E$6,0),1)</f>
        <v>0.03</v>
      </c>
      <c r="AB417" s="91">
        <f>INDEX(Duct_Leakage!$B$3:$B$6,MATCH(Model_Input_Builder!$G417,Duct_Leakage!$E$3:$E$6,0),1)</f>
        <v>1.4999999999999999E-2</v>
      </c>
      <c r="AC417" s="18">
        <v>30</v>
      </c>
      <c r="AD417" s="18">
        <v>30</v>
      </c>
      <c r="AE417" s="18" t="s">
        <v>67</v>
      </c>
      <c r="AF417" s="18" t="s">
        <v>35</v>
      </c>
      <c r="AG417" s="49">
        <v>0</v>
      </c>
      <c r="AH417" s="18">
        <v>0</v>
      </c>
      <c r="AI417" s="18" t="s">
        <v>67</v>
      </c>
      <c r="AJ417" s="18" t="s">
        <v>67</v>
      </c>
      <c r="AK417" s="18" t="s">
        <v>67</v>
      </c>
      <c r="AL417" s="18" t="s">
        <v>67</v>
      </c>
      <c r="AM417" s="18" t="s">
        <v>67</v>
      </c>
      <c r="AN417" s="18">
        <v>0</v>
      </c>
      <c r="AO417" s="18">
        <v>0</v>
      </c>
    </row>
    <row r="418" spans="1:41" x14ac:dyDescent="0.25">
      <c r="A418" s="116">
        <v>414</v>
      </c>
      <c r="B418" s="116">
        <v>2</v>
      </c>
      <c r="C418" s="116">
        <v>1</v>
      </c>
      <c r="D418" s="116">
        <v>4</v>
      </c>
      <c r="E418" s="116">
        <v>19</v>
      </c>
      <c r="F418" s="116">
        <v>14</v>
      </c>
      <c r="G418" s="116">
        <v>3</v>
      </c>
      <c r="H418" s="116">
        <v>1</v>
      </c>
      <c r="I418" s="116" t="s">
        <v>1227</v>
      </c>
      <c r="K418" s="114" t="s">
        <v>2195</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277</v>
      </c>
      <c r="W418" s="18" t="s">
        <v>277</v>
      </c>
      <c r="X418" s="18" t="s">
        <v>346</v>
      </c>
      <c r="Y418" s="18" t="s">
        <v>32</v>
      </c>
      <c r="Z418" s="18" t="s">
        <v>33</v>
      </c>
      <c r="AA418" s="91">
        <f>INDEX(Duct_Leakage!$A$3:$A$6,MATCH(Model_Input_Builder!$G418,Duct_Leakage!$E$3:$E$6,0),1)</f>
        <v>0.127</v>
      </c>
      <c r="AB418" s="91">
        <f>INDEX(Duct_Leakage!$B$3:$B$6,MATCH(Model_Input_Builder!$G418,Duct_Leakage!$E$3:$E$6,0),1)</f>
        <v>6.3E-2</v>
      </c>
      <c r="AC418" s="18">
        <v>30</v>
      </c>
      <c r="AD418" s="18">
        <v>30</v>
      </c>
      <c r="AE418" s="18" t="s">
        <v>67</v>
      </c>
      <c r="AF418" s="18" t="s">
        <v>35</v>
      </c>
      <c r="AG418" s="49">
        <v>0</v>
      </c>
      <c r="AH418" s="18">
        <v>0</v>
      </c>
      <c r="AI418" s="18" t="s">
        <v>67</v>
      </c>
      <c r="AJ418" s="18" t="s">
        <v>67</v>
      </c>
      <c r="AK418" s="18" t="s">
        <v>67</v>
      </c>
      <c r="AL418" s="18" t="s">
        <v>67</v>
      </c>
      <c r="AM418" s="18" t="s">
        <v>67</v>
      </c>
      <c r="AN418" s="18">
        <v>0</v>
      </c>
      <c r="AO418" s="18">
        <v>0</v>
      </c>
    </row>
    <row r="419" spans="1:41" x14ac:dyDescent="0.25">
      <c r="A419" s="116">
        <v>415</v>
      </c>
      <c r="B419" s="116">
        <v>3</v>
      </c>
      <c r="C419" s="116">
        <v>6</v>
      </c>
      <c r="D419" s="116">
        <v>4</v>
      </c>
      <c r="E419" s="116">
        <v>18</v>
      </c>
      <c r="F419" s="116">
        <v>12</v>
      </c>
      <c r="G419" s="116">
        <v>4</v>
      </c>
      <c r="H419" s="116">
        <v>3</v>
      </c>
      <c r="I419" s="116" t="s">
        <v>1228</v>
      </c>
      <c r="K419" s="114" t="s">
        <v>2196</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277</v>
      </c>
      <c r="W419" s="18" t="s">
        <v>277</v>
      </c>
      <c r="X419" s="18" t="s">
        <v>346</v>
      </c>
      <c r="Y419" s="18" t="s">
        <v>32</v>
      </c>
      <c r="Z419" s="18" t="s">
        <v>33</v>
      </c>
      <c r="AA419" s="91">
        <f>INDEX(Duct_Leakage!$A$3:$A$6,MATCH(Model_Input_Builder!$G419,Duct_Leakage!$E$3:$E$6,0),1)</f>
        <v>0.18</v>
      </c>
      <c r="AB419" s="91">
        <f>INDEX(Duct_Leakage!$B$3:$B$6,MATCH(Model_Input_Builder!$G419,Duct_Leakage!$E$3:$E$6,0),1)</f>
        <v>0.09</v>
      </c>
      <c r="AC419" s="18">
        <v>30</v>
      </c>
      <c r="AD419" s="18">
        <v>30</v>
      </c>
      <c r="AE419" s="18" t="s">
        <v>67</v>
      </c>
      <c r="AF419" s="18" t="s">
        <v>35</v>
      </c>
      <c r="AG419" s="49">
        <v>0</v>
      </c>
      <c r="AH419" s="18">
        <v>0</v>
      </c>
      <c r="AI419" s="18" t="s">
        <v>67</v>
      </c>
      <c r="AJ419" s="18" t="s">
        <v>67</v>
      </c>
      <c r="AK419" s="18" t="s">
        <v>67</v>
      </c>
      <c r="AL419" s="18" t="s">
        <v>67</v>
      </c>
      <c r="AM419" s="18" t="s">
        <v>67</v>
      </c>
      <c r="AN419" s="18">
        <v>0</v>
      </c>
      <c r="AO419" s="18">
        <v>0</v>
      </c>
    </row>
    <row r="420" spans="1:41" x14ac:dyDescent="0.25">
      <c r="A420" s="116">
        <v>416</v>
      </c>
      <c r="B420" s="116">
        <v>3</v>
      </c>
      <c r="C420" s="116">
        <v>3</v>
      </c>
      <c r="D420" s="116">
        <v>4</v>
      </c>
      <c r="E420" s="116">
        <v>4</v>
      </c>
      <c r="F420" s="116">
        <v>10</v>
      </c>
      <c r="G420" s="116">
        <v>4</v>
      </c>
      <c r="H420" s="116">
        <v>4</v>
      </c>
      <c r="I420" s="116" t="s">
        <v>1229</v>
      </c>
      <c r="K420" s="114" t="s">
        <v>2197</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277</v>
      </c>
      <c r="W420" s="18" t="s">
        <v>277</v>
      </c>
      <c r="X420" s="18" t="s">
        <v>346</v>
      </c>
      <c r="Y420" s="18" t="s">
        <v>32</v>
      </c>
      <c r="Z420" s="18" t="s">
        <v>33</v>
      </c>
      <c r="AA420" s="91">
        <f>INDEX(Duct_Leakage!$A$3:$A$6,MATCH(Model_Input_Builder!$G420,Duct_Leakage!$E$3:$E$6,0),1)</f>
        <v>0.18</v>
      </c>
      <c r="AB420" s="91">
        <f>INDEX(Duct_Leakage!$B$3:$B$6,MATCH(Model_Input_Builder!$G420,Duct_Leakage!$E$3:$E$6,0),1)</f>
        <v>0.09</v>
      </c>
      <c r="AC420" s="18">
        <v>30</v>
      </c>
      <c r="AD420" s="18">
        <v>30</v>
      </c>
      <c r="AE420" s="18" t="s">
        <v>67</v>
      </c>
      <c r="AF420" s="18" t="s">
        <v>35</v>
      </c>
      <c r="AG420" s="49">
        <v>0</v>
      </c>
      <c r="AH420" s="18">
        <v>0</v>
      </c>
      <c r="AI420" s="18" t="s">
        <v>67</v>
      </c>
      <c r="AJ420" s="18" t="s">
        <v>67</v>
      </c>
      <c r="AK420" s="18" t="s">
        <v>67</v>
      </c>
      <c r="AL420" s="18" t="s">
        <v>67</v>
      </c>
      <c r="AM420" s="18" t="s">
        <v>67</v>
      </c>
      <c r="AN420" s="18">
        <v>0</v>
      </c>
      <c r="AO420" s="18">
        <v>0</v>
      </c>
    </row>
    <row r="421" spans="1:41" x14ac:dyDescent="0.25">
      <c r="A421" s="116">
        <v>417</v>
      </c>
      <c r="B421" s="116">
        <v>1</v>
      </c>
      <c r="C421" s="116">
        <v>4</v>
      </c>
      <c r="D421" s="116">
        <v>4</v>
      </c>
      <c r="E421" s="116">
        <v>17</v>
      </c>
      <c r="F421" s="116">
        <v>20</v>
      </c>
      <c r="G421" s="116">
        <v>4</v>
      </c>
      <c r="H421" s="116">
        <v>2</v>
      </c>
      <c r="I421" s="116" t="s">
        <v>1230</v>
      </c>
      <c r="K421" s="114" t="s">
        <v>2198</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277</v>
      </c>
      <c r="W421" s="18" t="s">
        <v>277</v>
      </c>
      <c r="X421" s="18" t="s">
        <v>346</v>
      </c>
      <c r="Y421" s="18" t="s">
        <v>32</v>
      </c>
      <c r="Z421" s="18" t="s">
        <v>33</v>
      </c>
      <c r="AA421" s="91">
        <f>INDEX(Duct_Leakage!$A$3:$A$6,MATCH(Model_Input_Builder!$G421,Duct_Leakage!$E$3:$E$6,0),1)</f>
        <v>0.18</v>
      </c>
      <c r="AB421" s="91">
        <f>INDEX(Duct_Leakage!$B$3:$B$6,MATCH(Model_Input_Builder!$G421,Duct_Leakage!$E$3:$E$6,0),1)</f>
        <v>0.09</v>
      </c>
      <c r="AC421" s="18">
        <v>30</v>
      </c>
      <c r="AD421" s="18">
        <v>30</v>
      </c>
      <c r="AE421" s="18" t="s">
        <v>67</v>
      </c>
      <c r="AF421" s="18" t="s">
        <v>35</v>
      </c>
      <c r="AG421" s="49">
        <v>0</v>
      </c>
      <c r="AH421" s="18">
        <v>0</v>
      </c>
      <c r="AI421" s="18" t="s">
        <v>67</v>
      </c>
      <c r="AJ421" s="18" t="s">
        <v>67</v>
      </c>
      <c r="AK421" s="18" t="s">
        <v>67</v>
      </c>
      <c r="AL421" s="18" t="s">
        <v>67</v>
      </c>
      <c r="AM421" s="18" t="s">
        <v>67</v>
      </c>
      <c r="AN421" s="18">
        <v>0</v>
      </c>
      <c r="AO421" s="18">
        <v>0</v>
      </c>
    </row>
    <row r="422" spans="1:41" x14ac:dyDescent="0.25">
      <c r="A422" s="116">
        <v>418</v>
      </c>
      <c r="B422" s="116">
        <v>1</v>
      </c>
      <c r="C422" s="116">
        <v>8</v>
      </c>
      <c r="D422" s="116">
        <v>5</v>
      </c>
      <c r="E422" s="116">
        <v>2</v>
      </c>
      <c r="F422" s="116">
        <v>1</v>
      </c>
      <c r="G422" s="116">
        <v>4</v>
      </c>
      <c r="H422" s="116">
        <v>3</v>
      </c>
      <c r="I422" s="116" t="s">
        <v>1231</v>
      </c>
      <c r="K422" s="114" t="s">
        <v>2199</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277</v>
      </c>
      <c r="W422" s="18" t="s">
        <v>277</v>
      </c>
      <c r="X422" s="18" t="s">
        <v>346</v>
      </c>
      <c r="Y422" s="18" t="s">
        <v>32</v>
      </c>
      <c r="Z422" s="18" t="s">
        <v>33</v>
      </c>
      <c r="AA422" s="91">
        <f>INDEX(Duct_Leakage!$A$3:$A$6,MATCH(Model_Input_Builder!$G422,Duct_Leakage!$E$3:$E$6,0),1)</f>
        <v>0.18</v>
      </c>
      <c r="AB422" s="91">
        <f>INDEX(Duct_Leakage!$B$3:$B$6,MATCH(Model_Input_Builder!$G422,Duct_Leakage!$E$3:$E$6,0),1)</f>
        <v>0.09</v>
      </c>
      <c r="AC422" s="18">
        <v>30</v>
      </c>
      <c r="AD422" s="18">
        <v>30</v>
      </c>
      <c r="AE422" s="18" t="s">
        <v>67</v>
      </c>
      <c r="AF422" s="18" t="s">
        <v>35</v>
      </c>
      <c r="AG422" s="49">
        <v>0</v>
      </c>
      <c r="AH422" s="18">
        <v>0</v>
      </c>
      <c r="AI422" s="18" t="s">
        <v>67</v>
      </c>
      <c r="AJ422" s="18" t="s">
        <v>67</v>
      </c>
      <c r="AK422" s="18" t="s">
        <v>67</v>
      </c>
      <c r="AL422" s="18" t="s">
        <v>67</v>
      </c>
      <c r="AM422" s="18" t="s">
        <v>67</v>
      </c>
      <c r="AN422" s="18">
        <v>0</v>
      </c>
      <c r="AO422" s="18">
        <v>0</v>
      </c>
    </row>
    <row r="423" spans="1:41" x14ac:dyDescent="0.25">
      <c r="A423" s="116">
        <v>419</v>
      </c>
      <c r="B423" s="116">
        <v>1</v>
      </c>
      <c r="C423" s="116">
        <v>1</v>
      </c>
      <c r="D423" s="116">
        <v>4</v>
      </c>
      <c r="E423" s="116">
        <v>10</v>
      </c>
      <c r="F423" s="116">
        <v>19</v>
      </c>
      <c r="G423" s="116">
        <v>1</v>
      </c>
      <c r="H423" s="116">
        <v>4</v>
      </c>
      <c r="I423" s="116" t="s">
        <v>1232</v>
      </c>
      <c r="K423" s="114" t="s">
        <v>2200</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277</v>
      </c>
      <c r="W423" s="18" t="s">
        <v>277</v>
      </c>
      <c r="X423" s="18" t="s">
        <v>346</v>
      </c>
      <c r="Y423" s="18" t="s">
        <v>32</v>
      </c>
      <c r="Z423" s="18" t="s">
        <v>33</v>
      </c>
      <c r="AA423" s="91">
        <f>INDEX(Duct_Leakage!$A$3:$A$6,MATCH(Model_Input_Builder!$G423,Duct_Leakage!$E$3:$E$6,0),1)</f>
        <v>0.03</v>
      </c>
      <c r="AB423" s="91">
        <f>INDEX(Duct_Leakage!$B$3:$B$6,MATCH(Model_Input_Builder!$G423,Duct_Leakage!$E$3:$E$6,0),1)</f>
        <v>1.4999999999999999E-2</v>
      </c>
      <c r="AC423" s="18">
        <v>30</v>
      </c>
      <c r="AD423" s="18">
        <v>30</v>
      </c>
      <c r="AE423" s="18" t="s">
        <v>67</v>
      </c>
      <c r="AF423" s="18" t="s">
        <v>35</v>
      </c>
      <c r="AG423" s="49">
        <v>0</v>
      </c>
      <c r="AH423" s="18">
        <v>0</v>
      </c>
      <c r="AI423" s="18" t="s">
        <v>67</v>
      </c>
      <c r="AJ423" s="18" t="s">
        <v>67</v>
      </c>
      <c r="AK423" s="18" t="s">
        <v>67</v>
      </c>
      <c r="AL423" s="18" t="s">
        <v>67</v>
      </c>
      <c r="AM423" s="18" t="s">
        <v>67</v>
      </c>
      <c r="AN423" s="18">
        <v>0</v>
      </c>
      <c r="AO423" s="18">
        <v>0</v>
      </c>
    </row>
    <row r="424" spans="1:41" x14ac:dyDescent="0.25">
      <c r="A424" s="116">
        <v>420</v>
      </c>
      <c r="B424" s="116">
        <v>2</v>
      </c>
      <c r="C424" s="116">
        <v>4</v>
      </c>
      <c r="D424" s="116">
        <v>2</v>
      </c>
      <c r="E424" s="116">
        <v>11</v>
      </c>
      <c r="F424" s="116">
        <v>20</v>
      </c>
      <c r="G424" s="116">
        <v>2</v>
      </c>
      <c r="H424" s="116">
        <v>2</v>
      </c>
      <c r="I424" s="116" t="s">
        <v>1233</v>
      </c>
      <c r="K424" s="114" t="s">
        <v>2201</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277</v>
      </c>
      <c r="W424" s="18" t="s">
        <v>277</v>
      </c>
      <c r="X424" s="18" t="s">
        <v>346</v>
      </c>
      <c r="Y424" s="18" t="s">
        <v>32</v>
      </c>
      <c r="Z424" s="18" t="s">
        <v>33</v>
      </c>
      <c r="AA424" s="91">
        <f>INDEX(Duct_Leakage!$A$3:$A$6,MATCH(Model_Input_Builder!$G424,Duct_Leakage!$E$3:$E$6,0),1)</f>
        <v>0.06</v>
      </c>
      <c r="AB424" s="91">
        <f>INDEX(Duct_Leakage!$B$3:$B$6,MATCH(Model_Input_Builder!$G424,Duct_Leakage!$E$3:$E$6,0),1)</f>
        <v>0.03</v>
      </c>
      <c r="AC424" s="18">
        <v>30</v>
      </c>
      <c r="AD424" s="18">
        <v>30</v>
      </c>
      <c r="AE424" s="18" t="s">
        <v>67</v>
      </c>
      <c r="AF424" s="18" t="s">
        <v>35</v>
      </c>
      <c r="AG424" s="49">
        <v>0</v>
      </c>
      <c r="AH424" s="18">
        <v>0</v>
      </c>
      <c r="AI424" s="18" t="s">
        <v>67</v>
      </c>
      <c r="AJ424" s="18" t="s">
        <v>67</v>
      </c>
      <c r="AK424" s="18" t="s">
        <v>67</v>
      </c>
      <c r="AL424" s="18" t="s">
        <v>67</v>
      </c>
      <c r="AM424" s="18" t="s">
        <v>67</v>
      </c>
      <c r="AN424" s="18">
        <v>0</v>
      </c>
      <c r="AO424" s="18">
        <v>0</v>
      </c>
    </row>
    <row r="425" spans="1:41" x14ac:dyDescent="0.25">
      <c r="A425" s="116">
        <v>421</v>
      </c>
      <c r="B425" s="116">
        <v>3</v>
      </c>
      <c r="C425" s="116">
        <v>4</v>
      </c>
      <c r="D425" s="116">
        <v>2</v>
      </c>
      <c r="E425" s="116">
        <v>12</v>
      </c>
      <c r="F425" s="116">
        <v>2</v>
      </c>
      <c r="G425" s="116">
        <v>2</v>
      </c>
      <c r="H425" s="116">
        <v>3</v>
      </c>
      <c r="I425" s="116" t="s">
        <v>1234</v>
      </c>
      <c r="K425" s="114" t="s">
        <v>2202</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277</v>
      </c>
      <c r="W425" s="18" t="s">
        <v>277</v>
      </c>
      <c r="X425" s="18" t="s">
        <v>346</v>
      </c>
      <c r="Y425" s="18" t="s">
        <v>32</v>
      </c>
      <c r="Z425" s="18" t="s">
        <v>33</v>
      </c>
      <c r="AA425" s="91">
        <f>INDEX(Duct_Leakage!$A$3:$A$6,MATCH(Model_Input_Builder!$G425,Duct_Leakage!$E$3:$E$6,0),1)</f>
        <v>0.06</v>
      </c>
      <c r="AB425" s="91">
        <f>INDEX(Duct_Leakage!$B$3:$B$6,MATCH(Model_Input_Builder!$G425,Duct_Leakage!$E$3:$E$6,0),1)</f>
        <v>0.03</v>
      </c>
      <c r="AC425" s="18">
        <v>30</v>
      </c>
      <c r="AD425" s="18">
        <v>30</v>
      </c>
      <c r="AE425" s="18" t="s">
        <v>67</v>
      </c>
      <c r="AF425" s="18" t="s">
        <v>35</v>
      </c>
      <c r="AG425" s="49">
        <v>0</v>
      </c>
      <c r="AH425" s="18">
        <v>0</v>
      </c>
      <c r="AI425" s="18" t="s">
        <v>67</v>
      </c>
      <c r="AJ425" s="18" t="s">
        <v>67</v>
      </c>
      <c r="AK425" s="18" t="s">
        <v>67</v>
      </c>
      <c r="AL425" s="18" t="s">
        <v>67</v>
      </c>
      <c r="AM425" s="18" t="s">
        <v>67</v>
      </c>
      <c r="AN425" s="18">
        <v>0</v>
      </c>
      <c r="AO425" s="18">
        <v>0</v>
      </c>
    </row>
    <row r="426" spans="1:41" x14ac:dyDescent="0.25">
      <c r="A426" s="116">
        <v>422</v>
      </c>
      <c r="B426" s="116">
        <v>3</v>
      </c>
      <c r="C426" s="116">
        <v>7</v>
      </c>
      <c r="D426" s="116">
        <v>4</v>
      </c>
      <c r="E426" s="116">
        <v>4</v>
      </c>
      <c r="F426" s="116">
        <v>19</v>
      </c>
      <c r="G426" s="116">
        <v>3</v>
      </c>
      <c r="H426" s="116">
        <v>1</v>
      </c>
      <c r="I426" s="116" t="s">
        <v>1235</v>
      </c>
      <c r="K426" s="114" t="s">
        <v>2203</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277</v>
      </c>
      <c r="W426" s="18" t="s">
        <v>277</v>
      </c>
      <c r="X426" s="18" t="s">
        <v>346</v>
      </c>
      <c r="Y426" s="18" t="s">
        <v>32</v>
      </c>
      <c r="Z426" s="18" t="s">
        <v>33</v>
      </c>
      <c r="AA426" s="91">
        <f>INDEX(Duct_Leakage!$A$3:$A$6,MATCH(Model_Input_Builder!$G426,Duct_Leakage!$E$3:$E$6,0),1)</f>
        <v>0.127</v>
      </c>
      <c r="AB426" s="91">
        <f>INDEX(Duct_Leakage!$B$3:$B$6,MATCH(Model_Input_Builder!$G426,Duct_Leakage!$E$3:$E$6,0),1)</f>
        <v>6.3E-2</v>
      </c>
      <c r="AC426" s="18">
        <v>30</v>
      </c>
      <c r="AD426" s="18">
        <v>30</v>
      </c>
      <c r="AE426" s="18" t="s">
        <v>67</v>
      </c>
      <c r="AF426" s="18" t="s">
        <v>35</v>
      </c>
      <c r="AG426" s="49">
        <v>0</v>
      </c>
      <c r="AH426" s="18">
        <v>0</v>
      </c>
      <c r="AI426" s="18" t="s">
        <v>67</v>
      </c>
      <c r="AJ426" s="18" t="s">
        <v>67</v>
      </c>
      <c r="AK426" s="18" t="s">
        <v>67</v>
      </c>
      <c r="AL426" s="18" t="s">
        <v>67</v>
      </c>
      <c r="AM426" s="18" t="s">
        <v>67</v>
      </c>
      <c r="AN426" s="18">
        <v>0</v>
      </c>
      <c r="AO426" s="18">
        <v>0</v>
      </c>
    </row>
    <row r="427" spans="1:41" x14ac:dyDescent="0.25">
      <c r="A427" s="116">
        <v>423</v>
      </c>
      <c r="B427" s="116">
        <v>2</v>
      </c>
      <c r="C427" s="116">
        <v>6</v>
      </c>
      <c r="D427" s="116">
        <v>1</v>
      </c>
      <c r="E427" s="116">
        <v>1</v>
      </c>
      <c r="F427" s="116">
        <v>16</v>
      </c>
      <c r="G427" s="116">
        <v>2</v>
      </c>
      <c r="H427" s="116">
        <v>1</v>
      </c>
      <c r="I427" s="116" t="s">
        <v>1236</v>
      </c>
      <c r="K427" s="114" t="s">
        <v>2204</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277</v>
      </c>
      <c r="W427" s="18" t="s">
        <v>277</v>
      </c>
      <c r="X427" s="18" t="s">
        <v>346</v>
      </c>
      <c r="Y427" s="18" t="s">
        <v>32</v>
      </c>
      <c r="Z427" s="18" t="s">
        <v>33</v>
      </c>
      <c r="AA427" s="91">
        <f>INDEX(Duct_Leakage!$A$3:$A$6,MATCH(Model_Input_Builder!$G427,Duct_Leakage!$E$3:$E$6,0),1)</f>
        <v>0.06</v>
      </c>
      <c r="AB427" s="91">
        <f>INDEX(Duct_Leakage!$B$3:$B$6,MATCH(Model_Input_Builder!$G427,Duct_Leakage!$E$3:$E$6,0),1)</f>
        <v>0.03</v>
      </c>
      <c r="AC427" s="18">
        <v>30</v>
      </c>
      <c r="AD427" s="18">
        <v>30</v>
      </c>
      <c r="AE427" s="18" t="s">
        <v>67</v>
      </c>
      <c r="AF427" s="18" t="s">
        <v>35</v>
      </c>
      <c r="AG427" s="49">
        <v>0</v>
      </c>
      <c r="AH427" s="18">
        <v>0</v>
      </c>
      <c r="AI427" s="18" t="s">
        <v>67</v>
      </c>
      <c r="AJ427" s="18" t="s">
        <v>67</v>
      </c>
      <c r="AK427" s="18" t="s">
        <v>67</v>
      </c>
      <c r="AL427" s="18" t="s">
        <v>67</v>
      </c>
      <c r="AM427" s="18" t="s">
        <v>67</v>
      </c>
      <c r="AN427" s="18">
        <v>0</v>
      </c>
      <c r="AO427" s="18">
        <v>0</v>
      </c>
    </row>
    <row r="428" spans="1:41" x14ac:dyDescent="0.25">
      <c r="A428" s="116">
        <v>424</v>
      </c>
      <c r="B428" s="116">
        <v>2</v>
      </c>
      <c r="C428" s="116">
        <v>3</v>
      </c>
      <c r="D428" s="116">
        <v>4</v>
      </c>
      <c r="E428" s="116">
        <v>2</v>
      </c>
      <c r="F428" s="116">
        <v>16</v>
      </c>
      <c r="G428" s="116">
        <v>4</v>
      </c>
      <c r="H428" s="116">
        <v>3</v>
      </c>
      <c r="I428" s="116" t="s">
        <v>1237</v>
      </c>
      <c r="K428" s="114" t="s">
        <v>2205</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277</v>
      </c>
      <c r="W428" s="18" t="s">
        <v>277</v>
      </c>
      <c r="X428" s="18" t="s">
        <v>346</v>
      </c>
      <c r="Y428" s="18" t="s">
        <v>32</v>
      </c>
      <c r="Z428" s="18" t="s">
        <v>33</v>
      </c>
      <c r="AA428" s="91">
        <f>INDEX(Duct_Leakage!$A$3:$A$6,MATCH(Model_Input_Builder!$G428,Duct_Leakage!$E$3:$E$6,0),1)</f>
        <v>0.18</v>
      </c>
      <c r="AB428" s="91">
        <f>INDEX(Duct_Leakage!$B$3:$B$6,MATCH(Model_Input_Builder!$G428,Duct_Leakage!$E$3:$E$6,0),1)</f>
        <v>0.09</v>
      </c>
      <c r="AC428" s="18">
        <v>30</v>
      </c>
      <c r="AD428" s="18">
        <v>30</v>
      </c>
      <c r="AE428" s="18" t="s">
        <v>67</v>
      </c>
      <c r="AF428" s="18" t="s">
        <v>35</v>
      </c>
      <c r="AG428" s="49">
        <v>0</v>
      </c>
      <c r="AH428" s="18">
        <v>0</v>
      </c>
      <c r="AI428" s="18" t="s">
        <v>67</v>
      </c>
      <c r="AJ428" s="18" t="s">
        <v>67</v>
      </c>
      <c r="AK428" s="18" t="s">
        <v>67</v>
      </c>
      <c r="AL428" s="18" t="s">
        <v>67</v>
      </c>
      <c r="AM428" s="18" t="s">
        <v>67</v>
      </c>
      <c r="AN428" s="18">
        <v>0</v>
      </c>
      <c r="AO428" s="18">
        <v>0</v>
      </c>
    </row>
    <row r="429" spans="1:41" x14ac:dyDescent="0.25">
      <c r="A429" s="116">
        <v>425</v>
      </c>
      <c r="B429" s="116">
        <v>1</v>
      </c>
      <c r="C429" s="116">
        <v>8</v>
      </c>
      <c r="D429" s="116">
        <v>1</v>
      </c>
      <c r="E429" s="116">
        <v>17</v>
      </c>
      <c r="F429" s="116">
        <v>17</v>
      </c>
      <c r="G429" s="116">
        <v>2</v>
      </c>
      <c r="H429" s="116">
        <v>2</v>
      </c>
      <c r="I429" s="116" t="s">
        <v>1238</v>
      </c>
      <c r="K429" s="114" t="s">
        <v>2206</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277</v>
      </c>
      <c r="W429" s="18" t="s">
        <v>277</v>
      </c>
      <c r="X429" s="18" t="s">
        <v>346</v>
      </c>
      <c r="Y429" s="18" t="s">
        <v>32</v>
      </c>
      <c r="Z429" s="18" t="s">
        <v>33</v>
      </c>
      <c r="AA429" s="91">
        <f>INDEX(Duct_Leakage!$A$3:$A$6,MATCH(Model_Input_Builder!$G429,Duct_Leakage!$E$3:$E$6,0),1)</f>
        <v>0.06</v>
      </c>
      <c r="AB429" s="91">
        <f>INDEX(Duct_Leakage!$B$3:$B$6,MATCH(Model_Input_Builder!$G429,Duct_Leakage!$E$3:$E$6,0),1)</f>
        <v>0.03</v>
      </c>
      <c r="AC429" s="18">
        <v>30</v>
      </c>
      <c r="AD429" s="18">
        <v>30</v>
      </c>
      <c r="AE429" s="18" t="s">
        <v>67</v>
      </c>
      <c r="AF429" s="18" t="s">
        <v>35</v>
      </c>
      <c r="AG429" s="49">
        <v>0</v>
      </c>
      <c r="AH429" s="18">
        <v>0</v>
      </c>
      <c r="AI429" s="18" t="s">
        <v>67</v>
      </c>
      <c r="AJ429" s="18" t="s">
        <v>67</v>
      </c>
      <c r="AK429" s="18" t="s">
        <v>67</v>
      </c>
      <c r="AL429" s="18" t="s">
        <v>67</v>
      </c>
      <c r="AM429" s="18" t="s">
        <v>67</v>
      </c>
      <c r="AN429" s="18">
        <v>0</v>
      </c>
      <c r="AO429" s="18">
        <v>0</v>
      </c>
    </row>
    <row r="430" spans="1:41" x14ac:dyDescent="0.25">
      <c r="A430" s="116">
        <v>426</v>
      </c>
      <c r="B430" s="116">
        <v>1</v>
      </c>
      <c r="C430" s="116">
        <v>3</v>
      </c>
      <c r="D430" s="116">
        <v>4</v>
      </c>
      <c r="E430" s="116">
        <v>7</v>
      </c>
      <c r="F430" s="116">
        <v>20</v>
      </c>
      <c r="G430" s="116">
        <v>3</v>
      </c>
      <c r="H430" s="116">
        <v>1</v>
      </c>
      <c r="I430" s="116" t="s">
        <v>1239</v>
      </c>
      <c r="K430" s="114" t="s">
        <v>2207</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277</v>
      </c>
      <c r="W430" s="18" t="s">
        <v>277</v>
      </c>
      <c r="X430" s="18" t="s">
        <v>346</v>
      </c>
      <c r="Y430" s="18" t="s">
        <v>32</v>
      </c>
      <c r="Z430" s="18" t="s">
        <v>33</v>
      </c>
      <c r="AA430" s="91">
        <f>INDEX(Duct_Leakage!$A$3:$A$6,MATCH(Model_Input_Builder!$G430,Duct_Leakage!$E$3:$E$6,0),1)</f>
        <v>0.127</v>
      </c>
      <c r="AB430" s="91">
        <f>INDEX(Duct_Leakage!$B$3:$B$6,MATCH(Model_Input_Builder!$G430,Duct_Leakage!$E$3:$E$6,0),1)</f>
        <v>6.3E-2</v>
      </c>
      <c r="AC430" s="18">
        <v>30</v>
      </c>
      <c r="AD430" s="18">
        <v>30</v>
      </c>
      <c r="AE430" s="18" t="s">
        <v>67</v>
      </c>
      <c r="AF430" s="18" t="s">
        <v>35</v>
      </c>
      <c r="AG430" s="49">
        <v>0</v>
      </c>
      <c r="AH430" s="18">
        <v>0</v>
      </c>
      <c r="AI430" s="18" t="s">
        <v>67</v>
      </c>
      <c r="AJ430" s="18" t="s">
        <v>67</v>
      </c>
      <c r="AK430" s="18" t="s">
        <v>67</v>
      </c>
      <c r="AL430" s="18" t="s">
        <v>67</v>
      </c>
      <c r="AM430" s="18" t="s">
        <v>67</v>
      </c>
      <c r="AN430" s="18">
        <v>0</v>
      </c>
      <c r="AO430" s="18">
        <v>0</v>
      </c>
    </row>
    <row r="431" spans="1:41" x14ac:dyDescent="0.25">
      <c r="A431" s="116">
        <v>427</v>
      </c>
      <c r="B431" s="116">
        <v>3</v>
      </c>
      <c r="C431" s="116">
        <v>6</v>
      </c>
      <c r="D431" s="116">
        <v>3</v>
      </c>
      <c r="E431" s="116">
        <v>19</v>
      </c>
      <c r="F431" s="116">
        <v>12</v>
      </c>
      <c r="G431" s="116">
        <v>2</v>
      </c>
      <c r="H431" s="116">
        <v>3</v>
      </c>
      <c r="I431" s="116" t="s">
        <v>1240</v>
      </c>
      <c r="K431" s="114" t="s">
        <v>2208</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277</v>
      </c>
      <c r="W431" s="18" t="s">
        <v>277</v>
      </c>
      <c r="X431" s="18" t="s">
        <v>346</v>
      </c>
      <c r="Y431" s="18" t="s">
        <v>32</v>
      </c>
      <c r="Z431" s="18" t="s">
        <v>33</v>
      </c>
      <c r="AA431" s="91">
        <f>INDEX(Duct_Leakage!$A$3:$A$6,MATCH(Model_Input_Builder!$G431,Duct_Leakage!$E$3:$E$6,0),1)</f>
        <v>0.06</v>
      </c>
      <c r="AB431" s="91">
        <f>INDEX(Duct_Leakage!$B$3:$B$6,MATCH(Model_Input_Builder!$G431,Duct_Leakage!$E$3:$E$6,0),1)</f>
        <v>0.03</v>
      </c>
      <c r="AC431" s="18">
        <v>30</v>
      </c>
      <c r="AD431" s="18">
        <v>30</v>
      </c>
      <c r="AE431" s="18" t="s">
        <v>67</v>
      </c>
      <c r="AF431" s="18" t="s">
        <v>35</v>
      </c>
      <c r="AG431" s="49">
        <v>0</v>
      </c>
      <c r="AH431" s="18">
        <v>0</v>
      </c>
      <c r="AI431" s="18" t="s">
        <v>67</v>
      </c>
      <c r="AJ431" s="18" t="s">
        <v>67</v>
      </c>
      <c r="AK431" s="18" t="s">
        <v>67</v>
      </c>
      <c r="AL431" s="18" t="s">
        <v>67</v>
      </c>
      <c r="AM431" s="18" t="s">
        <v>67</v>
      </c>
      <c r="AN431" s="18">
        <v>0</v>
      </c>
      <c r="AO431" s="18">
        <v>0</v>
      </c>
    </row>
    <row r="432" spans="1:41" x14ac:dyDescent="0.25">
      <c r="A432" s="116">
        <v>428</v>
      </c>
      <c r="B432" s="116">
        <v>1</v>
      </c>
      <c r="C432" s="116">
        <v>6</v>
      </c>
      <c r="D432" s="116">
        <v>1</v>
      </c>
      <c r="E432" s="116">
        <v>1</v>
      </c>
      <c r="F432" s="116">
        <v>4</v>
      </c>
      <c r="G432" s="116">
        <v>2</v>
      </c>
      <c r="H432" s="116">
        <v>1</v>
      </c>
      <c r="I432" s="116" t="s">
        <v>1241</v>
      </c>
      <c r="K432" s="114" t="s">
        <v>2209</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277</v>
      </c>
      <c r="W432" s="18" t="s">
        <v>277</v>
      </c>
      <c r="X432" s="18" t="s">
        <v>346</v>
      </c>
      <c r="Y432" s="18" t="s">
        <v>32</v>
      </c>
      <c r="Z432" s="18" t="s">
        <v>33</v>
      </c>
      <c r="AA432" s="91">
        <f>INDEX(Duct_Leakage!$A$3:$A$6,MATCH(Model_Input_Builder!$G432,Duct_Leakage!$E$3:$E$6,0),1)</f>
        <v>0.06</v>
      </c>
      <c r="AB432" s="91">
        <f>INDEX(Duct_Leakage!$B$3:$B$6,MATCH(Model_Input_Builder!$G432,Duct_Leakage!$E$3:$E$6,0),1)</f>
        <v>0.03</v>
      </c>
      <c r="AC432" s="18">
        <v>30</v>
      </c>
      <c r="AD432" s="18">
        <v>30</v>
      </c>
      <c r="AE432" s="18" t="s">
        <v>67</v>
      </c>
      <c r="AF432" s="18" t="s">
        <v>35</v>
      </c>
      <c r="AG432" s="49">
        <v>0</v>
      </c>
      <c r="AH432" s="18">
        <v>0</v>
      </c>
      <c r="AI432" s="18" t="s">
        <v>67</v>
      </c>
      <c r="AJ432" s="18" t="s">
        <v>67</v>
      </c>
      <c r="AK432" s="18" t="s">
        <v>67</v>
      </c>
      <c r="AL432" s="18" t="s">
        <v>67</v>
      </c>
      <c r="AM432" s="18" t="s">
        <v>67</v>
      </c>
      <c r="AN432" s="18">
        <v>0</v>
      </c>
      <c r="AO432" s="18">
        <v>0</v>
      </c>
    </row>
    <row r="433" spans="1:41" x14ac:dyDescent="0.25">
      <c r="A433" s="116">
        <v>429</v>
      </c>
      <c r="B433" s="116">
        <v>1</v>
      </c>
      <c r="C433" s="116">
        <v>3</v>
      </c>
      <c r="D433" s="116">
        <v>1</v>
      </c>
      <c r="E433" s="116">
        <v>14</v>
      </c>
      <c r="F433" s="116">
        <v>6</v>
      </c>
      <c r="G433" s="116">
        <v>3</v>
      </c>
      <c r="H433" s="116">
        <v>1</v>
      </c>
      <c r="I433" s="116" t="s">
        <v>1242</v>
      </c>
      <c r="K433" s="114" t="s">
        <v>2210</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277</v>
      </c>
      <c r="W433" s="18" t="s">
        <v>277</v>
      </c>
      <c r="X433" s="18" t="s">
        <v>346</v>
      </c>
      <c r="Y433" s="18" t="s">
        <v>32</v>
      </c>
      <c r="Z433" s="18" t="s">
        <v>33</v>
      </c>
      <c r="AA433" s="91">
        <f>INDEX(Duct_Leakage!$A$3:$A$6,MATCH(Model_Input_Builder!$G433,Duct_Leakage!$E$3:$E$6,0),1)</f>
        <v>0.127</v>
      </c>
      <c r="AB433" s="91">
        <f>INDEX(Duct_Leakage!$B$3:$B$6,MATCH(Model_Input_Builder!$G433,Duct_Leakage!$E$3:$E$6,0),1)</f>
        <v>6.3E-2</v>
      </c>
      <c r="AC433" s="18">
        <v>30</v>
      </c>
      <c r="AD433" s="18">
        <v>30</v>
      </c>
      <c r="AE433" s="18" t="s">
        <v>67</v>
      </c>
      <c r="AF433" s="18" t="s">
        <v>35</v>
      </c>
      <c r="AG433" s="49">
        <v>0</v>
      </c>
      <c r="AH433" s="18">
        <v>0</v>
      </c>
      <c r="AI433" s="18" t="s">
        <v>67</v>
      </c>
      <c r="AJ433" s="18" t="s">
        <v>67</v>
      </c>
      <c r="AK433" s="18" t="s">
        <v>67</v>
      </c>
      <c r="AL433" s="18" t="s">
        <v>67</v>
      </c>
      <c r="AM433" s="18" t="s">
        <v>67</v>
      </c>
      <c r="AN433" s="18">
        <v>0</v>
      </c>
      <c r="AO433" s="18">
        <v>0</v>
      </c>
    </row>
    <row r="434" spans="1:41" x14ac:dyDescent="0.25">
      <c r="A434" s="116">
        <v>430</v>
      </c>
      <c r="B434" s="116">
        <v>3</v>
      </c>
      <c r="C434" s="116">
        <v>5</v>
      </c>
      <c r="D434" s="116">
        <v>1</v>
      </c>
      <c r="E434" s="116">
        <v>6</v>
      </c>
      <c r="F434" s="116">
        <v>9</v>
      </c>
      <c r="G434" s="116">
        <v>1</v>
      </c>
      <c r="H434" s="116">
        <v>1</v>
      </c>
      <c r="I434" s="116" t="s">
        <v>1243</v>
      </c>
      <c r="K434" s="114" t="s">
        <v>2211</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277</v>
      </c>
      <c r="W434" s="18" t="s">
        <v>277</v>
      </c>
      <c r="X434" s="18" t="s">
        <v>346</v>
      </c>
      <c r="Y434" s="18" t="s">
        <v>32</v>
      </c>
      <c r="Z434" s="18" t="s">
        <v>33</v>
      </c>
      <c r="AA434" s="91">
        <f>INDEX(Duct_Leakage!$A$3:$A$6,MATCH(Model_Input_Builder!$G434,Duct_Leakage!$E$3:$E$6,0),1)</f>
        <v>0.03</v>
      </c>
      <c r="AB434" s="91">
        <f>INDEX(Duct_Leakage!$B$3:$B$6,MATCH(Model_Input_Builder!$G434,Duct_Leakage!$E$3:$E$6,0),1)</f>
        <v>1.4999999999999999E-2</v>
      </c>
      <c r="AC434" s="18">
        <v>30</v>
      </c>
      <c r="AD434" s="18">
        <v>30</v>
      </c>
      <c r="AE434" s="18" t="s">
        <v>67</v>
      </c>
      <c r="AF434" s="18" t="s">
        <v>35</v>
      </c>
      <c r="AG434" s="49">
        <v>0</v>
      </c>
      <c r="AH434" s="18">
        <v>0</v>
      </c>
      <c r="AI434" s="18" t="s">
        <v>67</v>
      </c>
      <c r="AJ434" s="18" t="s">
        <v>67</v>
      </c>
      <c r="AK434" s="18" t="s">
        <v>67</v>
      </c>
      <c r="AL434" s="18" t="s">
        <v>67</v>
      </c>
      <c r="AM434" s="18" t="s">
        <v>67</v>
      </c>
      <c r="AN434" s="18">
        <v>0</v>
      </c>
      <c r="AO434" s="18">
        <v>0</v>
      </c>
    </row>
    <row r="435" spans="1:41" x14ac:dyDescent="0.25">
      <c r="A435" s="116">
        <v>431</v>
      </c>
      <c r="B435" s="116">
        <v>1</v>
      </c>
      <c r="C435" s="116">
        <v>1</v>
      </c>
      <c r="D435" s="116">
        <v>2</v>
      </c>
      <c r="E435" s="116">
        <v>10</v>
      </c>
      <c r="F435" s="116">
        <v>9</v>
      </c>
      <c r="G435" s="116">
        <v>2</v>
      </c>
      <c r="H435" s="116">
        <v>3</v>
      </c>
      <c r="I435" s="116" t="s">
        <v>1244</v>
      </c>
      <c r="K435" s="114" t="s">
        <v>2212</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277</v>
      </c>
      <c r="W435" s="18" t="s">
        <v>277</v>
      </c>
      <c r="X435" s="18" t="s">
        <v>346</v>
      </c>
      <c r="Y435" s="18" t="s">
        <v>32</v>
      </c>
      <c r="Z435" s="18" t="s">
        <v>33</v>
      </c>
      <c r="AA435" s="91">
        <f>INDEX(Duct_Leakage!$A$3:$A$6,MATCH(Model_Input_Builder!$G435,Duct_Leakage!$E$3:$E$6,0),1)</f>
        <v>0.06</v>
      </c>
      <c r="AB435" s="91">
        <f>INDEX(Duct_Leakage!$B$3:$B$6,MATCH(Model_Input_Builder!$G435,Duct_Leakage!$E$3:$E$6,0),1)</f>
        <v>0.03</v>
      </c>
      <c r="AC435" s="18">
        <v>30</v>
      </c>
      <c r="AD435" s="18">
        <v>30</v>
      </c>
      <c r="AE435" s="18" t="s">
        <v>67</v>
      </c>
      <c r="AF435" s="18" t="s">
        <v>35</v>
      </c>
      <c r="AG435" s="49">
        <v>0</v>
      </c>
      <c r="AH435" s="18">
        <v>0</v>
      </c>
      <c r="AI435" s="18" t="s">
        <v>67</v>
      </c>
      <c r="AJ435" s="18" t="s">
        <v>67</v>
      </c>
      <c r="AK435" s="18" t="s">
        <v>67</v>
      </c>
      <c r="AL435" s="18" t="s">
        <v>67</v>
      </c>
      <c r="AM435" s="18" t="s">
        <v>67</v>
      </c>
      <c r="AN435" s="18">
        <v>0</v>
      </c>
      <c r="AO435" s="18">
        <v>0</v>
      </c>
    </row>
    <row r="436" spans="1:41" x14ac:dyDescent="0.25">
      <c r="A436" s="116">
        <v>432</v>
      </c>
      <c r="B436" s="116">
        <v>4</v>
      </c>
      <c r="C436" s="116">
        <v>3</v>
      </c>
      <c r="D436" s="116">
        <v>3</v>
      </c>
      <c r="E436" s="116">
        <v>1</v>
      </c>
      <c r="F436" s="116">
        <v>7</v>
      </c>
      <c r="G436" s="116">
        <v>2</v>
      </c>
      <c r="H436" s="116">
        <v>2</v>
      </c>
      <c r="I436" s="116" t="s">
        <v>1245</v>
      </c>
      <c r="K436" s="114" t="s">
        <v>2213</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277</v>
      </c>
      <c r="W436" s="18" t="s">
        <v>277</v>
      </c>
      <c r="X436" s="18" t="s">
        <v>346</v>
      </c>
      <c r="Y436" s="18" t="s">
        <v>32</v>
      </c>
      <c r="Z436" s="18" t="s">
        <v>33</v>
      </c>
      <c r="AA436" s="91">
        <f>INDEX(Duct_Leakage!$A$3:$A$6,MATCH(Model_Input_Builder!$G436,Duct_Leakage!$E$3:$E$6,0),1)</f>
        <v>0.06</v>
      </c>
      <c r="AB436" s="91">
        <f>INDEX(Duct_Leakage!$B$3:$B$6,MATCH(Model_Input_Builder!$G436,Duct_Leakage!$E$3:$E$6,0),1)</f>
        <v>0.03</v>
      </c>
      <c r="AC436" s="18">
        <v>30</v>
      </c>
      <c r="AD436" s="18">
        <v>30</v>
      </c>
      <c r="AE436" s="18" t="s">
        <v>67</v>
      </c>
      <c r="AF436" s="18" t="s">
        <v>35</v>
      </c>
      <c r="AG436" s="49">
        <v>0</v>
      </c>
      <c r="AH436" s="18">
        <v>0</v>
      </c>
      <c r="AI436" s="18" t="s">
        <v>67</v>
      </c>
      <c r="AJ436" s="18" t="s">
        <v>67</v>
      </c>
      <c r="AK436" s="18" t="s">
        <v>67</v>
      </c>
      <c r="AL436" s="18" t="s">
        <v>67</v>
      </c>
      <c r="AM436" s="18" t="s">
        <v>67</v>
      </c>
      <c r="AN436" s="18">
        <v>0</v>
      </c>
      <c r="AO436" s="18">
        <v>0</v>
      </c>
    </row>
    <row r="437" spans="1:41" x14ac:dyDescent="0.25">
      <c r="A437" s="116">
        <v>433</v>
      </c>
      <c r="B437" s="116">
        <v>1</v>
      </c>
      <c r="C437" s="116">
        <v>2</v>
      </c>
      <c r="D437" s="116">
        <v>5</v>
      </c>
      <c r="E437" s="116">
        <v>5</v>
      </c>
      <c r="F437" s="116">
        <v>19</v>
      </c>
      <c r="G437" s="116">
        <v>3</v>
      </c>
      <c r="H437" s="116">
        <v>2</v>
      </c>
      <c r="I437" s="116" t="s">
        <v>1246</v>
      </c>
      <c r="K437" s="114" t="s">
        <v>2214</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277</v>
      </c>
      <c r="W437" s="18" t="s">
        <v>277</v>
      </c>
      <c r="X437" s="18" t="s">
        <v>346</v>
      </c>
      <c r="Y437" s="18" t="s">
        <v>32</v>
      </c>
      <c r="Z437" s="18" t="s">
        <v>33</v>
      </c>
      <c r="AA437" s="91">
        <f>INDEX(Duct_Leakage!$A$3:$A$6,MATCH(Model_Input_Builder!$G437,Duct_Leakage!$E$3:$E$6,0),1)</f>
        <v>0.127</v>
      </c>
      <c r="AB437" s="91">
        <f>INDEX(Duct_Leakage!$B$3:$B$6,MATCH(Model_Input_Builder!$G437,Duct_Leakage!$E$3:$E$6,0),1)</f>
        <v>6.3E-2</v>
      </c>
      <c r="AC437" s="18">
        <v>30</v>
      </c>
      <c r="AD437" s="18">
        <v>30</v>
      </c>
      <c r="AE437" s="18" t="s">
        <v>67</v>
      </c>
      <c r="AF437" s="18" t="s">
        <v>35</v>
      </c>
      <c r="AG437" s="49">
        <v>0</v>
      </c>
      <c r="AH437" s="18">
        <v>0</v>
      </c>
      <c r="AI437" s="18" t="s">
        <v>67</v>
      </c>
      <c r="AJ437" s="18" t="s">
        <v>67</v>
      </c>
      <c r="AK437" s="18" t="s">
        <v>67</v>
      </c>
      <c r="AL437" s="18" t="s">
        <v>67</v>
      </c>
      <c r="AM437" s="18" t="s">
        <v>67</v>
      </c>
      <c r="AN437" s="18">
        <v>0</v>
      </c>
      <c r="AO437" s="18">
        <v>0</v>
      </c>
    </row>
    <row r="438" spans="1:41" x14ac:dyDescent="0.25">
      <c r="A438" s="116">
        <v>434</v>
      </c>
      <c r="B438" s="116">
        <v>2</v>
      </c>
      <c r="C438" s="116">
        <v>2</v>
      </c>
      <c r="D438" s="116">
        <v>1</v>
      </c>
      <c r="E438" s="116">
        <v>2</v>
      </c>
      <c r="F438" s="116">
        <v>11</v>
      </c>
      <c r="G438" s="116">
        <v>1</v>
      </c>
      <c r="H438" s="116">
        <v>4</v>
      </c>
      <c r="I438" s="116" t="s">
        <v>1247</v>
      </c>
      <c r="K438" s="114" t="s">
        <v>2215</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277</v>
      </c>
      <c r="W438" s="18" t="s">
        <v>277</v>
      </c>
      <c r="X438" s="18" t="s">
        <v>346</v>
      </c>
      <c r="Y438" s="18" t="s">
        <v>32</v>
      </c>
      <c r="Z438" s="18" t="s">
        <v>33</v>
      </c>
      <c r="AA438" s="91">
        <f>INDEX(Duct_Leakage!$A$3:$A$6,MATCH(Model_Input_Builder!$G438,Duct_Leakage!$E$3:$E$6,0),1)</f>
        <v>0.03</v>
      </c>
      <c r="AB438" s="91">
        <f>INDEX(Duct_Leakage!$B$3:$B$6,MATCH(Model_Input_Builder!$G438,Duct_Leakage!$E$3:$E$6,0),1)</f>
        <v>1.4999999999999999E-2</v>
      </c>
      <c r="AC438" s="18">
        <v>30</v>
      </c>
      <c r="AD438" s="18">
        <v>30</v>
      </c>
      <c r="AE438" s="18" t="s">
        <v>67</v>
      </c>
      <c r="AF438" s="18" t="s">
        <v>35</v>
      </c>
      <c r="AG438" s="49">
        <v>0</v>
      </c>
      <c r="AH438" s="18">
        <v>0</v>
      </c>
      <c r="AI438" s="18" t="s">
        <v>67</v>
      </c>
      <c r="AJ438" s="18" t="s">
        <v>67</v>
      </c>
      <c r="AK438" s="18" t="s">
        <v>67</v>
      </c>
      <c r="AL438" s="18" t="s">
        <v>67</v>
      </c>
      <c r="AM438" s="18" t="s">
        <v>67</v>
      </c>
      <c r="AN438" s="18">
        <v>0</v>
      </c>
      <c r="AO438" s="18">
        <v>0</v>
      </c>
    </row>
    <row r="439" spans="1:41" x14ac:dyDescent="0.25">
      <c r="A439" s="116">
        <v>435</v>
      </c>
      <c r="B439" s="116">
        <v>1</v>
      </c>
      <c r="C439" s="116">
        <v>1</v>
      </c>
      <c r="D439" s="116">
        <v>3</v>
      </c>
      <c r="E439" s="116">
        <v>13</v>
      </c>
      <c r="F439" s="116">
        <v>7</v>
      </c>
      <c r="G439" s="116">
        <v>3</v>
      </c>
      <c r="H439" s="116">
        <v>1</v>
      </c>
      <c r="I439" s="116" t="s">
        <v>1248</v>
      </c>
      <c r="K439" s="114" t="s">
        <v>2216</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277</v>
      </c>
      <c r="W439" s="18" t="s">
        <v>277</v>
      </c>
      <c r="X439" s="18" t="s">
        <v>346</v>
      </c>
      <c r="Y439" s="18" t="s">
        <v>32</v>
      </c>
      <c r="Z439" s="18" t="s">
        <v>33</v>
      </c>
      <c r="AA439" s="91">
        <f>INDEX(Duct_Leakage!$A$3:$A$6,MATCH(Model_Input_Builder!$G439,Duct_Leakage!$E$3:$E$6,0),1)</f>
        <v>0.127</v>
      </c>
      <c r="AB439" s="91">
        <f>INDEX(Duct_Leakage!$B$3:$B$6,MATCH(Model_Input_Builder!$G439,Duct_Leakage!$E$3:$E$6,0),1)</f>
        <v>6.3E-2</v>
      </c>
      <c r="AC439" s="18">
        <v>30</v>
      </c>
      <c r="AD439" s="18">
        <v>30</v>
      </c>
      <c r="AE439" s="18" t="s">
        <v>67</v>
      </c>
      <c r="AF439" s="18" t="s">
        <v>35</v>
      </c>
      <c r="AG439" s="49">
        <v>0</v>
      </c>
      <c r="AH439" s="18">
        <v>0</v>
      </c>
      <c r="AI439" s="18" t="s">
        <v>67</v>
      </c>
      <c r="AJ439" s="18" t="s">
        <v>67</v>
      </c>
      <c r="AK439" s="18" t="s">
        <v>67</v>
      </c>
      <c r="AL439" s="18" t="s">
        <v>67</v>
      </c>
      <c r="AM439" s="18" t="s">
        <v>67</v>
      </c>
      <c r="AN439" s="18">
        <v>0</v>
      </c>
      <c r="AO439" s="18">
        <v>0</v>
      </c>
    </row>
    <row r="440" spans="1:41" x14ac:dyDescent="0.25">
      <c r="A440" s="116">
        <v>436</v>
      </c>
      <c r="B440" s="116">
        <v>2</v>
      </c>
      <c r="C440" s="116">
        <v>6</v>
      </c>
      <c r="D440" s="116">
        <v>2</v>
      </c>
      <c r="E440" s="116">
        <v>19</v>
      </c>
      <c r="F440" s="116">
        <v>2</v>
      </c>
      <c r="G440" s="116">
        <v>3</v>
      </c>
      <c r="H440" s="116">
        <v>1</v>
      </c>
      <c r="I440" s="116" t="s">
        <v>1249</v>
      </c>
      <c r="K440" s="114" t="s">
        <v>2217</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277</v>
      </c>
      <c r="W440" s="18" t="s">
        <v>277</v>
      </c>
      <c r="X440" s="18" t="s">
        <v>346</v>
      </c>
      <c r="Y440" s="18" t="s">
        <v>32</v>
      </c>
      <c r="Z440" s="18" t="s">
        <v>33</v>
      </c>
      <c r="AA440" s="91">
        <f>INDEX(Duct_Leakage!$A$3:$A$6,MATCH(Model_Input_Builder!$G440,Duct_Leakage!$E$3:$E$6,0),1)</f>
        <v>0.127</v>
      </c>
      <c r="AB440" s="91">
        <f>INDEX(Duct_Leakage!$B$3:$B$6,MATCH(Model_Input_Builder!$G440,Duct_Leakage!$E$3:$E$6,0),1)</f>
        <v>6.3E-2</v>
      </c>
      <c r="AC440" s="18">
        <v>30</v>
      </c>
      <c r="AD440" s="18">
        <v>30</v>
      </c>
      <c r="AE440" s="18" t="s">
        <v>67</v>
      </c>
      <c r="AF440" s="18" t="s">
        <v>35</v>
      </c>
      <c r="AG440" s="49">
        <v>0</v>
      </c>
      <c r="AH440" s="18">
        <v>0</v>
      </c>
      <c r="AI440" s="18" t="s">
        <v>67</v>
      </c>
      <c r="AJ440" s="18" t="s">
        <v>67</v>
      </c>
      <c r="AK440" s="18" t="s">
        <v>67</v>
      </c>
      <c r="AL440" s="18" t="s">
        <v>67</v>
      </c>
      <c r="AM440" s="18" t="s">
        <v>67</v>
      </c>
      <c r="AN440" s="18">
        <v>0</v>
      </c>
      <c r="AO440" s="18">
        <v>0</v>
      </c>
    </row>
    <row r="441" spans="1:41" x14ac:dyDescent="0.25">
      <c r="A441" s="116">
        <v>437</v>
      </c>
      <c r="B441" s="116">
        <v>2</v>
      </c>
      <c r="C441" s="116">
        <v>5</v>
      </c>
      <c r="D441" s="116">
        <v>3</v>
      </c>
      <c r="E441" s="116">
        <v>17</v>
      </c>
      <c r="F441" s="116">
        <v>9</v>
      </c>
      <c r="G441" s="116">
        <v>1</v>
      </c>
      <c r="H441" s="116">
        <v>2</v>
      </c>
      <c r="I441" s="116" t="s">
        <v>1250</v>
      </c>
      <c r="K441" s="114" t="s">
        <v>2218</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277</v>
      </c>
      <c r="W441" s="18" t="s">
        <v>277</v>
      </c>
      <c r="X441" s="18" t="s">
        <v>346</v>
      </c>
      <c r="Y441" s="18" t="s">
        <v>32</v>
      </c>
      <c r="Z441" s="18" t="s">
        <v>33</v>
      </c>
      <c r="AA441" s="91">
        <f>INDEX(Duct_Leakage!$A$3:$A$6,MATCH(Model_Input_Builder!$G441,Duct_Leakage!$E$3:$E$6,0),1)</f>
        <v>0.03</v>
      </c>
      <c r="AB441" s="91">
        <f>INDEX(Duct_Leakage!$B$3:$B$6,MATCH(Model_Input_Builder!$G441,Duct_Leakage!$E$3:$E$6,0),1)</f>
        <v>1.4999999999999999E-2</v>
      </c>
      <c r="AC441" s="18">
        <v>30</v>
      </c>
      <c r="AD441" s="18">
        <v>30</v>
      </c>
      <c r="AE441" s="18" t="s">
        <v>67</v>
      </c>
      <c r="AF441" s="18" t="s">
        <v>35</v>
      </c>
      <c r="AG441" s="49">
        <v>0</v>
      </c>
      <c r="AH441" s="18">
        <v>0</v>
      </c>
      <c r="AI441" s="18" t="s">
        <v>67</v>
      </c>
      <c r="AJ441" s="18" t="s">
        <v>67</v>
      </c>
      <c r="AK441" s="18" t="s">
        <v>67</v>
      </c>
      <c r="AL441" s="18" t="s">
        <v>67</v>
      </c>
      <c r="AM441" s="18" t="s">
        <v>67</v>
      </c>
      <c r="AN441" s="18">
        <v>0</v>
      </c>
      <c r="AO441" s="18">
        <v>0</v>
      </c>
    </row>
    <row r="442" spans="1:41" x14ac:dyDescent="0.25">
      <c r="A442" s="116">
        <v>438</v>
      </c>
      <c r="B442" s="116">
        <v>1</v>
      </c>
      <c r="C442" s="116">
        <v>3</v>
      </c>
      <c r="D442" s="116">
        <v>1</v>
      </c>
      <c r="E442" s="116">
        <v>1</v>
      </c>
      <c r="F442" s="116">
        <v>3</v>
      </c>
      <c r="G442" s="116">
        <v>1</v>
      </c>
      <c r="H442" s="116">
        <v>4</v>
      </c>
      <c r="I442" s="116" t="s">
        <v>1251</v>
      </c>
      <c r="K442" s="114" t="s">
        <v>2219</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277</v>
      </c>
      <c r="W442" s="18" t="s">
        <v>277</v>
      </c>
      <c r="X442" s="18" t="s">
        <v>346</v>
      </c>
      <c r="Y442" s="18" t="s">
        <v>32</v>
      </c>
      <c r="Z442" s="18" t="s">
        <v>33</v>
      </c>
      <c r="AA442" s="91">
        <f>INDEX(Duct_Leakage!$A$3:$A$6,MATCH(Model_Input_Builder!$G442,Duct_Leakage!$E$3:$E$6,0),1)</f>
        <v>0.03</v>
      </c>
      <c r="AB442" s="91">
        <f>INDEX(Duct_Leakage!$B$3:$B$6,MATCH(Model_Input_Builder!$G442,Duct_Leakage!$E$3:$E$6,0),1)</f>
        <v>1.4999999999999999E-2</v>
      </c>
      <c r="AC442" s="18">
        <v>30</v>
      </c>
      <c r="AD442" s="18">
        <v>30</v>
      </c>
      <c r="AE442" s="18" t="s">
        <v>67</v>
      </c>
      <c r="AF442" s="18" t="s">
        <v>35</v>
      </c>
      <c r="AG442" s="49">
        <v>0</v>
      </c>
      <c r="AH442" s="18">
        <v>0</v>
      </c>
      <c r="AI442" s="18" t="s">
        <v>67</v>
      </c>
      <c r="AJ442" s="18" t="s">
        <v>67</v>
      </c>
      <c r="AK442" s="18" t="s">
        <v>67</v>
      </c>
      <c r="AL442" s="18" t="s">
        <v>67</v>
      </c>
      <c r="AM442" s="18" t="s">
        <v>67</v>
      </c>
      <c r="AN442" s="18">
        <v>0</v>
      </c>
      <c r="AO442" s="18">
        <v>0</v>
      </c>
    </row>
    <row r="443" spans="1:41" x14ac:dyDescent="0.25">
      <c r="A443" s="116">
        <v>439</v>
      </c>
      <c r="B443" s="116">
        <v>3</v>
      </c>
      <c r="C443" s="116">
        <v>2</v>
      </c>
      <c r="D443" s="116">
        <v>4</v>
      </c>
      <c r="E443" s="116">
        <v>11</v>
      </c>
      <c r="F443" s="116">
        <v>5</v>
      </c>
      <c r="G443" s="116">
        <v>3</v>
      </c>
      <c r="H443" s="116">
        <v>4</v>
      </c>
      <c r="I443" s="116" t="s">
        <v>1252</v>
      </c>
      <c r="K443" s="114" t="s">
        <v>2220</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277</v>
      </c>
      <c r="W443" s="18" t="s">
        <v>277</v>
      </c>
      <c r="X443" s="18" t="s">
        <v>346</v>
      </c>
      <c r="Y443" s="18" t="s">
        <v>32</v>
      </c>
      <c r="Z443" s="18" t="s">
        <v>33</v>
      </c>
      <c r="AA443" s="91">
        <f>INDEX(Duct_Leakage!$A$3:$A$6,MATCH(Model_Input_Builder!$G443,Duct_Leakage!$E$3:$E$6,0),1)</f>
        <v>0.127</v>
      </c>
      <c r="AB443" s="91">
        <f>INDEX(Duct_Leakage!$B$3:$B$6,MATCH(Model_Input_Builder!$G443,Duct_Leakage!$E$3:$E$6,0),1)</f>
        <v>6.3E-2</v>
      </c>
      <c r="AC443" s="18">
        <v>30</v>
      </c>
      <c r="AD443" s="18">
        <v>30</v>
      </c>
      <c r="AE443" s="18" t="s">
        <v>67</v>
      </c>
      <c r="AF443" s="18" t="s">
        <v>35</v>
      </c>
      <c r="AG443" s="49">
        <v>0</v>
      </c>
      <c r="AH443" s="18">
        <v>0</v>
      </c>
      <c r="AI443" s="18" t="s">
        <v>67</v>
      </c>
      <c r="AJ443" s="18" t="s">
        <v>67</v>
      </c>
      <c r="AK443" s="18" t="s">
        <v>67</v>
      </c>
      <c r="AL443" s="18" t="s">
        <v>67</v>
      </c>
      <c r="AM443" s="18" t="s">
        <v>67</v>
      </c>
      <c r="AN443" s="18">
        <v>0</v>
      </c>
      <c r="AO443" s="18">
        <v>0</v>
      </c>
    </row>
    <row r="444" spans="1:41" x14ac:dyDescent="0.25">
      <c r="A444" s="116">
        <v>440</v>
      </c>
      <c r="B444" s="116">
        <v>3</v>
      </c>
      <c r="C444" s="116">
        <v>4</v>
      </c>
      <c r="D444" s="116">
        <v>4</v>
      </c>
      <c r="E444" s="116">
        <v>5</v>
      </c>
      <c r="F444" s="116">
        <v>8</v>
      </c>
      <c r="G444" s="116">
        <v>3</v>
      </c>
      <c r="H444" s="116">
        <v>1</v>
      </c>
      <c r="I444" s="116" t="s">
        <v>1253</v>
      </c>
      <c r="K444" s="114" t="s">
        <v>2221</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277</v>
      </c>
      <c r="W444" s="18" t="s">
        <v>277</v>
      </c>
      <c r="X444" s="18" t="s">
        <v>346</v>
      </c>
      <c r="Y444" s="18" t="s">
        <v>32</v>
      </c>
      <c r="Z444" s="18" t="s">
        <v>33</v>
      </c>
      <c r="AA444" s="91">
        <f>INDEX(Duct_Leakage!$A$3:$A$6,MATCH(Model_Input_Builder!$G444,Duct_Leakage!$E$3:$E$6,0),1)</f>
        <v>0.127</v>
      </c>
      <c r="AB444" s="91">
        <f>INDEX(Duct_Leakage!$B$3:$B$6,MATCH(Model_Input_Builder!$G444,Duct_Leakage!$E$3:$E$6,0),1)</f>
        <v>6.3E-2</v>
      </c>
      <c r="AC444" s="18">
        <v>30</v>
      </c>
      <c r="AD444" s="18">
        <v>30</v>
      </c>
      <c r="AE444" s="18" t="s">
        <v>67</v>
      </c>
      <c r="AF444" s="18" t="s">
        <v>35</v>
      </c>
      <c r="AG444" s="49">
        <v>0</v>
      </c>
      <c r="AH444" s="18">
        <v>0</v>
      </c>
      <c r="AI444" s="18" t="s">
        <v>67</v>
      </c>
      <c r="AJ444" s="18" t="s">
        <v>67</v>
      </c>
      <c r="AK444" s="18" t="s">
        <v>67</v>
      </c>
      <c r="AL444" s="18" t="s">
        <v>67</v>
      </c>
      <c r="AM444" s="18" t="s">
        <v>67</v>
      </c>
      <c r="AN444" s="18">
        <v>0</v>
      </c>
      <c r="AO444" s="18">
        <v>0</v>
      </c>
    </row>
    <row r="445" spans="1:41" x14ac:dyDescent="0.25">
      <c r="A445" s="116">
        <v>441</v>
      </c>
      <c r="B445" s="116">
        <v>3</v>
      </c>
      <c r="C445" s="116">
        <v>2</v>
      </c>
      <c r="D445" s="116">
        <v>2</v>
      </c>
      <c r="E445" s="116">
        <v>14</v>
      </c>
      <c r="F445" s="116">
        <v>5</v>
      </c>
      <c r="G445" s="116">
        <v>4</v>
      </c>
      <c r="H445" s="116">
        <v>1</v>
      </c>
      <c r="I445" s="116" t="s">
        <v>1254</v>
      </c>
      <c r="K445" s="114" t="s">
        <v>2222</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277</v>
      </c>
      <c r="W445" s="18" t="s">
        <v>277</v>
      </c>
      <c r="X445" s="18" t="s">
        <v>346</v>
      </c>
      <c r="Y445" s="18" t="s">
        <v>32</v>
      </c>
      <c r="Z445" s="18" t="s">
        <v>33</v>
      </c>
      <c r="AA445" s="91">
        <f>INDEX(Duct_Leakage!$A$3:$A$6,MATCH(Model_Input_Builder!$G445,Duct_Leakage!$E$3:$E$6,0),1)</f>
        <v>0.18</v>
      </c>
      <c r="AB445" s="91">
        <f>INDEX(Duct_Leakage!$B$3:$B$6,MATCH(Model_Input_Builder!$G445,Duct_Leakage!$E$3:$E$6,0),1)</f>
        <v>0.09</v>
      </c>
      <c r="AC445" s="18">
        <v>30</v>
      </c>
      <c r="AD445" s="18">
        <v>30</v>
      </c>
      <c r="AE445" s="18" t="s">
        <v>67</v>
      </c>
      <c r="AF445" s="18" t="s">
        <v>35</v>
      </c>
      <c r="AG445" s="49">
        <v>0</v>
      </c>
      <c r="AH445" s="18">
        <v>0</v>
      </c>
      <c r="AI445" s="18" t="s">
        <v>67</v>
      </c>
      <c r="AJ445" s="18" t="s">
        <v>67</v>
      </c>
      <c r="AK445" s="18" t="s">
        <v>67</v>
      </c>
      <c r="AL445" s="18" t="s">
        <v>67</v>
      </c>
      <c r="AM445" s="18" t="s">
        <v>67</v>
      </c>
      <c r="AN445" s="18">
        <v>0</v>
      </c>
      <c r="AO445" s="18">
        <v>0</v>
      </c>
    </row>
    <row r="446" spans="1:41" x14ac:dyDescent="0.25">
      <c r="A446" s="116">
        <v>442</v>
      </c>
      <c r="B446" s="116">
        <v>1</v>
      </c>
      <c r="C446" s="116">
        <v>4</v>
      </c>
      <c r="D446" s="116">
        <v>5</v>
      </c>
      <c r="E446" s="116">
        <v>8</v>
      </c>
      <c r="F446" s="116">
        <v>19</v>
      </c>
      <c r="G446" s="116">
        <v>2</v>
      </c>
      <c r="H446" s="116">
        <v>2</v>
      </c>
      <c r="I446" s="116" t="s">
        <v>1255</v>
      </c>
      <c r="K446" s="114" t="s">
        <v>2223</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277</v>
      </c>
      <c r="W446" s="18" t="s">
        <v>277</v>
      </c>
      <c r="X446" s="18" t="s">
        <v>346</v>
      </c>
      <c r="Y446" s="18" t="s">
        <v>32</v>
      </c>
      <c r="Z446" s="18" t="s">
        <v>33</v>
      </c>
      <c r="AA446" s="91">
        <f>INDEX(Duct_Leakage!$A$3:$A$6,MATCH(Model_Input_Builder!$G446,Duct_Leakage!$E$3:$E$6,0),1)</f>
        <v>0.06</v>
      </c>
      <c r="AB446" s="91">
        <f>INDEX(Duct_Leakage!$B$3:$B$6,MATCH(Model_Input_Builder!$G446,Duct_Leakage!$E$3:$E$6,0),1)</f>
        <v>0.03</v>
      </c>
      <c r="AC446" s="18">
        <v>30</v>
      </c>
      <c r="AD446" s="18">
        <v>30</v>
      </c>
      <c r="AE446" s="18" t="s">
        <v>67</v>
      </c>
      <c r="AF446" s="18" t="s">
        <v>35</v>
      </c>
      <c r="AG446" s="49">
        <v>0</v>
      </c>
      <c r="AH446" s="18">
        <v>0</v>
      </c>
      <c r="AI446" s="18" t="s">
        <v>67</v>
      </c>
      <c r="AJ446" s="18" t="s">
        <v>67</v>
      </c>
      <c r="AK446" s="18" t="s">
        <v>67</v>
      </c>
      <c r="AL446" s="18" t="s">
        <v>67</v>
      </c>
      <c r="AM446" s="18" t="s">
        <v>67</v>
      </c>
      <c r="AN446" s="18">
        <v>0</v>
      </c>
      <c r="AO446" s="18">
        <v>0</v>
      </c>
    </row>
    <row r="447" spans="1:41" x14ac:dyDescent="0.25">
      <c r="A447" s="116">
        <v>443</v>
      </c>
      <c r="B447" s="116">
        <v>4</v>
      </c>
      <c r="C447" s="116">
        <v>1</v>
      </c>
      <c r="D447" s="116">
        <v>5</v>
      </c>
      <c r="E447" s="116">
        <v>17</v>
      </c>
      <c r="F447" s="116">
        <v>9</v>
      </c>
      <c r="G447" s="116">
        <v>3</v>
      </c>
      <c r="H447" s="116">
        <v>3</v>
      </c>
      <c r="I447" s="116" t="s">
        <v>1256</v>
      </c>
      <c r="K447" s="114" t="s">
        <v>2224</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277</v>
      </c>
      <c r="W447" s="18" t="s">
        <v>277</v>
      </c>
      <c r="X447" s="18" t="s">
        <v>346</v>
      </c>
      <c r="Y447" s="18" t="s">
        <v>32</v>
      </c>
      <c r="Z447" s="18" t="s">
        <v>33</v>
      </c>
      <c r="AA447" s="91">
        <f>INDEX(Duct_Leakage!$A$3:$A$6,MATCH(Model_Input_Builder!$G447,Duct_Leakage!$E$3:$E$6,0),1)</f>
        <v>0.127</v>
      </c>
      <c r="AB447" s="91">
        <f>INDEX(Duct_Leakage!$B$3:$B$6,MATCH(Model_Input_Builder!$G447,Duct_Leakage!$E$3:$E$6,0),1)</f>
        <v>6.3E-2</v>
      </c>
      <c r="AC447" s="18">
        <v>30</v>
      </c>
      <c r="AD447" s="18">
        <v>30</v>
      </c>
      <c r="AE447" s="18" t="s">
        <v>67</v>
      </c>
      <c r="AF447" s="18" t="s">
        <v>35</v>
      </c>
      <c r="AG447" s="49">
        <v>0</v>
      </c>
      <c r="AH447" s="18">
        <v>0</v>
      </c>
      <c r="AI447" s="18" t="s">
        <v>67</v>
      </c>
      <c r="AJ447" s="18" t="s">
        <v>67</v>
      </c>
      <c r="AK447" s="18" t="s">
        <v>67</v>
      </c>
      <c r="AL447" s="18" t="s">
        <v>67</v>
      </c>
      <c r="AM447" s="18" t="s">
        <v>67</v>
      </c>
      <c r="AN447" s="18">
        <v>0</v>
      </c>
      <c r="AO447" s="18">
        <v>0</v>
      </c>
    </row>
    <row r="448" spans="1:41" x14ac:dyDescent="0.25">
      <c r="A448" s="116">
        <v>444</v>
      </c>
      <c r="B448" s="116">
        <v>1</v>
      </c>
      <c r="C448" s="116">
        <v>2</v>
      </c>
      <c r="D448" s="116">
        <v>4</v>
      </c>
      <c r="E448" s="116">
        <v>2</v>
      </c>
      <c r="F448" s="116">
        <v>7</v>
      </c>
      <c r="G448" s="116">
        <v>4</v>
      </c>
      <c r="H448" s="116">
        <v>3</v>
      </c>
      <c r="I448" s="116" t="s">
        <v>1257</v>
      </c>
      <c r="K448" s="114" t="s">
        <v>2225</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277</v>
      </c>
      <c r="W448" s="18" t="s">
        <v>277</v>
      </c>
      <c r="X448" s="18" t="s">
        <v>346</v>
      </c>
      <c r="Y448" s="18" t="s">
        <v>32</v>
      </c>
      <c r="Z448" s="18" t="s">
        <v>33</v>
      </c>
      <c r="AA448" s="91">
        <f>INDEX(Duct_Leakage!$A$3:$A$6,MATCH(Model_Input_Builder!$G448,Duct_Leakage!$E$3:$E$6,0),1)</f>
        <v>0.18</v>
      </c>
      <c r="AB448" s="91">
        <f>INDEX(Duct_Leakage!$B$3:$B$6,MATCH(Model_Input_Builder!$G448,Duct_Leakage!$E$3:$E$6,0),1)</f>
        <v>0.09</v>
      </c>
      <c r="AC448" s="18">
        <v>30</v>
      </c>
      <c r="AD448" s="18">
        <v>30</v>
      </c>
      <c r="AE448" s="18" t="s">
        <v>67</v>
      </c>
      <c r="AF448" s="18" t="s">
        <v>35</v>
      </c>
      <c r="AG448" s="49">
        <v>0</v>
      </c>
      <c r="AH448" s="18">
        <v>0</v>
      </c>
      <c r="AI448" s="18" t="s">
        <v>67</v>
      </c>
      <c r="AJ448" s="18" t="s">
        <v>67</v>
      </c>
      <c r="AK448" s="18" t="s">
        <v>67</v>
      </c>
      <c r="AL448" s="18" t="s">
        <v>67</v>
      </c>
      <c r="AM448" s="18" t="s">
        <v>67</v>
      </c>
      <c r="AN448" s="18">
        <v>0</v>
      </c>
      <c r="AO448" s="18">
        <v>0</v>
      </c>
    </row>
    <row r="449" spans="1:41" x14ac:dyDescent="0.25">
      <c r="A449" s="116">
        <v>445</v>
      </c>
      <c r="B449" s="116">
        <v>3</v>
      </c>
      <c r="C449" s="116">
        <v>1</v>
      </c>
      <c r="D449" s="116">
        <v>3</v>
      </c>
      <c r="E449" s="116">
        <v>15</v>
      </c>
      <c r="F449" s="116">
        <v>20</v>
      </c>
      <c r="G449" s="116">
        <v>4</v>
      </c>
      <c r="H449" s="116">
        <v>2</v>
      </c>
      <c r="I449" s="116" t="s">
        <v>1258</v>
      </c>
      <c r="K449" s="114" t="s">
        <v>2226</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277</v>
      </c>
      <c r="W449" s="18" t="s">
        <v>277</v>
      </c>
      <c r="X449" s="18" t="s">
        <v>346</v>
      </c>
      <c r="Y449" s="18" t="s">
        <v>32</v>
      </c>
      <c r="Z449" s="18" t="s">
        <v>33</v>
      </c>
      <c r="AA449" s="91">
        <f>INDEX(Duct_Leakage!$A$3:$A$6,MATCH(Model_Input_Builder!$G449,Duct_Leakage!$E$3:$E$6,0),1)</f>
        <v>0.18</v>
      </c>
      <c r="AB449" s="91">
        <f>INDEX(Duct_Leakage!$B$3:$B$6,MATCH(Model_Input_Builder!$G449,Duct_Leakage!$E$3:$E$6,0),1)</f>
        <v>0.09</v>
      </c>
      <c r="AC449" s="18">
        <v>30</v>
      </c>
      <c r="AD449" s="18">
        <v>30</v>
      </c>
      <c r="AE449" s="18" t="s">
        <v>67</v>
      </c>
      <c r="AF449" s="18" t="s">
        <v>35</v>
      </c>
      <c r="AG449" s="49">
        <v>0</v>
      </c>
      <c r="AH449" s="18">
        <v>0</v>
      </c>
      <c r="AI449" s="18" t="s">
        <v>67</v>
      </c>
      <c r="AJ449" s="18" t="s">
        <v>67</v>
      </c>
      <c r="AK449" s="18" t="s">
        <v>67</v>
      </c>
      <c r="AL449" s="18" t="s">
        <v>67</v>
      </c>
      <c r="AM449" s="18" t="s">
        <v>67</v>
      </c>
      <c r="AN449" s="18">
        <v>0</v>
      </c>
      <c r="AO449" s="18">
        <v>0</v>
      </c>
    </row>
    <row r="450" spans="1:41" x14ac:dyDescent="0.25">
      <c r="A450" s="116">
        <v>446</v>
      </c>
      <c r="B450" s="116">
        <v>4</v>
      </c>
      <c r="C450" s="116">
        <v>3</v>
      </c>
      <c r="D450" s="116">
        <v>3</v>
      </c>
      <c r="E450" s="116">
        <v>8</v>
      </c>
      <c r="F450" s="116">
        <v>19</v>
      </c>
      <c r="G450" s="116">
        <v>1</v>
      </c>
      <c r="H450" s="116">
        <v>1</v>
      </c>
      <c r="I450" s="116" t="s">
        <v>1259</v>
      </c>
      <c r="K450" s="114" t="s">
        <v>2227</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277</v>
      </c>
      <c r="W450" s="18" t="s">
        <v>277</v>
      </c>
      <c r="X450" s="18" t="s">
        <v>346</v>
      </c>
      <c r="Y450" s="18" t="s">
        <v>32</v>
      </c>
      <c r="Z450" s="18" t="s">
        <v>33</v>
      </c>
      <c r="AA450" s="91">
        <f>INDEX(Duct_Leakage!$A$3:$A$6,MATCH(Model_Input_Builder!$G450,Duct_Leakage!$E$3:$E$6,0),1)</f>
        <v>0.03</v>
      </c>
      <c r="AB450" s="91">
        <f>INDEX(Duct_Leakage!$B$3:$B$6,MATCH(Model_Input_Builder!$G450,Duct_Leakage!$E$3:$E$6,0),1)</f>
        <v>1.4999999999999999E-2</v>
      </c>
      <c r="AC450" s="18">
        <v>30</v>
      </c>
      <c r="AD450" s="18">
        <v>30</v>
      </c>
      <c r="AE450" s="18" t="s">
        <v>67</v>
      </c>
      <c r="AF450" s="18" t="s">
        <v>35</v>
      </c>
      <c r="AG450" s="49">
        <v>0</v>
      </c>
      <c r="AH450" s="18">
        <v>0</v>
      </c>
      <c r="AI450" s="18" t="s">
        <v>67</v>
      </c>
      <c r="AJ450" s="18" t="s">
        <v>67</v>
      </c>
      <c r="AK450" s="18" t="s">
        <v>67</v>
      </c>
      <c r="AL450" s="18" t="s">
        <v>67</v>
      </c>
      <c r="AM450" s="18" t="s">
        <v>67</v>
      </c>
      <c r="AN450" s="18">
        <v>0</v>
      </c>
      <c r="AO450" s="18">
        <v>0</v>
      </c>
    </row>
    <row r="451" spans="1:41" x14ac:dyDescent="0.25">
      <c r="A451" s="116">
        <v>447</v>
      </c>
      <c r="B451" s="116">
        <v>1</v>
      </c>
      <c r="C451" s="116">
        <v>1</v>
      </c>
      <c r="D451" s="116">
        <v>1</v>
      </c>
      <c r="E451" s="116">
        <v>6</v>
      </c>
      <c r="F451" s="116">
        <v>12</v>
      </c>
      <c r="G451" s="116">
        <v>4</v>
      </c>
      <c r="H451" s="116">
        <v>1</v>
      </c>
      <c r="I451" s="116" t="s">
        <v>1260</v>
      </c>
      <c r="K451" s="114" t="s">
        <v>2228</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277</v>
      </c>
      <c r="W451" s="18" t="s">
        <v>277</v>
      </c>
      <c r="X451" s="18" t="s">
        <v>346</v>
      </c>
      <c r="Y451" s="18" t="s">
        <v>32</v>
      </c>
      <c r="Z451" s="18" t="s">
        <v>33</v>
      </c>
      <c r="AA451" s="91">
        <f>INDEX(Duct_Leakage!$A$3:$A$6,MATCH(Model_Input_Builder!$G451,Duct_Leakage!$E$3:$E$6,0),1)</f>
        <v>0.18</v>
      </c>
      <c r="AB451" s="91">
        <f>INDEX(Duct_Leakage!$B$3:$B$6,MATCH(Model_Input_Builder!$G451,Duct_Leakage!$E$3:$E$6,0),1)</f>
        <v>0.09</v>
      </c>
      <c r="AC451" s="18">
        <v>30</v>
      </c>
      <c r="AD451" s="18">
        <v>30</v>
      </c>
      <c r="AE451" s="18" t="s">
        <v>67</v>
      </c>
      <c r="AF451" s="18" t="s">
        <v>35</v>
      </c>
      <c r="AG451" s="49">
        <v>0</v>
      </c>
      <c r="AH451" s="18">
        <v>0</v>
      </c>
      <c r="AI451" s="18" t="s">
        <v>67</v>
      </c>
      <c r="AJ451" s="18" t="s">
        <v>67</v>
      </c>
      <c r="AK451" s="18" t="s">
        <v>67</v>
      </c>
      <c r="AL451" s="18" t="s">
        <v>67</v>
      </c>
      <c r="AM451" s="18" t="s">
        <v>67</v>
      </c>
      <c r="AN451" s="18">
        <v>0</v>
      </c>
      <c r="AO451" s="18">
        <v>0</v>
      </c>
    </row>
    <row r="452" spans="1:41" x14ac:dyDescent="0.25">
      <c r="A452" s="116">
        <v>448</v>
      </c>
      <c r="B452" s="116">
        <v>3</v>
      </c>
      <c r="C452" s="116">
        <v>6</v>
      </c>
      <c r="D452" s="116">
        <v>3</v>
      </c>
      <c r="E452" s="116">
        <v>10</v>
      </c>
      <c r="F452" s="116">
        <v>8</v>
      </c>
      <c r="G452" s="116">
        <v>1</v>
      </c>
      <c r="H452" s="116">
        <v>1</v>
      </c>
      <c r="I452" s="116" t="s">
        <v>1261</v>
      </c>
      <c r="K452" s="114" t="s">
        <v>2229</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277</v>
      </c>
      <c r="W452" s="18" t="s">
        <v>277</v>
      </c>
      <c r="X452" s="18" t="s">
        <v>346</v>
      </c>
      <c r="Y452" s="18" t="s">
        <v>32</v>
      </c>
      <c r="Z452" s="18" t="s">
        <v>33</v>
      </c>
      <c r="AA452" s="91">
        <f>INDEX(Duct_Leakage!$A$3:$A$6,MATCH(Model_Input_Builder!$G452,Duct_Leakage!$E$3:$E$6,0),1)</f>
        <v>0.03</v>
      </c>
      <c r="AB452" s="91">
        <f>INDEX(Duct_Leakage!$B$3:$B$6,MATCH(Model_Input_Builder!$G452,Duct_Leakage!$E$3:$E$6,0),1)</f>
        <v>1.4999999999999999E-2</v>
      </c>
      <c r="AC452" s="18">
        <v>30</v>
      </c>
      <c r="AD452" s="18">
        <v>30</v>
      </c>
      <c r="AE452" s="18" t="s">
        <v>67</v>
      </c>
      <c r="AF452" s="18" t="s">
        <v>35</v>
      </c>
      <c r="AG452" s="49">
        <v>0</v>
      </c>
      <c r="AH452" s="18">
        <v>0</v>
      </c>
      <c r="AI452" s="18" t="s">
        <v>67</v>
      </c>
      <c r="AJ452" s="18" t="s">
        <v>67</v>
      </c>
      <c r="AK452" s="18" t="s">
        <v>67</v>
      </c>
      <c r="AL452" s="18" t="s">
        <v>67</v>
      </c>
      <c r="AM452" s="18" t="s">
        <v>67</v>
      </c>
      <c r="AN452" s="18">
        <v>0</v>
      </c>
      <c r="AO452" s="18">
        <v>0</v>
      </c>
    </row>
    <row r="453" spans="1:41" x14ac:dyDescent="0.25">
      <c r="A453" s="116">
        <v>449</v>
      </c>
      <c r="B453" s="116">
        <v>3</v>
      </c>
      <c r="C453" s="116">
        <v>7</v>
      </c>
      <c r="D453" s="116">
        <v>5</v>
      </c>
      <c r="E453" s="116">
        <v>18</v>
      </c>
      <c r="F453" s="116">
        <v>18</v>
      </c>
      <c r="G453" s="116">
        <v>4</v>
      </c>
      <c r="H453" s="116">
        <v>1</v>
      </c>
      <c r="I453" s="116" t="s">
        <v>1262</v>
      </c>
      <c r="K453" s="114" t="s">
        <v>2230</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277</v>
      </c>
      <c r="W453" s="18" t="s">
        <v>277</v>
      </c>
      <c r="X453" s="18" t="s">
        <v>346</v>
      </c>
      <c r="Y453" s="18" t="s">
        <v>32</v>
      </c>
      <c r="Z453" s="18" t="s">
        <v>33</v>
      </c>
      <c r="AA453" s="91">
        <f>INDEX(Duct_Leakage!$A$3:$A$6,MATCH(Model_Input_Builder!$G453,Duct_Leakage!$E$3:$E$6,0),1)</f>
        <v>0.18</v>
      </c>
      <c r="AB453" s="91">
        <f>INDEX(Duct_Leakage!$B$3:$B$6,MATCH(Model_Input_Builder!$G453,Duct_Leakage!$E$3:$E$6,0),1)</f>
        <v>0.09</v>
      </c>
      <c r="AC453" s="18">
        <v>30</v>
      </c>
      <c r="AD453" s="18">
        <v>30</v>
      </c>
      <c r="AE453" s="18" t="s">
        <v>67</v>
      </c>
      <c r="AF453" s="18" t="s">
        <v>35</v>
      </c>
      <c r="AG453" s="49">
        <v>0</v>
      </c>
      <c r="AH453" s="18">
        <v>0</v>
      </c>
      <c r="AI453" s="18" t="s">
        <v>67</v>
      </c>
      <c r="AJ453" s="18" t="s">
        <v>67</v>
      </c>
      <c r="AK453" s="18" t="s">
        <v>67</v>
      </c>
      <c r="AL453" s="18" t="s">
        <v>67</v>
      </c>
      <c r="AM453" s="18" t="s">
        <v>67</v>
      </c>
      <c r="AN453" s="18">
        <v>0</v>
      </c>
      <c r="AO453" s="18">
        <v>0</v>
      </c>
    </row>
    <row r="454" spans="1:41" x14ac:dyDescent="0.25">
      <c r="A454" s="116">
        <v>450</v>
      </c>
      <c r="B454" s="116">
        <v>3</v>
      </c>
      <c r="C454" s="116">
        <v>8</v>
      </c>
      <c r="D454" s="116">
        <v>2</v>
      </c>
      <c r="E454" s="116">
        <v>16</v>
      </c>
      <c r="F454" s="116">
        <v>12</v>
      </c>
      <c r="G454" s="116">
        <v>4</v>
      </c>
      <c r="H454" s="116">
        <v>1</v>
      </c>
      <c r="I454" s="116" t="s">
        <v>1263</v>
      </c>
      <c r="K454" s="114" t="s">
        <v>2231</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277</v>
      </c>
      <c r="W454" s="18" t="s">
        <v>277</v>
      </c>
      <c r="X454" s="18" t="s">
        <v>346</v>
      </c>
      <c r="Y454" s="18" t="s">
        <v>32</v>
      </c>
      <c r="Z454" s="18" t="s">
        <v>33</v>
      </c>
      <c r="AA454" s="91">
        <f>INDEX(Duct_Leakage!$A$3:$A$6,MATCH(Model_Input_Builder!$G454,Duct_Leakage!$E$3:$E$6,0),1)</f>
        <v>0.18</v>
      </c>
      <c r="AB454" s="91">
        <f>INDEX(Duct_Leakage!$B$3:$B$6,MATCH(Model_Input_Builder!$G454,Duct_Leakage!$E$3:$E$6,0),1)</f>
        <v>0.09</v>
      </c>
      <c r="AC454" s="18">
        <v>30</v>
      </c>
      <c r="AD454" s="18">
        <v>30</v>
      </c>
      <c r="AE454" s="18" t="s">
        <v>67</v>
      </c>
      <c r="AF454" s="18" t="s">
        <v>35</v>
      </c>
      <c r="AG454" s="49">
        <v>0</v>
      </c>
      <c r="AH454" s="18">
        <v>0</v>
      </c>
      <c r="AI454" s="18" t="s">
        <v>67</v>
      </c>
      <c r="AJ454" s="18" t="s">
        <v>67</v>
      </c>
      <c r="AK454" s="18" t="s">
        <v>67</v>
      </c>
      <c r="AL454" s="18" t="s">
        <v>67</v>
      </c>
      <c r="AM454" s="18" t="s">
        <v>67</v>
      </c>
      <c r="AN454" s="18">
        <v>0</v>
      </c>
      <c r="AO454" s="18">
        <v>0</v>
      </c>
    </row>
    <row r="455" spans="1:41" x14ac:dyDescent="0.25">
      <c r="A455" s="116">
        <v>451</v>
      </c>
      <c r="B455" s="116">
        <v>1</v>
      </c>
      <c r="C455" s="116">
        <v>6</v>
      </c>
      <c r="D455" s="116">
        <v>1</v>
      </c>
      <c r="E455" s="116">
        <v>17</v>
      </c>
      <c r="F455" s="116">
        <v>6</v>
      </c>
      <c r="G455" s="116">
        <v>4</v>
      </c>
      <c r="H455" s="116">
        <v>3</v>
      </c>
      <c r="I455" s="116" t="s">
        <v>1264</v>
      </c>
      <c r="K455" s="114" t="s">
        <v>2232</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277</v>
      </c>
      <c r="W455" s="18" t="s">
        <v>277</v>
      </c>
      <c r="X455" s="18" t="s">
        <v>346</v>
      </c>
      <c r="Y455" s="18" t="s">
        <v>32</v>
      </c>
      <c r="Z455" s="18" t="s">
        <v>33</v>
      </c>
      <c r="AA455" s="91">
        <f>INDEX(Duct_Leakage!$A$3:$A$6,MATCH(Model_Input_Builder!$G455,Duct_Leakage!$E$3:$E$6,0),1)</f>
        <v>0.18</v>
      </c>
      <c r="AB455" s="91">
        <f>INDEX(Duct_Leakage!$B$3:$B$6,MATCH(Model_Input_Builder!$G455,Duct_Leakage!$E$3:$E$6,0),1)</f>
        <v>0.09</v>
      </c>
      <c r="AC455" s="18">
        <v>30</v>
      </c>
      <c r="AD455" s="18">
        <v>30</v>
      </c>
      <c r="AE455" s="18" t="s">
        <v>67</v>
      </c>
      <c r="AF455" s="18" t="s">
        <v>35</v>
      </c>
      <c r="AG455" s="49">
        <v>0</v>
      </c>
      <c r="AH455" s="18">
        <v>0</v>
      </c>
      <c r="AI455" s="18" t="s">
        <v>67</v>
      </c>
      <c r="AJ455" s="18" t="s">
        <v>67</v>
      </c>
      <c r="AK455" s="18" t="s">
        <v>67</v>
      </c>
      <c r="AL455" s="18" t="s">
        <v>67</v>
      </c>
      <c r="AM455" s="18" t="s">
        <v>67</v>
      </c>
      <c r="AN455" s="18">
        <v>0</v>
      </c>
      <c r="AO455" s="18">
        <v>0</v>
      </c>
    </row>
    <row r="456" spans="1:41" x14ac:dyDescent="0.25">
      <c r="A456" s="116">
        <v>452</v>
      </c>
      <c r="B456" s="116">
        <v>3</v>
      </c>
      <c r="C456" s="116">
        <v>4</v>
      </c>
      <c r="D456" s="116">
        <v>4</v>
      </c>
      <c r="E456" s="116">
        <v>12</v>
      </c>
      <c r="F456" s="116">
        <v>20</v>
      </c>
      <c r="G456" s="116">
        <v>3</v>
      </c>
      <c r="H456" s="116">
        <v>3</v>
      </c>
      <c r="I456" s="116" t="s">
        <v>1265</v>
      </c>
      <c r="K456" s="114" t="s">
        <v>2233</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277</v>
      </c>
      <c r="W456" s="18" t="s">
        <v>277</v>
      </c>
      <c r="X456" s="18" t="s">
        <v>346</v>
      </c>
      <c r="Y456" s="18" t="s">
        <v>32</v>
      </c>
      <c r="Z456" s="18" t="s">
        <v>33</v>
      </c>
      <c r="AA456" s="91">
        <f>INDEX(Duct_Leakage!$A$3:$A$6,MATCH(Model_Input_Builder!$G456,Duct_Leakage!$E$3:$E$6,0),1)</f>
        <v>0.127</v>
      </c>
      <c r="AB456" s="91">
        <f>INDEX(Duct_Leakage!$B$3:$B$6,MATCH(Model_Input_Builder!$G456,Duct_Leakage!$E$3:$E$6,0),1)</f>
        <v>6.3E-2</v>
      </c>
      <c r="AC456" s="18">
        <v>30</v>
      </c>
      <c r="AD456" s="18">
        <v>30</v>
      </c>
      <c r="AE456" s="18" t="s">
        <v>67</v>
      </c>
      <c r="AF456" s="18" t="s">
        <v>35</v>
      </c>
      <c r="AG456" s="49">
        <v>0</v>
      </c>
      <c r="AH456" s="18">
        <v>0</v>
      </c>
      <c r="AI456" s="18" t="s">
        <v>67</v>
      </c>
      <c r="AJ456" s="18" t="s">
        <v>67</v>
      </c>
      <c r="AK456" s="18" t="s">
        <v>67</v>
      </c>
      <c r="AL456" s="18" t="s">
        <v>67</v>
      </c>
      <c r="AM456" s="18" t="s">
        <v>67</v>
      </c>
      <c r="AN456" s="18">
        <v>0</v>
      </c>
      <c r="AO456" s="18">
        <v>0</v>
      </c>
    </row>
    <row r="457" spans="1:41" x14ac:dyDescent="0.25">
      <c r="A457" s="116">
        <v>453</v>
      </c>
      <c r="B457" s="116">
        <v>3</v>
      </c>
      <c r="C457" s="116">
        <v>2</v>
      </c>
      <c r="D457" s="116">
        <v>4</v>
      </c>
      <c r="E457" s="116">
        <v>4</v>
      </c>
      <c r="F457" s="116">
        <v>19</v>
      </c>
      <c r="G457" s="116">
        <v>3</v>
      </c>
      <c r="H457" s="116">
        <v>4</v>
      </c>
      <c r="I457" s="116" t="s">
        <v>1266</v>
      </c>
      <c r="K457" s="114" t="s">
        <v>2234</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277</v>
      </c>
      <c r="W457" s="18" t="s">
        <v>277</v>
      </c>
      <c r="X457" s="18" t="s">
        <v>346</v>
      </c>
      <c r="Y457" s="18" t="s">
        <v>32</v>
      </c>
      <c r="Z457" s="18" t="s">
        <v>33</v>
      </c>
      <c r="AA457" s="91">
        <f>INDEX(Duct_Leakage!$A$3:$A$6,MATCH(Model_Input_Builder!$G457,Duct_Leakage!$E$3:$E$6,0),1)</f>
        <v>0.127</v>
      </c>
      <c r="AB457" s="91">
        <f>INDEX(Duct_Leakage!$B$3:$B$6,MATCH(Model_Input_Builder!$G457,Duct_Leakage!$E$3:$E$6,0),1)</f>
        <v>6.3E-2</v>
      </c>
      <c r="AC457" s="18">
        <v>30</v>
      </c>
      <c r="AD457" s="18">
        <v>30</v>
      </c>
      <c r="AE457" s="18" t="s">
        <v>67</v>
      </c>
      <c r="AF457" s="18" t="s">
        <v>35</v>
      </c>
      <c r="AG457" s="49">
        <v>0</v>
      </c>
      <c r="AH457" s="18">
        <v>0</v>
      </c>
      <c r="AI457" s="18" t="s">
        <v>67</v>
      </c>
      <c r="AJ457" s="18" t="s">
        <v>67</v>
      </c>
      <c r="AK457" s="18" t="s">
        <v>67</v>
      </c>
      <c r="AL457" s="18" t="s">
        <v>67</v>
      </c>
      <c r="AM457" s="18" t="s">
        <v>67</v>
      </c>
      <c r="AN457" s="18">
        <v>0</v>
      </c>
      <c r="AO457" s="18">
        <v>0</v>
      </c>
    </row>
    <row r="458" spans="1:41" x14ac:dyDescent="0.25">
      <c r="A458" s="116">
        <v>454</v>
      </c>
      <c r="B458" s="116">
        <v>2</v>
      </c>
      <c r="C458" s="116">
        <v>4</v>
      </c>
      <c r="D458" s="116">
        <v>2</v>
      </c>
      <c r="E458" s="116">
        <v>9</v>
      </c>
      <c r="F458" s="116">
        <v>5</v>
      </c>
      <c r="G458" s="116">
        <v>1</v>
      </c>
      <c r="H458" s="116">
        <v>1</v>
      </c>
      <c r="I458" s="116" t="s">
        <v>1267</v>
      </c>
      <c r="K458" s="114" t="s">
        <v>2235</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277</v>
      </c>
      <c r="W458" s="18" t="s">
        <v>277</v>
      </c>
      <c r="X458" s="18" t="s">
        <v>346</v>
      </c>
      <c r="Y458" s="18" t="s">
        <v>32</v>
      </c>
      <c r="Z458" s="18" t="s">
        <v>33</v>
      </c>
      <c r="AA458" s="91">
        <f>INDEX(Duct_Leakage!$A$3:$A$6,MATCH(Model_Input_Builder!$G458,Duct_Leakage!$E$3:$E$6,0),1)</f>
        <v>0.03</v>
      </c>
      <c r="AB458" s="91">
        <f>INDEX(Duct_Leakage!$B$3:$B$6,MATCH(Model_Input_Builder!$G458,Duct_Leakage!$E$3:$E$6,0),1)</f>
        <v>1.4999999999999999E-2</v>
      </c>
      <c r="AC458" s="18">
        <v>30</v>
      </c>
      <c r="AD458" s="18">
        <v>30</v>
      </c>
      <c r="AE458" s="18" t="s">
        <v>67</v>
      </c>
      <c r="AF458" s="18" t="s">
        <v>35</v>
      </c>
      <c r="AG458" s="49">
        <v>0</v>
      </c>
      <c r="AH458" s="18">
        <v>0</v>
      </c>
      <c r="AI458" s="18" t="s">
        <v>67</v>
      </c>
      <c r="AJ458" s="18" t="s">
        <v>67</v>
      </c>
      <c r="AK458" s="18" t="s">
        <v>67</v>
      </c>
      <c r="AL458" s="18" t="s">
        <v>67</v>
      </c>
      <c r="AM458" s="18" t="s">
        <v>67</v>
      </c>
      <c r="AN458" s="18">
        <v>0</v>
      </c>
      <c r="AO458" s="18">
        <v>0</v>
      </c>
    </row>
    <row r="459" spans="1:41" x14ac:dyDescent="0.25">
      <c r="A459" s="116">
        <v>455</v>
      </c>
      <c r="B459" s="116">
        <v>4</v>
      </c>
      <c r="C459" s="116">
        <v>2</v>
      </c>
      <c r="D459" s="116">
        <v>4</v>
      </c>
      <c r="E459" s="116">
        <v>8</v>
      </c>
      <c r="F459" s="116">
        <v>5</v>
      </c>
      <c r="G459" s="116">
        <v>2</v>
      </c>
      <c r="H459" s="116">
        <v>4</v>
      </c>
      <c r="I459" s="116" t="s">
        <v>1268</v>
      </c>
      <c r="K459" s="114" t="s">
        <v>2236</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277</v>
      </c>
      <c r="W459" s="18" t="s">
        <v>277</v>
      </c>
      <c r="X459" s="18" t="s">
        <v>346</v>
      </c>
      <c r="Y459" s="18" t="s">
        <v>32</v>
      </c>
      <c r="Z459" s="18" t="s">
        <v>33</v>
      </c>
      <c r="AA459" s="91">
        <f>INDEX(Duct_Leakage!$A$3:$A$6,MATCH(Model_Input_Builder!$G459,Duct_Leakage!$E$3:$E$6,0),1)</f>
        <v>0.06</v>
      </c>
      <c r="AB459" s="91">
        <f>INDEX(Duct_Leakage!$B$3:$B$6,MATCH(Model_Input_Builder!$G459,Duct_Leakage!$E$3:$E$6,0),1)</f>
        <v>0.03</v>
      </c>
      <c r="AC459" s="18">
        <v>30</v>
      </c>
      <c r="AD459" s="18">
        <v>30</v>
      </c>
      <c r="AE459" s="18" t="s">
        <v>67</v>
      </c>
      <c r="AF459" s="18" t="s">
        <v>35</v>
      </c>
      <c r="AG459" s="49">
        <v>0</v>
      </c>
      <c r="AH459" s="18">
        <v>0</v>
      </c>
      <c r="AI459" s="18" t="s">
        <v>67</v>
      </c>
      <c r="AJ459" s="18" t="s">
        <v>67</v>
      </c>
      <c r="AK459" s="18" t="s">
        <v>67</v>
      </c>
      <c r="AL459" s="18" t="s">
        <v>67</v>
      </c>
      <c r="AM459" s="18" t="s">
        <v>67</v>
      </c>
      <c r="AN459" s="18">
        <v>0</v>
      </c>
      <c r="AO459" s="18">
        <v>0</v>
      </c>
    </row>
    <row r="460" spans="1:41" x14ac:dyDescent="0.25">
      <c r="A460" s="116">
        <v>456</v>
      </c>
      <c r="B460" s="116">
        <v>2</v>
      </c>
      <c r="C460" s="116">
        <v>8</v>
      </c>
      <c r="D460" s="116">
        <v>4</v>
      </c>
      <c r="E460" s="116">
        <v>12</v>
      </c>
      <c r="F460" s="116">
        <v>13</v>
      </c>
      <c r="G460" s="116">
        <v>4</v>
      </c>
      <c r="H460" s="116">
        <v>3</v>
      </c>
      <c r="I460" s="116" t="s">
        <v>1269</v>
      </c>
      <c r="K460" s="114" t="s">
        <v>2237</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277</v>
      </c>
      <c r="W460" s="18" t="s">
        <v>277</v>
      </c>
      <c r="X460" s="18" t="s">
        <v>346</v>
      </c>
      <c r="Y460" s="18" t="s">
        <v>32</v>
      </c>
      <c r="Z460" s="18" t="s">
        <v>33</v>
      </c>
      <c r="AA460" s="91">
        <f>INDEX(Duct_Leakage!$A$3:$A$6,MATCH(Model_Input_Builder!$G460,Duct_Leakage!$E$3:$E$6,0),1)</f>
        <v>0.18</v>
      </c>
      <c r="AB460" s="91">
        <f>INDEX(Duct_Leakage!$B$3:$B$6,MATCH(Model_Input_Builder!$G460,Duct_Leakage!$E$3:$E$6,0),1)</f>
        <v>0.09</v>
      </c>
      <c r="AC460" s="18">
        <v>30</v>
      </c>
      <c r="AD460" s="18">
        <v>30</v>
      </c>
      <c r="AE460" s="18" t="s">
        <v>67</v>
      </c>
      <c r="AF460" s="18" t="s">
        <v>35</v>
      </c>
      <c r="AG460" s="49">
        <v>0</v>
      </c>
      <c r="AH460" s="18">
        <v>0</v>
      </c>
      <c r="AI460" s="18" t="s">
        <v>67</v>
      </c>
      <c r="AJ460" s="18" t="s">
        <v>67</v>
      </c>
      <c r="AK460" s="18" t="s">
        <v>67</v>
      </c>
      <c r="AL460" s="18" t="s">
        <v>67</v>
      </c>
      <c r="AM460" s="18" t="s">
        <v>67</v>
      </c>
      <c r="AN460" s="18">
        <v>0</v>
      </c>
      <c r="AO460" s="18">
        <v>0</v>
      </c>
    </row>
    <row r="461" spans="1:41" x14ac:dyDescent="0.25">
      <c r="A461" s="116">
        <v>457</v>
      </c>
      <c r="B461" s="116">
        <v>1</v>
      </c>
      <c r="C461" s="116">
        <v>2</v>
      </c>
      <c r="D461" s="116">
        <v>5</v>
      </c>
      <c r="E461" s="116">
        <v>6</v>
      </c>
      <c r="F461" s="116">
        <v>4</v>
      </c>
      <c r="G461" s="116">
        <v>1</v>
      </c>
      <c r="H461" s="116">
        <v>4</v>
      </c>
      <c r="I461" s="116" t="s">
        <v>1270</v>
      </c>
      <c r="K461" s="114" t="s">
        <v>2238</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277</v>
      </c>
      <c r="W461" s="18" t="s">
        <v>277</v>
      </c>
      <c r="X461" s="18" t="s">
        <v>346</v>
      </c>
      <c r="Y461" s="18" t="s">
        <v>32</v>
      </c>
      <c r="Z461" s="18" t="s">
        <v>33</v>
      </c>
      <c r="AA461" s="91">
        <f>INDEX(Duct_Leakage!$A$3:$A$6,MATCH(Model_Input_Builder!$G461,Duct_Leakage!$E$3:$E$6,0),1)</f>
        <v>0.03</v>
      </c>
      <c r="AB461" s="91">
        <f>INDEX(Duct_Leakage!$B$3:$B$6,MATCH(Model_Input_Builder!$G461,Duct_Leakage!$E$3:$E$6,0),1)</f>
        <v>1.4999999999999999E-2</v>
      </c>
      <c r="AC461" s="18">
        <v>30</v>
      </c>
      <c r="AD461" s="18">
        <v>30</v>
      </c>
      <c r="AE461" s="18" t="s">
        <v>67</v>
      </c>
      <c r="AF461" s="18" t="s">
        <v>35</v>
      </c>
      <c r="AG461" s="49">
        <v>0</v>
      </c>
      <c r="AH461" s="18">
        <v>0</v>
      </c>
      <c r="AI461" s="18" t="s">
        <v>67</v>
      </c>
      <c r="AJ461" s="18" t="s">
        <v>67</v>
      </c>
      <c r="AK461" s="18" t="s">
        <v>67</v>
      </c>
      <c r="AL461" s="18" t="s">
        <v>67</v>
      </c>
      <c r="AM461" s="18" t="s">
        <v>67</v>
      </c>
      <c r="AN461" s="18">
        <v>0</v>
      </c>
      <c r="AO461" s="18">
        <v>0</v>
      </c>
    </row>
    <row r="462" spans="1:41" x14ac:dyDescent="0.25">
      <c r="A462" s="116">
        <v>458</v>
      </c>
      <c r="B462" s="116">
        <v>3</v>
      </c>
      <c r="C462" s="116">
        <v>3</v>
      </c>
      <c r="D462" s="116">
        <v>2</v>
      </c>
      <c r="E462" s="116">
        <v>3</v>
      </c>
      <c r="F462" s="116">
        <v>9</v>
      </c>
      <c r="G462" s="116">
        <v>3</v>
      </c>
      <c r="H462" s="116">
        <v>1</v>
      </c>
      <c r="I462" s="116" t="s">
        <v>1271</v>
      </c>
      <c r="K462" s="114" t="s">
        <v>2239</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277</v>
      </c>
      <c r="W462" s="18" t="s">
        <v>277</v>
      </c>
      <c r="X462" s="18" t="s">
        <v>346</v>
      </c>
      <c r="Y462" s="18" t="s">
        <v>32</v>
      </c>
      <c r="Z462" s="18" t="s">
        <v>33</v>
      </c>
      <c r="AA462" s="91">
        <f>INDEX(Duct_Leakage!$A$3:$A$6,MATCH(Model_Input_Builder!$G462,Duct_Leakage!$E$3:$E$6,0),1)</f>
        <v>0.127</v>
      </c>
      <c r="AB462" s="91">
        <f>INDEX(Duct_Leakage!$B$3:$B$6,MATCH(Model_Input_Builder!$G462,Duct_Leakage!$E$3:$E$6,0),1)</f>
        <v>6.3E-2</v>
      </c>
      <c r="AC462" s="18">
        <v>30</v>
      </c>
      <c r="AD462" s="18">
        <v>30</v>
      </c>
      <c r="AE462" s="18" t="s">
        <v>67</v>
      </c>
      <c r="AF462" s="18" t="s">
        <v>35</v>
      </c>
      <c r="AG462" s="49">
        <v>0</v>
      </c>
      <c r="AH462" s="18">
        <v>0</v>
      </c>
      <c r="AI462" s="18" t="s">
        <v>67</v>
      </c>
      <c r="AJ462" s="18" t="s">
        <v>67</v>
      </c>
      <c r="AK462" s="18" t="s">
        <v>67</v>
      </c>
      <c r="AL462" s="18" t="s">
        <v>67</v>
      </c>
      <c r="AM462" s="18" t="s">
        <v>67</v>
      </c>
      <c r="AN462" s="18">
        <v>0</v>
      </c>
      <c r="AO462" s="18">
        <v>0</v>
      </c>
    </row>
    <row r="463" spans="1:41" x14ac:dyDescent="0.25">
      <c r="A463" s="116">
        <v>459</v>
      </c>
      <c r="B463" s="116">
        <v>2</v>
      </c>
      <c r="C463" s="116">
        <v>2</v>
      </c>
      <c r="D463" s="116">
        <v>3</v>
      </c>
      <c r="E463" s="116">
        <v>7</v>
      </c>
      <c r="F463" s="116">
        <v>4</v>
      </c>
      <c r="G463" s="116">
        <v>3</v>
      </c>
      <c r="H463" s="116">
        <v>3</v>
      </c>
      <c r="I463" s="116" t="s">
        <v>1272</v>
      </c>
      <c r="K463" s="114" t="s">
        <v>2240</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277</v>
      </c>
      <c r="W463" s="18" t="s">
        <v>277</v>
      </c>
      <c r="X463" s="18" t="s">
        <v>346</v>
      </c>
      <c r="Y463" s="18" t="s">
        <v>32</v>
      </c>
      <c r="Z463" s="18" t="s">
        <v>33</v>
      </c>
      <c r="AA463" s="91">
        <f>INDEX(Duct_Leakage!$A$3:$A$6,MATCH(Model_Input_Builder!$G463,Duct_Leakage!$E$3:$E$6,0),1)</f>
        <v>0.127</v>
      </c>
      <c r="AB463" s="91">
        <f>INDEX(Duct_Leakage!$B$3:$B$6,MATCH(Model_Input_Builder!$G463,Duct_Leakage!$E$3:$E$6,0),1)</f>
        <v>6.3E-2</v>
      </c>
      <c r="AC463" s="18">
        <v>30</v>
      </c>
      <c r="AD463" s="18">
        <v>30</v>
      </c>
      <c r="AE463" s="18" t="s">
        <v>67</v>
      </c>
      <c r="AF463" s="18" t="s">
        <v>35</v>
      </c>
      <c r="AG463" s="49">
        <v>0</v>
      </c>
      <c r="AH463" s="18">
        <v>0</v>
      </c>
      <c r="AI463" s="18" t="s">
        <v>67</v>
      </c>
      <c r="AJ463" s="18" t="s">
        <v>67</v>
      </c>
      <c r="AK463" s="18" t="s">
        <v>67</v>
      </c>
      <c r="AL463" s="18" t="s">
        <v>67</v>
      </c>
      <c r="AM463" s="18" t="s">
        <v>67</v>
      </c>
      <c r="AN463" s="18">
        <v>0</v>
      </c>
      <c r="AO463" s="18">
        <v>0</v>
      </c>
    </row>
    <row r="464" spans="1:41" x14ac:dyDescent="0.25">
      <c r="A464" s="116">
        <v>460</v>
      </c>
      <c r="B464" s="116">
        <v>3</v>
      </c>
      <c r="C464" s="116">
        <v>5</v>
      </c>
      <c r="D464" s="116">
        <v>3</v>
      </c>
      <c r="E464" s="116">
        <v>12</v>
      </c>
      <c r="F464" s="116">
        <v>10</v>
      </c>
      <c r="G464" s="116">
        <v>4</v>
      </c>
      <c r="H464" s="116">
        <v>3</v>
      </c>
      <c r="I464" s="116" t="s">
        <v>1273</v>
      </c>
      <c r="K464" s="114" t="s">
        <v>2241</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277</v>
      </c>
      <c r="W464" s="18" t="s">
        <v>277</v>
      </c>
      <c r="X464" s="18" t="s">
        <v>346</v>
      </c>
      <c r="Y464" s="18" t="s">
        <v>32</v>
      </c>
      <c r="Z464" s="18" t="s">
        <v>33</v>
      </c>
      <c r="AA464" s="91">
        <f>INDEX(Duct_Leakage!$A$3:$A$6,MATCH(Model_Input_Builder!$G464,Duct_Leakage!$E$3:$E$6,0),1)</f>
        <v>0.18</v>
      </c>
      <c r="AB464" s="91">
        <f>INDEX(Duct_Leakage!$B$3:$B$6,MATCH(Model_Input_Builder!$G464,Duct_Leakage!$E$3:$E$6,0),1)</f>
        <v>0.09</v>
      </c>
      <c r="AC464" s="18">
        <v>30</v>
      </c>
      <c r="AD464" s="18">
        <v>30</v>
      </c>
      <c r="AE464" s="18" t="s">
        <v>67</v>
      </c>
      <c r="AF464" s="18" t="s">
        <v>35</v>
      </c>
      <c r="AG464" s="49">
        <v>0</v>
      </c>
      <c r="AH464" s="18">
        <v>0</v>
      </c>
      <c r="AI464" s="18" t="s">
        <v>67</v>
      </c>
      <c r="AJ464" s="18" t="s">
        <v>67</v>
      </c>
      <c r="AK464" s="18" t="s">
        <v>67</v>
      </c>
      <c r="AL464" s="18" t="s">
        <v>67</v>
      </c>
      <c r="AM464" s="18" t="s">
        <v>67</v>
      </c>
      <c r="AN464" s="18">
        <v>0</v>
      </c>
      <c r="AO464" s="18">
        <v>0</v>
      </c>
    </row>
    <row r="465" spans="1:41" x14ac:dyDescent="0.25">
      <c r="A465" s="116">
        <v>461</v>
      </c>
      <c r="B465" s="116">
        <v>3</v>
      </c>
      <c r="C465" s="116">
        <v>2</v>
      </c>
      <c r="D465" s="116">
        <v>3</v>
      </c>
      <c r="E465" s="116">
        <v>8</v>
      </c>
      <c r="F465" s="116">
        <v>2</v>
      </c>
      <c r="G465" s="116">
        <v>3</v>
      </c>
      <c r="H465" s="116">
        <v>1</v>
      </c>
      <c r="I465" s="116" t="s">
        <v>1274</v>
      </c>
      <c r="K465" s="114" t="s">
        <v>2242</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277</v>
      </c>
      <c r="W465" s="18" t="s">
        <v>277</v>
      </c>
      <c r="X465" s="18" t="s">
        <v>346</v>
      </c>
      <c r="Y465" s="18" t="s">
        <v>32</v>
      </c>
      <c r="Z465" s="18" t="s">
        <v>33</v>
      </c>
      <c r="AA465" s="91">
        <f>INDEX(Duct_Leakage!$A$3:$A$6,MATCH(Model_Input_Builder!$G465,Duct_Leakage!$E$3:$E$6,0),1)</f>
        <v>0.127</v>
      </c>
      <c r="AB465" s="91">
        <f>INDEX(Duct_Leakage!$B$3:$B$6,MATCH(Model_Input_Builder!$G465,Duct_Leakage!$E$3:$E$6,0),1)</f>
        <v>6.3E-2</v>
      </c>
      <c r="AC465" s="18">
        <v>30</v>
      </c>
      <c r="AD465" s="18">
        <v>30</v>
      </c>
      <c r="AE465" s="18" t="s">
        <v>67</v>
      </c>
      <c r="AF465" s="18" t="s">
        <v>35</v>
      </c>
      <c r="AG465" s="49">
        <v>0</v>
      </c>
      <c r="AH465" s="18">
        <v>0</v>
      </c>
      <c r="AI465" s="18" t="s">
        <v>67</v>
      </c>
      <c r="AJ465" s="18" t="s">
        <v>67</v>
      </c>
      <c r="AK465" s="18" t="s">
        <v>67</v>
      </c>
      <c r="AL465" s="18" t="s">
        <v>67</v>
      </c>
      <c r="AM465" s="18" t="s">
        <v>67</v>
      </c>
      <c r="AN465" s="18">
        <v>0</v>
      </c>
      <c r="AO465" s="18">
        <v>0</v>
      </c>
    </row>
    <row r="466" spans="1:41" x14ac:dyDescent="0.25">
      <c r="A466" s="116">
        <v>462</v>
      </c>
      <c r="B466" s="116">
        <v>3</v>
      </c>
      <c r="C466" s="116">
        <v>1</v>
      </c>
      <c r="D466" s="116">
        <v>3</v>
      </c>
      <c r="E466" s="116">
        <v>8</v>
      </c>
      <c r="F466" s="116">
        <v>7</v>
      </c>
      <c r="G466" s="116">
        <v>4</v>
      </c>
      <c r="H466" s="116">
        <v>3</v>
      </c>
      <c r="I466" s="116" t="s">
        <v>1275</v>
      </c>
      <c r="K466" s="114" t="s">
        <v>2243</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277</v>
      </c>
      <c r="W466" s="18" t="s">
        <v>277</v>
      </c>
      <c r="X466" s="18" t="s">
        <v>346</v>
      </c>
      <c r="Y466" s="18" t="s">
        <v>32</v>
      </c>
      <c r="Z466" s="18" t="s">
        <v>33</v>
      </c>
      <c r="AA466" s="91">
        <f>INDEX(Duct_Leakage!$A$3:$A$6,MATCH(Model_Input_Builder!$G466,Duct_Leakage!$E$3:$E$6,0),1)</f>
        <v>0.18</v>
      </c>
      <c r="AB466" s="91">
        <f>INDEX(Duct_Leakage!$B$3:$B$6,MATCH(Model_Input_Builder!$G466,Duct_Leakage!$E$3:$E$6,0),1)</f>
        <v>0.09</v>
      </c>
      <c r="AC466" s="18">
        <v>30</v>
      </c>
      <c r="AD466" s="18">
        <v>30</v>
      </c>
      <c r="AE466" s="18" t="s">
        <v>67</v>
      </c>
      <c r="AF466" s="18" t="s">
        <v>35</v>
      </c>
      <c r="AG466" s="49">
        <v>0</v>
      </c>
      <c r="AH466" s="18">
        <v>0</v>
      </c>
      <c r="AI466" s="18" t="s">
        <v>67</v>
      </c>
      <c r="AJ466" s="18" t="s">
        <v>67</v>
      </c>
      <c r="AK466" s="18" t="s">
        <v>67</v>
      </c>
      <c r="AL466" s="18" t="s">
        <v>67</v>
      </c>
      <c r="AM466" s="18" t="s">
        <v>67</v>
      </c>
      <c r="AN466" s="18">
        <v>0</v>
      </c>
      <c r="AO466" s="18">
        <v>0</v>
      </c>
    </row>
    <row r="467" spans="1:41" x14ac:dyDescent="0.25">
      <c r="A467" s="116">
        <v>463</v>
      </c>
      <c r="B467" s="116">
        <v>3</v>
      </c>
      <c r="C467" s="116">
        <v>3</v>
      </c>
      <c r="D467" s="116">
        <v>5</v>
      </c>
      <c r="E467" s="116">
        <v>12</v>
      </c>
      <c r="F467" s="116">
        <v>16</v>
      </c>
      <c r="G467" s="116">
        <v>1</v>
      </c>
      <c r="H467" s="116">
        <v>2</v>
      </c>
      <c r="I467" s="116" t="s">
        <v>1276</v>
      </c>
      <c r="K467" s="114" t="s">
        <v>2244</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277</v>
      </c>
      <c r="W467" s="18" t="s">
        <v>277</v>
      </c>
      <c r="X467" s="18" t="s">
        <v>346</v>
      </c>
      <c r="Y467" s="18" t="s">
        <v>32</v>
      </c>
      <c r="Z467" s="18" t="s">
        <v>33</v>
      </c>
      <c r="AA467" s="91">
        <f>INDEX(Duct_Leakage!$A$3:$A$6,MATCH(Model_Input_Builder!$G467,Duct_Leakage!$E$3:$E$6,0),1)</f>
        <v>0.03</v>
      </c>
      <c r="AB467" s="91">
        <f>INDEX(Duct_Leakage!$B$3:$B$6,MATCH(Model_Input_Builder!$G467,Duct_Leakage!$E$3:$E$6,0),1)</f>
        <v>1.4999999999999999E-2</v>
      </c>
      <c r="AC467" s="18">
        <v>30</v>
      </c>
      <c r="AD467" s="18">
        <v>30</v>
      </c>
      <c r="AE467" s="18" t="s">
        <v>67</v>
      </c>
      <c r="AF467" s="18" t="s">
        <v>35</v>
      </c>
      <c r="AG467" s="49">
        <v>0</v>
      </c>
      <c r="AH467" s="18">
        <v>0</v>
      </c>
      <c r="AI467" s="18" t="s">
        <v>67</v>
      </c>
      <c r="AJ467" s="18" t="s">
        <v>67</v>
      </c>
      <c r="AK467" s="18" t="s">
        <v>67</v>
      </c>
      <c r="AL467" s="18" t="s">
        <v>67</v>
      </c>
      <c r="AM467" s="18" t="s">
        <v>67</v>
      </c>
      <c r="AN467" s="18">
        <v>0</v>
      </c>
      <c r="AO467" s="18">
        <v>0</v>
      </c>
    </row>
    <row r="468" spans="1:41" x14ac:dyDescent="0.25">
      <c r="A468" s="116">
        <v>464</v>
      </c>
      <c r="B468" s="116">
        <v>3</v>
      </c>
      <c r="C468" s="116">
        <v>6</v>
      </c>
      <c r="D468" s="116">
        <v>1</v>
      </c>
      <c r="E468" s="116">
        <v>11</v>
      </c>
      <c r="F468" s="116">
        <v>7</v>
      </c>
      <c r="G468" s="116">
        <v>2</v>
      </c>
      <c r="H468" s="116">
        <v>1</v>
      </c>
      <c r="I468" s="116" t="s">
        <v>1277</v>
      </c>
      <c r="K468" s="114" t="s">
        <v>2245</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277</v>
      </c>
      <c r="W468" s="18" t="s">
        <v>277</v>
      </c>
      <c r="X468" s="18" t="s">
        <v>346</v>
      </c>
      <c r="Y468" s="18" t="s">
        <v>32</v>
      </c>
      <c r="Z468" s="18" t="s">
        <v>33</v>
      </c>
      <c r="AA468" s="91">
        <f>INDEX(Duct_Leakage!$A$3:$A$6,MATCH(Model_Input_Builder!$G468,Duct_Leakage!$E$3:$E$6,0),1)</f>
        <v>0.06</v>
      </c>
      <c r="AB468" s="91">
        <f>INDEX(Duct_Leakage!$B$3:$B$6,MATCH(Model_Input_Builder!$G468,Duct_Leakage!$E$3:$E$6,0),1)</f>
        <v>0.03</v>
      </c>
      <c r="AC468" s="18">
        <v>30</v>
      </c>
      <c r="AD468" s="18">
        <v>30</v>
      </c>
      <c r="AE468" s="18" t="s">
        <v>67</v>
      </c>
      <c r="AF468" s="18" t="s">
        <v>35</v>
      </c>
      <c r="AG468" s="49">
        <v>0</v>
      </c>
      <c r="AH468" s="18">
        <v>0</v>
      </c>
      <c r="AI468" s="18" t="s">
        <v>67</v>
      </c>
      <c r="AJ468" s="18" t="s">
        <v>67</v>
      </c>
      <c r="AK468" s="18" t="s">
        <v>67</v>
      </c>
      <c r="AL468" s="18" t="s">
        <v>67</v>
      </c>
      <c r="AM468" s="18" t="s">
        <v>67</v>
      </c>
      <c r="AN468" s="18">
        <v>0</v>
      </c>
      <c r="AO468" s="18">
        <v>0</v>
      </c>
    </row>
    <row r="469" spans="1:41" x14ac:dyDescent="0.25">
      <c r="A469" s="116">
        <v>465</v>
      </c>
      <c r="B469" s="116">
        <v>2</v>
      </c>
      <c r="C469" s="116">
        <v>1</v>
      </c>
      <c r="D469" s="116">
        <v>3</v>
      </c>
      <c r="E469" s="116">
        <v>6</v>
      </c>
      <c r="F469" s="116">
        <v>6</v>
      </c>
      <c r="G469" s="116">
        <v>4</v>
      </c>
      <c r="H469" s="116">
        <v>4</v>
      </c>
      <c r="I469" s="116" t="s">
        <v>1278</v>
      </c>
      <c r="K469" s="114" t="s">
        <v>2246</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277</v>
      </c>
      <c r="W469" s="18" t="s">
        <v>277</v>
      </c>
      <c r="X469" s="18" t="s">
        <v>346</v>
      </c>
      <c r="Y469" s="18" t="s">
        <v>32</v>
      </c>
      <c r="Z469" s="18" t="s">
        <v>33</v>
      </c>
      <c r="AA469" s="91">
        <f>INDEX(Duct_Leakage!$A$3:$A$6,MATCH(Model_Input_Builder!$G469,Duct_Leakage!$E$3:$E$6,0),1)</f>
        <v>0.18</v>
      </c>
      <c r="AB469" s="91">
        <f>INDEX(Duct_Leakage!$B$3:$B$6,MATCH(Model_Input_Builder!$G469,Duct_Leakage!$E$3:$E$6,0),1)</f>
        <v>0.09</v>
      </c>
      <c r="AC469" s="18">
        <v>30</v>
      </c>
      <c r="AD469" s="18">
        <v>30</v>
      </c>
      <c r="AE469" s="18" t="s">
        <v>67</v>
      </c>
      <c r="AF469" s="18" t="s">
        <v>35</v>
      </c>
      <c r="AG469" s="49">
        <v>0</v>
      </c>
      <c r="AH469" s="18">
        <v>0</v>
      </c>
      <c r="AI469" s="18" t="s">
        <v>67</v>
      </c>
      <c r="AJ469" s="18" t="s">
        <v>67</v>
      </c>
      <c r="AK469" s="18" t="s">
        <v>67</v>
      </c>
      <c r="AL469" s="18" t="s">
        <v>67</v>
      </c>
      <c r="AM469" s="18" t="s">
        <v>67</v>
      </c>
      <c r="AN469" s="18">
        <v>0</v>
      </c>
      <c r="AO469" s="18">
        <v>0</v>
      </c>
    </row>
    <row r="470" spans="1:41" x14ac:dyDescent="0.25">
      <c r="A470" s="116">
        <v>466</v>
      </c>
      <c r="B470" s="116">
        <v>4</v>
      </c>
      <c r="C470" s="116">
        <v>1</v>
      </c>
      <c r="D470" s="116">
        <v>2</v>
      </c>
      <c r="E470" s="116">
        <v>2</v>
      </c>
      <c r="F470" s="116">
        <v>20</v>
      </c>
      <c r="G470" s="116">
        <v>1</v>
      </c>
      <c r="H470" s="116">
        <v>3</v>
      </c>
      <c r="I470" s="116" t="s">
        <v>1279</v>
      </c>
      <c r="K470" s="114" t="s">
        <v>2247</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277</v>
      </c>
      <c r="W470" s="18" t="s">
        <v>277</v>
      </c>
      <c r="X470" s="18" t="s">
        <v>346</v>
      </c>
      <c r="Y470" s="18" t="s">
        <v>32</v>
      </c>
      <c r="Z470" s="18" t="s">
        <v>33</v>
      </c>
      <c r="AA470" s="91">
        <f>INDEX(Duct_Leakage!$A$3:$A$6,MATCH(Model_Input_Builder!$G470,Duct_Leakage!$E$3:$E$6,0),1)</f>
        <v>0.03</v>
      </c>
      <c r="AB470" s="91">
        <f>INDEX(Duct_Leakage!$B$3:$B$6,MATCH(Model_Input_Builder!$G470,Duct_Leakage!$E$3:$E$6,0),1)</f>
        <v>1.4999999999999999E-2</v>
      </c>
      <c r="AC470" s="18">
        <v>30</v>
      </c>
      <c r="AD470" s="18">
        <v>30</v>
      </c>
      <c r="AE470" s="18" t="s">
        <v>67</v>
      </c>
      <c r="AF470" s="18" t="s">
        <v>35</v>
      </c>
      <c r="AG470" s="49">
        <v>0</v>
      </c>
      <c r="AH470" s="18">
        <v>0</v>
      </c>
      <c r="AI470" s="18" t="s">
        <v>67</v>
      </c>
      <c r="AJ470" s="18" t="s">
        <v>67</v>
      </c>
      <c r="AK470" s="18" t="s">
        <v>67</v>
      </c>
      <c r="AL470" s="18" t="s">
        <v>67</v>
      </c>
      <c r="AM470" s="18" t="s">
        <v>67</v>
      </c>
      <c r="AN470" s="18">
        <v>0</v>
      </c>
      <c r="AO470" s="18">
        <v>0</v>
      </c>
    </row>
    <row r="471" spans="1:41" x14ac:dyDescent="0.25">
      <c r="A471" s="116">
        <v>467</v>
      </c>
      <c r="B471" s="116">
        <v>4</v>
      </c>
      <c r="C471" s="116">
        <v>2</v>
      </c>
      <c r="D471" s="116">
        <v>3</v>
      </c>
      <c r="E471" s="116">
        <v>5</v>
      </c>
      <c r="F471" s="116">
        <v>14</v>
      </c>
      <c r="G471" s="116">
        <v>3</v>
      </c>
      <c r="H471" s="116">
        <v>3</v>
      </c>
      <c r="I471" s="116" t="s">
        <v>1280</v>
      </c>
      <c r="K471" s="114" t="s">
        <v>2248</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277</v>
      </c>
      <c r="W471" s="18" t="s">
        <v>277</v>
      </c>
      <c r="X471" s="18" t="s">
        <v>346</v>
      </c>
      <c r="Y471" s="18" t="s">
        <v>32</v>
      </c>
      <c r="Z471" s="18" t="s">
        <v>33</v>
      </c>
      <c r="AA471" s="91">
        <f>INDEX(Duct_Leakage!$A$3:$A$6,MATCH(Model_Input_Builder!$G471,Duct_Leakage!$E$3:$E$6,0),1)</f>
        <v>0.127</v>
      </c>
      <c r="AB471" s="91">
        <f>INDEX(Duct_Leakage!$B$3:$B$6,MATCH(Model_Input_Builder!$G471,Duct_Leakage!$E$3:$E$6,0),1)</f>
        <v>6.3E-2</v>
      </c>
      <c r="AC471" s="18">
        <v>30</v>
      </c>
      <c r="AD471" s="18">
        <v>30</v>
      </c>
      <c r="AE471" s="18" t="s">
        <v>67</v>
      </c>
      <c r="AF471" s="18" t="s">
        <v>35</v>
      </c>
      <c r="AG471" s="49">
        <v>0</v>
      </c>
      <c r="AH471" s="18">
        <v>0</v>
      </c>
      <c r="AI471" s="18" t="s">
        <v>67</v>
      </c>
      <c r="AJ471" s="18" t="s">
        <v>67</v>
      </c>
      <c r="AK471" s="18" t="s">
        <v>67</v>
      </c>
      <c r="AL471" s="18" t="s">
        <v>67</v>
      </c>
      <c r="AM471" s="18" t="s">
        <v>67</v>
      </c>
      <c r="AN471" s="18">
        <v>0</v>
      </c>
      <c r="AO471" s="18">
        <v>0</v>
      </c>
    </row>
    <row r="472" spans="1:41" x14ac:dyDescent="0.25">
      <c r="A472" s="116">
        <v>468</v>
      </c>
      <c r="B472" s="116">
        <v>4</v>
      </c>
      <c r="C472" s="116">
        <v>1</v>
      </c>
      <c r="D472" s="116">
        <v>3</v>
      </c>
      <c r="E472" s="116">
        <v>17</v>
      </c>
      <c r="F472" s="116">
        <v>4</v>
      </c>
      <c r="G472" s="116">
        <v>1</v>
      </c>
      <c r="H472" s="116">
        <v>1</v>
      </c>
      <c r="I472" s="116" t="s">
        <v>1281</v>
      </c>
      <c r="K472" s="114" t="s">
        <v>2249</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277</v>
      </c>
      <c r="W472" s="18" t="s">
        <v>277</v>
      </c>
      <c r="X472" s="18" t="s">
        <v>346</v>
      </c>
      <c r="Y472" s="18" t="s">
        <v>32</v>
      </c>
      <c r="Z472" s="18" t="s">
        <v>33</v>
      </c>
      <c r="AA472" s="91">
        <f>INDEX(Duct_Leakage!$A$3:$A$6,MATCH(Model_Input_Builder!$G472,Duct_Leakage!$E$3:$E$6,0),1)</f>
        <v>0.03</v>
      </c>
      <c r="AB472" s="91">
        <f>INDEX(Duct_Leakage!$B$3:$B$6,MATCH(Model_Input_Builder!$G472,Duct_Leakage!$E$3:$E$6,0),1)</f>
        <v>1.4999999999999999E-2</v>
      </c>
      <c r="AC472" s="18">
        <v>30</v>
      </c>
      <c r="AD472" s="18">
        <v>30</v>
      </c>
      <c r="AE472" s="18" t="s">
        <v>67</v>
      </c>
      <c r="AF472" s="18" t="s">
        <v>35</v>
      </c>
      <c r="AG472" s="49">
        <v>0</v>
      </c>
      <c r="AH472" s="18">
        <v>0</v>
      </c>
      <c r="AI472" s="18" t="s">
        <v>67</v>
      </c>
      <c r="AJ472" s="18" t="s">
        <v>67</v>
      </c>
      <c r="AK472" s="18" t="s">
        <v>67</v>
      </c>
      <c r="AL472" s="18" t="s">
        <v>67</v>
      </c>
      <c r="AM472" s="18" t="s">
        <v>67</v>
      </c>
      <c r="AN472" s="18">
        <v>0</v>
      </c>
      <c r="AO472" s="18">
        <v>0</v>
      </c>
    </row>
    <row r="473" spans="1:41" x14ac:dyDescent="0.25">
      <c r="A473" s="116">
        <v>469</v>
      </c>
      <c r="B473" s="116">
        <v>1</v>
      </c>
      <c r="C473" s="116">
        <v>8</v>
      </c>
      <c r="D473" s="116">
        <v>5</v>
      </c>
      <c r="E473" s="116">
        <v>14</v>
      </c>
      <c r="F473" s="116">
        <v>15</v>
      </c>
      <c r="G473" s="116">
        <v>3</v>
      </c>
      <c r="H473" s="116">
        <v>1</v>
      </c>
      <c r="I473" s="116" t="s">
        <v>1282</v>
      </c>
      <c r="K473" s="114" t="s">
        <v>2250</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277</v>
      </c>
      <c r="W473" s="18" t="s">
        <v>277</v>
      </c>
      <c r="X473" s="18" t="s">
        <v>346</v>
      </c>
      <c r="Y473" s="18" t="s">
        <v>32</v>
      </c>
      <c r="Z473" s="18" t="s">
        <v>33</v>
      </c>
      <c r="AA473" s="91">
        <f>INDEX(Duct_Leakage!$A$3:$A$6,MATCH(Model_Input_Builder!$G473,Duct_Leakage!$E$3:$E$6,0),1)</f>
        <v>0.127</v>
      </c>
      <c r="AB473" s="91">
        <f>INDEX(Duct_Leakage!$B$3:$B$6,MATCH(Model_Input_Builder!$G473,Duct_Leakage!$E$3:$E$6,0),1)</f>
        <v>6.3E-2</v>
      </c>
      <c r="AC473" s="18">
        <v>30</v>
      </c>
      <c r="AD473" s="18">
        <v>30</v>
      </c>
      <c r="AE473" s="18" t="s">
        <v>67</v>
      </c>
      <c r="AF473" s="18" t="s">
        <v>35</v>
      </c>
      <c r="AG473" s="49">
        <v>0</v>
      </c>
      <c r="AH473" s="18">
        <v>0</v>
      </c>
      <c r="AI473" s="18" t="s">
        <v>67</v>
      </c>
      <c r="AJ473" s="18" t="s">
        <v>67</v>
      </c>
      <c r="AK473" s="18" t="s">
        <v>67</v>
      </c>
      <c r="AL473" s="18" t="s">
        <v>67</v>
      </c>
      <c r="AM473" s="18" t="s">
        <v>67</v>
      </c>
      <c r="AN473" s="18">
        <v>0</v>
      </c>
      <c r="AO473" s="18">
        <v>0</v>
      </c>
    </row>
    <row r="474" spans="1:41" x14ac:dyDescent="0.25">
      <c r="A474" s="116">
        <v>470</v>
      </c>
      <c r="B474" s="116">
        <v>2</v>
      </c>
      <c r="C474" s="116">
        <v>8</v>
      </c>
      <c r="D474" s="116">
        <v>2</v>
      </c>
      <c r="E474" s="116">
        <v>18</v>
      </c>
      <c r="F474" s="116">
        <v>5</v>
      </c>
      <c r="G474" s="116">
        <v>1</v>
      </c>
      <c r="H474" s="116">
        <v>3</v>
      </c>
      <c r="I474" s="116" t="s">
        <v>1283</v>
      </c>
      <c r="K474" s="114" t="s">
        <v>2251</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277</v>
      </c>
      <c r="W474" s="18" t="s">
        <v>277</v>
      </c>
      <c r="X474" s="18" t="s">
        <v>346</v>
      </c>
      <c r="Y474" s="18" t="s">
        <v>32</v>
      </c>
      <c r="Z474" s="18" t="s">
        <v>33</v>
      </c>
      <c r="AA474" s="91">
        <f>INDEX(Duct_Leakage!$A$3:$A$6,MATCH(Model_Input_Builder!$G474,Duct_Leakage!$E$3:$E$6,0),1)</f>
        <v>0.03</v>
      </c>
      <c r="AB474" s="91">
        <f>INDEX(Duct_Leakage!$B$3:$B$6,MATCH(Model_Input_Builder!$G474,Duct_Leakage!$E$3:$E$6,0),1)</f>
        <v>1.4999999999999999E-2</v>
      </c>
      <c r="AC474" s="18">
        <v>30</v>
      </c>
      <c r="AD474" s="18">
        <v>30</v>
      </c>
      <c r="AE474" s="18" t="s">
        <v>67</v>
      </c>
      <c r="AF474" s="18" t="s">
        <v>35</v>
      </c>
      <c r="AG474" s="49">
        <v>0</v>
      </c>
      <c r="AH474" s="18">
        <v>0</v>
      </c>
      <c r="AI474" s="18" t="s">
        <v>67</v>
      </c>
      <c r="AJ474" s="18" t="s">
        <v>67</v>
      </c>
      <c r="AK474" s="18" t="s">
        <v>67</v>
      </c>
      <c r="AL474" s="18" t="s">
        <v>67</v>
      </c>
      <c r="AM474" s="18" t="s">
        <v>67</v>
      </c>
      <c r="AN474" s="18">
        <v>0</v>
      </c>
      <c r="AO474" s="18">
        <v>0</v>
      </c>
    </row>
    <row r="475" spans="1:41" x14ac:dyDescent="0.25">
      <c r="A475" s="116">
        <v>471</v>
      </c>
      <c r="B475" s="116">
        <v>2</v>
      </c>
      <c r="C475" s="116">
        <v>5</v>
      </c>
      <c r="D475" s="116">
        <v>1</v>
      </c>
      <c r="E475" s="116">
        <v>5</v>
      </c>
      <c r="F475" s="116">
        <v>18</v>
      </c>
      <c r="G475" s="116">
        <v>1</v>
      </c>
      <c r="H475" s="116">
        <v>4</v>
      </c>
      <c r="I475" s="116" t="s">
        <v>1284</v>
      </c>
      <c r="K475" s="114" t="s">
        <v>2252</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277</v>
      </c>
      <c r="W475" s="18" t="s">
        <v>277</v>
      </c>
      <c r="X475" s="18" t="s">
        <v>346</v>
      </c>
      <c r="Y475" s="18" t="s">
        <v>32</v>
      </c>
      <c r="Z475" s="18" t="s">
        <v>33</v>
      </c>
      <c r="AA475" s="91">
        <f>INDEX(Duct_Leakage!$A$3:$A$6,MATCH(Model_Input_Builder!$G475,Duct_Leakage!$E$3:$E$6,0),1)</f>
        <v>0.03</v>
      </c>
      <c r="AB475" s="91">
        <f>INDEX(Duct_Leakage!$B$3:$B$6,MATCH(Model_Input_Builder!$G475,Duct_Leakage!$E$3:$E$6,0),1)</f>
        <v>1.4999999999999999E-2</v>
      </c>
      <c r="AC475" s="18">
        <v>30</v>
      </c>
      <c r="AD475" s="18">
        <v>30</v>
      </c>
      <c r="AE475" s="18" t="s">
        <v>67</v>
      </c>
      <c r="AF475" s="18" t="s">
        <v>35</v>
      </c>
      <c r="AG475" s="49">
        <v>0</v>
      </c>
      <c r="AH475" s="18">
        <v>0</v>
      </c>
      <c r="AI475" s="18" t="s">
        <v>67</v>
      </c>
      <c r="AJ475" s="18" t="s">
        <v>67</v>
      </c>
      <c r="AK475" s="18" t="s">
        <v>67</v>
      </c>
      <c r="AL475" s="18" t="s">
        <v>67</v>
      </c>
      <c r="AM475" s="18" t="s">
        <v>67</v>
      </c>
      <c r="AN475" s="18">
        <v>0</v>
      </c>
      <c r="AO475" s="18">
        <v>0</v>
      </c>
    </row>
    <row r="476" spans="1:41" x14ac:dyDescent="0.25">
      <c r="A476" s="116">
        <v>472</v>
      </c>
      <c r="B476" s="116">
        <v>4</v>
      </c>
      <c r="C476" s="116">
        <v>4</v>
      </c>
      <c r="D476" s="116">
        <v>5</v>
      </c>
      <c r="E476" s="116">
        <v>13</v>
      </c>
      <c r="F476" s="116">
        <v>18</v>
      </c>
      <c r="G476" s="116">
        <v>3</v>
      </c>
      <c r="H476" s="116">
        <v>2</v>
      </c>
      <c r="I476" s="116" t="s">
        <v>1285</v>
      </c>
      <c r="K476" s="114" t="s">
        <v>2253</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277</v>
      </c>
      <c r="W476" s="18" t="s">
        <v>277</v>
      </c>
      <c r="X476" s="18" t="s">
        <v>346</v>
      </c>
      <c r="Y476" s="18" t="s">
        <v>32</v>
      </c>
      <c r="Z476" s="18" t="s">
        <v>33</v>
      </c>
      <c r="AA476" s="91">
        <f>INDEX(Duct_Leakage!$A$3:$A$6,MATCH(Model_Input_Builder!$G476,Duct_Leakage!$E$3:$E$6,0),1)</f>
        <v>0.127</v>
      </c>
      <c r="AB476" s="91">
        <f>INDEX(Duct_Leakage!$B$3:$B$6,MATCH(Model_Input_Builder!$G476,Duct_Leakage!$E$3:$E$6,0),1)</f>
        <v>6.3E-2</v>
      </c>
      <c r="AC476" s="18">
        <v>30</v>
      </c>
      <c r="AD476" s="18">
        <v>30</v>
      </c>
      <c r="AE476" s="18" t="s">
        <v>67</v>
      </c>
      <c r="AF476" s="18" t="s">
        <v>35</v>
      </c>
      <c r="AG476" s="49">
        <v>0</v>
      </c>
      <c r="AH476" s="18">
        <v>0</v>
      </c>
      <c r="AI476" s="18" t="s">
        <v>67</v>
      </c>
      <c r="AJ476" s="18" t="s">
        <v>67</v>
      </c>
      <c r="AK476" s="18" t="s">
        <v>67</v>
      </c>
      <c r="AL476" s="18" t="s">
        <v>67</v>
      </c>
      <c r="AM476" s="18" t="s">
        <v>67</v>
      </c>
      <c r="AN476" s="18">
        <v>0</v>
      </c>
      <c r="AO476" s="18">
        <v>0</v>
      </c>
    </row>
    <row r="477" spans="1:41" x14ac:dyDescent="0.25">
      <c r="A477" s="116">
        <v>473</v>
      </c>
      <c r="B477" s="116">
        <v>3</v>
      </c>
      <c r="C477" s="116">
        <v>4</v>
      </c>
      <c r="D477" s="116">
        <v>3</v>
      </c>
      <c r="E477" s="116">
        <v>5</v>
      </c>
      <c r="F477" s="116">
        <v>14</v>
      </c>
      <c r="G477" s="116">
        <v>2</v>
      </c>
      <c r="H477" s="116">
        <v>1</v>
      </c>
      <c r="I477" s="116" t="s">
        <v>1286</v>
      </c>
      <c r="K477" s="114" t="s">
        <v>2254</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277</v>
      </c>
      <c r="W477" s="18" t="s">
        <v>277</v>
      </c>
      <c r="X477" s="18" t="s">
        <v>346</v>
      </c>
      <c r="Y477" s="18" t="s">
        <v>32</v>
      </c>
      <c r="Z477" s="18" t="s">
        <v>33</v>
      </c>
      <c r="AA477" s="91">
        <f>INDEX(Duct_Leakage!$A$3:$A$6,MATCH(Model_Input_Builder!$G477,Duct_Leakage!$E$3:$E$6,0),1)</f>
        <v>0.06</v>
      </c>
      <c r="AB477" s="91">
        <f>INDEX(Duct_Leakage!$B$3:$B$6,MATCH(Model_Input_Builder!$G477,Duct_Leakage!$E$3:$E$6,0),1)</f>
        <v>0.03</v>
      </c>
      <c r="AC477" s="18">
        <v>30</v>
      </c>
      <c r="AD477" s="18">
        <v>30</v>
      </c>
      <c r="AE477" s="18" t="s">
        <v>67</v>
      </c>
      <c r="AF477" s="18" t="s">
        <v>35</v>
      </c>
      <c r="AG477" s="49">
        <v>0</v>
      </c>
      <c r="AH477" s="18">
        <v>0</v>
      </c>
      <c r="AI477" s="18" t="s">
        <v>67</v>
      </c>
      <c r="AJ477" s="18" t="s">
        <v>67</v>
      </c>
      <c r="AK477" s="18" t="s">
        <v>67</v>
      </c>
      <c r="AL477" s="18" t="s">
        <v>67</v>
      </c>
      <c r="AM477" s="18" t="s">
        <v>67</v>
      </c>
      <c r="AN477" s="18">
        <v>0</v>
      </c>
      <c r="AO477" s="18">
        <v>0</v>
      </c>
    </row>
    <row r="478" spans="1:41" x14ac:dyDescent="0.25">
      <c r="A478" s="116">
        <v>474</v>
      </c>
      <c r="B478" s="116">
        <v>1</v>
      </c>
      <c r="C478" s="116">
        <v>4</v>
      </c>
      <c r="D478" s="116">
        <v>2</v>
      </c>
      <c r="E478" s="116">
        <v>13</v>
      </c>
      <c r="F478" s="116">
        <v>14</v>
      </c>
      <c r="G478" s="116">
        <v>4</v>
      </c>
      <c r="H478" s="116">
        <v>4</v>
      </c>
      <c r="I478" s="116" t="s">
        <v>1287</v>
      </c>
      <c r="K478" s="114" t="s">
        <v>2255</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277</v>
      </c>
      <c r="W478" s="18" t="s">
        <v>277</v>
      </c>
      <c r="X478" s="18" t="s">
        <v>346</v>
      </c>
      <c r="Y478" s="18" t="s">
        <v>32</v>
      </c>
      <c r="Z478" s="18" t="s">
        <v>33</v>
      </c>
      <c r="AA478" s="91">
        <f>INDEX(Duct_Leakage!$A$3:$A$6,MATCH(Model_Input_Builder!$G478,Duct_Leakage!$E$3:$E$6,0),1)</f>
        <v>0.18</v>
      </c>
      <c r="AB478" s="91">
        <f>INDEX(Duct_Leakage!$B$3:$B$6,MATCH(Model_Input_Builder!$G478,Duct_Leakage!$E$3:$E$6,0),1)</f>
        <v>0.09</v>
      </c>
      <c r="AC478" s="18">
        <v>30</v>
      </c>
      <c r="AD478" s="18">
        <v>30</v>
      </c>
      <c r="AE478" s="18" t="s">
        <v>67</v>
      </c>
      <c r="AF478" s="18" t="s">
        <v>35</v>
      </c>
      <c r="AG478" s="49">
        <v>0</v>
      </c>
      <c r="AH478" s="18">
        <v>0</v>
      </c>
      <c r="AI478" s="18" t="s">
        <v>67</v>
      </c>
      <c r="AJ478" s="18" t="s">
        <v>67</v>
      </c>
      <c r="AK478" s="18" t="s">
        <v>67</v>
      </c>
      <c r="AL478" s="18" t="s">
        <v>67</v>
      </c>
      <c r="AM478" s="18" t="s">
        <v>67</v>
      </c>
      <c r="AN478" s="18">
        <v>0</v>
      </c>
      <c r="AO478" s="18">
        <v>0</v>
      </c>
    </row>
    <row r="479" spans="1:41" x14ac:dyDescent="0.25">
      <c r="A479" s="116">
        <v>475</v>
      </c>
      <c r="B479" s="116">
        <v>1</v>
      </c>
      <c r="C479" s="116">
        <v>6</v>
      </c>
      <c r="D479" s="116">
        <v>1</v>
      </c>
      <c r="E479" s="116">
        <v>14</v>
      </c>
      <c r="F479" s="116">
        <v>1</v>
      </c>
      <c r="G479" s="116">
        <v>1</v>
      </c>
      <c r="H479" s="116">
        <v>1</v>
      </c>
      <c r="I479" s="116" t="s">
        <v>1288</v>
      </c>
      <c r="K479" s="114" t="s">
        <v>2256</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277</v>
      </c>
      <c r="W479" s="18" t="s">
        <v>277</v>
      </c>
      <c r="X479" s="18" t="s">
        <v>346</v>
      </c>
      <c r="Y479" s="18" t="s">
        <v>32</v>
      </c>
      <c r="Z479" s="18" t="s">
        <v>33</v>
      </c>
      <c r="AA479" s="91">
        <f>INDEX(Duct_Leakage!$A$3:$A$6,MATCH(Model_Input_Builder!$G479,Duct_Leakage!$E$3:$E$6,0),1)</f>
        <v>0.03</v>
      </c>
      <c r="AB479" s="91">
        <f>INDEX(Duct_Leakage!$B$3:$B$6,MATCH(Model_Input_Builder!$G479,Duct_Leakage!$E$3:$E$6,0),1)</f>
        <v>1.4999999999999999E-2</v>
      </c>
      <c r="AC479" s="18">
        <v>30</v>
      </c>
      <c r="AD479" s="18">
        <v>30</v>
      </c>
      <c r="AE479" s="18" t="s">
        <v>67</v>
      </c>
      <c r="AF479" s="18" t="s">
        <v>35</v>
      </c>
      <c r="AG479" s="49">
        <v>0</v>
      </c>
      <c r="AH479" s="18">
        <v>0</v>
      </c>
      <c r="AI479" s="18" t="s">
        <v>67</v>
      </c>
      <c r="AJ479" s="18" t="s">
        <v>67</v>
      </c>
      <c r="AK479" s="18" t="s">
        <v>67</v>
      </c>
      <c r="AL479" s="18" t="s">
        <v>67</v>
      </c>
      <c r="AM479" s="18" t="s">
        <v>67</v>
      </c>
      <c r="AN479" s="18">
        <v>0</v>
      </c>
      <c r="AO479" s="18">
        <v>0</v>
      </c>
    </row>
    <row r="480" spans="1:41" x14ac:dyDescent="0.25">
      <c r="A480" s="116">
        <v>476</v>
      </c>
      <c r="B480" s="116">
        <v>2</v>
      </c>
      <c r="C480" s="116">
        <v>1</v>
      </c>
      <c r="D480" s="116">
        <v>2</v>
      </c>
      <c r="E480" s="116">
        <v>3</v>
      </c>
      <c r="F480" s="116">
        <v>9</v>
      </c>
      <c r="G480" s="116">
        <v>2</v>
      </c>
      <c r="H480" s="116">
        <v>1</v>
      </c>
      <c r="I480" s="116" t="s">
        <v>1289</v>
      </c>
      <c r="K480" s="114" t="s">
        <v>2257</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277</v>
      </c>
      <c r="W480" s="18" t="s">
        <v>277</v>
      </c>
      <c r="X480" s="18" t="s">
        <v>346</v>
      </c>
      <c r="Y480" s="18" t="s">
        <v>32</v>
      </c>
      <c r="Z480" s="18" t="s">
        <v>33</v>
      </c>
      <c r="AA480" s="91">
        <f>INDEX(Duct_Leakage!$A$3:$A$6,MATCH(Model_Input_Builder!$G480,Duct_Leakage!$E$3:$E$6,0),1)</f>
        <v>0.06</v>
      </c>
      <c r="AB480" s="91">
        <f>INDEX(Duct_Leakage!$B$3:$B$6,MATCH(Model_Input_Builder!$G480,Duct_Leakage!$E$3:$E$6,0),1)</f>
        <v>0.03</v>
      </c>
      <c r="AC480" s="18">
        <v>30</v>
      </c>
      <c r="AD480" s="18">
        <v>30</v>
      </c>
      <c r="AE480" s="18" t="s">
        <v>67</v>
      </c>
      <c r="AF480" s="18" t="s">
        <v>35</v>
      </c>
      <c r="AG480" s="49">
        <v>0</v>
      </c>
      <c r="AH480" s="18">
        <v>0</v>
      </c>
      <c r="AI480" s="18" t="s">
        <v>67</v>
      </c>
      <c r="AJ480" s="18" t="s">
        <v>67</v>
      </c>
      <c r="AK480" s="18" t="s">
        <v>67</v>
      </c>
      <c r="AL480" s="18" t="s">
        <v>67</v>
      </c>
      <c r="AM480" s="18" t="s">
        <v>67</v>
      </c>
      <c r="AN480" s="18">
        <v>0</v>
      </c>
      <c r="AO480" s="18">
        <v>0</v>
      </c>
    </row>
    <row r="481" spans="1:41" x14ac:dyDescent="0.25">
      <c r="A481" s="116">
        <v>477</v>
      </c>
      <c r="B481" s="116">
        <v>2</v>
      </c>
      <c r="C481" s="116">
        <v>7</v>
      </c>
      <c r="D481" s="116">
        <v>1</v>
      </c>
      <c r="E481" s="116">
        <v>13</v>
      </c>
      <c r="F481" s="116">
        <v>17</v>
      </c>
      <c r="G481" s="116">
        <v>4</v>
      </c>
      <c r="H481" s="116">
        <v>3</v>
      </c>
      <c r="I481" s="116" t="s">
        <v>1290</v>
      </c>
      <c r="K481" s="114" t="s">
        <v>2258</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277</v>
      </c>
      <c r="W481" s="18" t="s">
        <v>277</v>
      </c>
      <c r="X481" s="18" t="s">
        <v>346</v>
      </c>
      <c r="Y481" s="18" t="s">
        <v>32</v>
      </c>
      <c r="Z481" s="18" t="s">
        <v>33</v>
      </c>
      <c r="AA481" s="91">
        <f>INDEX(Duct_Leakage!$A$3:$A$6,MATCH(Model_Input_Builder!$G481,Duct_Leakage!$E$3:$E$6,0),1)</f>
        <v>0.18</v>
      </c>
      <c r="AB481" s="91">
        <f>INDEX(Duct_Leakage!$B$3:$B$6,MATCH(Model_Input_Builder!$G481,Duct_Leakage!$E$3:$E$6,0),1)</f>
        <v>0.09</v>
      </c>
      <c r="AC481" s="18">
        <v>30</v>
      </c>
      <c r="AD481" s="18">
        <v>30</v>
      </c>
      <c r="AE481" s="18" t="s">
        <v>67</v>
      </c>
      <c r="AF481" s="18" t="s">
        <v>35</v>
      </c>
      <c r="AG481" s="49">
        <v>0</v>
      </c>
      <c r="AH481" s="18">
        <v>0</v>
      </c>
      <c r="AI481" s="18" t="s">
        <v>67</v>
      </c>
      <c r="AJ481" s="18" t="s">
        <v>67</v>
      </c>
      <c r="AK481" s="18" t="s">
        <v>67</v>
      </c>
      <c r="AL481" s="18" t="s">
        <v>67</v>
      </c>
      <c r="AM481" s="18" t="s">
        <v>67</v>
      </c>
      <c r="AN481" s="18">
        <v>0</v>
      </c>
      <c r="AO481" s="18">
        <v>0</v>
      </c>
    </row>
    <row r="482" spans="1:41" x14ac:dyDescent="0.25">
      <c r="A482" s="116">
        <v>478</v>
      </c>
      <c r="B482" s="116">
        <v>3</v>
      </c>
      <c r="C482" s="116">
        <v>8</v>
      </c>
      <c r="D482" s="116">
        <v>3</v>
      </c>
      <c r="E482" s="116">
        <v>16</v>
      </c>
      <c r="F482" s="116">
        <v>20</v>
      </c>
      <c r="G482" s="116">
        <v>1</v>
      </c>
      <c r="H482" s="116">
        <v>3</v>
      </c>
      <c r="I482" s="116" t="s">
        <v>1291</v>
      </c>
      <c r="K482" s="114" t="s">
        <v>2259</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277</v>
      </c>
      <c r="W482" s="18" t="s">
        <v>277</v>
      </c>
      <c r="X482" s="18" t="s">
        <v>346</v>
      </c>
      <c r="Y482" s="18" t="s">
        <v>32</v>
      </c>
      <c r="Z482" s="18" t="s">
        <v>33</v>
      </c>
      <c r="AA482" s="91">
        <f>INDEX(Duct_Leakage!$A$3:$A$6,MATCH(Model_Input_Builder!$G482,Duct_Leakage!$E$3:$E$6,0),1)</f>
        <v>0.03</v>
      </c>
      <c r="AB482" s="91">
        <f>INDEX(Duct_Leakage!$B$3:$B$6,MATCH(Model_Input_Builder!$G482,Duct_Leakage!$E$3:$E$6,0),1)</f>
        <v>1.4999999999999999E-2</v>
      </c>
      <c r="AC482" s="18">
        <v>30</v>
      </c>
      <c r="AD482" s="18">
        <v>30</v>
      </c>
      <c r="AE482" s="18" t="s">
        <v>67</v>
      </c>
      <c r="AF482" s="18" t="s">
        <v>35</v>
      </c>
      <c r="AG482" s="49">
        <v>0</v>
      </c>
      <c r="AH482" s="18">
        <v>0</v>
      </c>
      <c r="AI482" s="18" t="s">
        <v>67</v>
      </c>
      <c r="AJ482" s="18" t="s">
        <v>67</v>
      </c>
      <c r="AK482" s="18" t="s">
        <v>67</v>
      </c>
      <c r="AL482" s="18" t="s">
        <v>67</v>
      </c>
      <c r="AM482" s="18" t="s">
        <v>67</v>
      </c>
      <c r="AN482" s="18">
        <v>0</v>
      </c>
      <c r="AO482" s="18">
        <v>0</v>
      </c>
    </row>
    <row r="483" spans="1:41" x14ac:dyDescent="0.25">
      <c r="A483" s="116">
        <v>479</v>
      </c>
      <c r="B483" s="116">
        <v>2</v>
      </c>
      <c r="C483" s="116">
        <v>2</v>
      </c>
      <c r="D483" s="116">
        <v>5</v>
      </c>
      <c r="E483" s="116">
        <v>15</v>
      </c>
      <c r="F483" s="116">
        <v>17</v>
      </c>
      <c r="G483" s="116">
        <v>4</v>
      </c>
      <c r="H483" s="116">
        <v>2</v>
      </c>
      <c r="I483" s="116" t="s">
        <v>1292</v>
      </c>
      <c r="K483" s="114" t="s">
        <v>2260</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277</v>
      </c>
      <c r="W483" s="18" t="s">
        <v>277</v>
      </c>
      <c r="X483" s="18" t="s">
        <v>346</v>
      </c>
      <c r="Y483" s="18" t="s">
        <v>32</v>
      </c>
      <c r="Z483" s="18" t="s">
        <v>33</v>
      </c>
      <c r="AA483" s="91">
        <f>INDEX(Duct_Leakage!$A$3:$A$6,MATCH(Model_Input_Builder!$G483,Duct_Leakage!$E$3:$E$6,0),1)</f>
        <v>0.18</v>
      </c>
      <c r="AB483" s="91">
        <f>INDEX(Duct_Leakage!$B$3:$B$6,MATCH(Model_Input_Builder!$G483,Duct_Leakage!$E$3:$E$6,0),1)</f>
        <v>0.09</v>
      </c>
      <c r="AC483" s="18">
        <v>30</v>
      </c>
      <c r="AD483" s="18">
        <v>30</v>
      </c>
      <c r="AE483" s="18" t="s">
        <v>67</v>
      </c>
      <c r="AF483" s="18" t="s">
        <v>35</v>
      </c>
      <c r="AG483" s="49">
        <v>0</v>
      </c>
      <c r="AH483" s="18">
        <v>0</v>
      </c>
      <c r="AI483" s="18" t="s">
        <v>67</v>
      </c>
      <c r="AJ483" s="18" t="s">
        <v>67</v>
      </c>
      <c r="AK483" s="18" t="s">
        <v>67</v>
      </c>
      <c r="AL483" s="18" t="s">
        <v>67</v>
      </c>
      <c r="AM483" s="18" t="s">
        <v>67</v>
      </c>
      <c r="AN483" s="18">
        <v>0</v>
      </c>
      <c r="AO483" s="18">
        <v>0</v>
      </c>
    </row>
    <row r="484" spans="1:41" x14ac:dyDescent="0.25">
      <c r="A484" s="116">
        <v>480</v>
      </c>
      <c r="B484" s="116">
        <v>1</v>
      </c>
      <c r="C484" s="116">
        <v>5</v>
      </c>
      <c r="D484" s="116">
        <v>1</v>
      </c>
      <c r="E484" s="116">
        <v>16</v>
      </c>
      <c r="F484" s="116">
        <v>15</v>
      </c>
      <c r="G484" s="116">
        <v>3</v>
      </c>
      <c r="H484" s="116">
        <v>4</v>
      </c>
      <c r="I484" s="116" t="s">
        <v>1293</v>
      </c>
      <c r="K484" s="114" t="s">
        <v>2261</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277</v>
      </c>
      <c r="W484" s="18" t="s">
        <v>277</v>
      </c>
      <c r="X484" s="18" t="s">
        <v>346</v>
      </c>
      <c r="Y484" s="18" t="s">
        <v>32</v>
      </c>
      <c r="Z484" s="18" t="s">
        <v>33</v>
      </c>
      <c r="AA484" s="91">
        <f>INDEX(Duct_Leakage!$A$3:$A$6,MATCH(Model_Input_Builder!$G484,Duct_Leakage!$E$3:$E$6,0),1)</f>
        <v>0.127</v>
      </c>
      <c r="AB484" s="91">
        <f>INDEX(Duct_Leakage!$B$3:$B$6,MATCH(Model_Input_Builder!$G484,Duct_Leakage!$E$3:$E$6,0),1)</f>
        <v>6.3E-2</v>
      </c>
      <c r="AC484" s="18">
        <v>30</v>
      </c>
      <c r="AD484" s="18">
        <v>30</v>
      </c>
      <c r="AE484" s="18" t="s">
        <v>67</v>
      </c>
      <c r="AF484" s="18" t="s">
        <v>35</v>
      </c>
      <c r="AG484" s="49">
        <v>0</v>
      </c>
      <c r="AH484" s="18">
        <v>0</v>
      </c>
      <c r="AI484" s="18" t="s">
        <v>67</v>
      </c>
      <c r="AJ484" s="18" t="s">
        <v>67</v>
      </c>
      <c r="AK484" s="18" t="s">
        <v>67</v>
      </c>
      <c r="AL484" s="18" t="s">
        <v>67</v>
      </c>
      <c r="AM484" s="18" t="s">
        <v>67</v>
      </c>
      <c r="AN484" s="18">
        <v>0</v>
      </c>
      <c r="AO484" s="18">
        <v>0</v>
      </c>
    </row>
    <row r="485" spans="1:41" x14ac:dyDescent="0.25">
      <c r="A485" s="116">
        <v>481</v>
      </c>
      <c r="B485" s="116">
        <v>4</v>
      </c>
      <c r="C485" s="116">
        <v>6</v>
      </c>
      <c r="D485" s="116">
        <v>1</v>
      </c>
      <c r="E485" s="116">
        <v>15</v>
      </c>
      <c r="F485" s="116">
        <v>6</v>
      </c>
      <c r="G485" s="116">
        <v>1</v>
      </c>
      <c r="H485" s="116">
        <v>1</v>
      </c>
      <c r="I485" s="116" t="s">
        <v>1294</v>
      </c>
      <c r="K485" s="114" t="s">
        <v>2262</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277</v>
      </c>
      <c r="W485" s="18" t="s">
        <v>277</v>
      </c>
      <c r="X485" s="18" t="s">
        <v>346</v>
      </c>
      <c r="Y485" s="18" t="s">
        <v>32</v>
      </c>
      <c r="Z485" s="18" t="s">
        <v>33</v>
      </c>
      <c r="AA485" s="91">
        <f>INDEX(Duct_Leakage!$A$3:$A$6,MATCH(Model_Input_Builder!$G485,Duct_Leakage!$E$3:$E$6,0),1)</f>
        <v>0.03</v>
      </c>
      <c r="AB485" s="91">
        <f>INDEX(Duct_Leakage!$B$3:$B$6,MATCH(Model_Input_Builder!$G485,Duct_Leakage!$E$3:$E$6,0),1)</f>
        <v>1.4999999999999999E-2</v>
      </c>
      <c r="AC485" s="18">
        <v>30</v>
      </c>
      <c r="AD485" s="18">
        <v>30</v>
      </c>
      <c r="AE485" s="18" t="s">
        <v>67</v>
      </c>
      <c r="AF485" s="18" t="s">
        <v>35</v>
      </c>
      <c r="AG485" s="49">
        <v>0</v>
      </c>
      <c r="AH485" s="18">
        <v>0</v>
      </c>
      <c r="AI485" s="18" t="s">
        <v>67</v>
      </c>
      <c r="AJ485" s="18" t="s">
        <v>67</v>
      </c>
      <c r="AK485" s="18" t="s">
        <v>67</v>
      </c>
      <c r="AL485" s="18" t="s">
        <v>67</v>
      </c>
      <c r="AM485" s="18" t="s">
        <v>67</v>
      </c>
      <c r="AN485" s="18">
        <v>0</v>
      </c>
      <c r="AO485" s="18">
        <v>0</v>
      </c>
    </row>
    <row r="486" spans="1:41" x14ac:dyDescent="0.25">
      <c r="A486" s="116">
        <v>482</v>
      </c>
      <c r="B486" s="116">
        <v>4</v>
      </c>
      <c r="C486" s="116">
        <v>4</v>
      </c>
      <c r="D486" s="116">
        <v>4</v>
      </c>
      <c r="E486" s="116">
        <v>11</v>
      </c>
      <c r="F486" s="116">
        <v>7</v>
      </c>
      <c r="G486" s="116">
        <v>3</v>
      </c>
      <c r="H486" s="116">
        <v>4</v>
      </c>
      <c r="I486" s="116" t="s">
        <v>1295</v>
      </c>
      <c r="K486" s="114" t="s">
        <v>2263</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277</v>
      </c>
      <c r="W486" s="18" t="s">
        <v>277</v>
      </c>
      <c r="X486" s="18" t="s">
        <v>346</v>
      </c>
      <c r="Y486" s="18" t="s">
        <v>32</v>
      </c>
      <c r="Z486" s="18" t="s">
        <v>33</v>
      </c>
      <c r="AA486" s="91">
        <f>INDEX(Duct_Leakage!$A$3:$A$6,MATCH(Model_Input_Builder!$G486,Duct_Leakage!$E$3:$E$6,0),1)</f>
        <v>0.127</v>
      </c>
      <c r="AB486" s="91">
        <f>INDEX(Duct_Leakage!$B$3:$B$6,MATCH(Model_Input_Builder!$G486,Duct_Leakage!$E$3:$E$6,0),1)</f>
        <v>6.3E-2</v>
      </c>
      <c r="AC486" s="18">
        <v>30</v>
      </c>
      <c r="AD486" s="18">
        <v>30</v>
      </c>
      <c r="AE486" s="18" t="s">
        <v>67</v>
      </c>
      <c r="AF486" s="18" t="s">
        <v>35</v>
      </c>
      <c r="AG486" s="49">
        <v>0</v>
      </c>
      <c r="AH486" s="18">
        <v>0</v>
      </c>
      <c r="AI486" s="18" t="s">
        <v>67</v>
      </c>
      <c r="AJ486" s="18" t="s">
        <v>67</v>
      </c>
      <c r="AK486" s="18" t="s">
        <v>67</v>
      </c>
      <c r="AL486" s="18" t="s">
        <v>67</v>
      </c>
      <c r="AM486" s="18" t="s">
        <v>67</v>
      </c>
      <c r="AN486" s="18">
        <v>0</v>
      </c>
      <c r="AO486" s="18">
        <v>0</v>
      </c>
    </row>
    <row r="487" spans="1:41" x14ac:dyDescent="0.25">
      <c r="A487" s="116">
        <v>483</v>
      </c>
      <c r="B487" s="116">
        <v>2</v>
      </c>
      <c r="C487" s="116">
        <v>6</v>
      </c>
      <c r="D487" s="116">
        <v>5</v>
      </c>
      <c r="E487" s="116">
        <v>19</v>
      </c>
      <c r="F487" s="116">
        <v>19</v>
      </c>
      <c r="G487" s="116">
        <v>4</v>
      </c>
      <c r="H487" s="116">
        <v>3</v>
      </c>
      <c r="I487" s="116" t="s">
        <v>1296</v>
      </c>
      <c r="K487" s="114" t="s">
        <v>2264</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277</v>
      </c>
      <c r="W487" s="18" t="s">
        <v>277</v>
      </c>
      <c r="X487" s="18" t="s">
        <v>346</v>
      </c>
      <c r="Y487" s="18" t="s">
        <v>32</v>
      </c>
      <c r="Z487" s="18" t="s">
        <v>33</v>
      </c>
      <c r="AA487" s="91">
        <f>INDEX(Duct_Leakage!$A$3:$A$6,MATCH(Model_Input_Builder!$G487,Duct_Leakage!$E$3:$E$6,0),1)</f>
        <v>0.18</v>
      </c>
      <c r="AB487" s="91">
        <f>INDEX(Duct_Leakage!$B$3:$B$6,MATCH(Model_Input_Builder!$G487,Duct_Leakage!$E$3:$E$6,0),1)</f>
        <v>0.09</v>
      </c>
      <c r="AC487" s="18">
        <v>30</v>
      </c>
      <c r="AD487" s="18">
        <v>30</v>
      </c>
      <c r="AE487" s="18" t="s">
        <v>67</v>
      </c>
      <c r="AF487" s="18" t="s">
        <v>35</v>
      </c>
      <c r="AG487" s="49">
        <v>0</v>
      </c>
      <c r="AH487" s="18">
        <v>0</v>
      </c>
      <c r="AI487" s="18" t="s">
        <v>67</v>
      </c>
      <c r="AJ487" s="18" t="s">
        <v>67</v>
      </c>
      <c r="AK487" s="18" t="s">
        <v>67</v>
      </c>
      <c r="AL487" s="18" t="s">
        <v>67</v>
      </c>
      <c r="AM487" s="18" t="s">
        <v>67</v>
      </c>
      <c r="AN487" s="18">
        <v>0</v>
      </c>
      <c r="AO487" s="18">
        <v>0</v>
      </c>
    </row>
    <row r="488" spans="1:41" x14ac:dyDescent="0.25">
      <c r="A488" s="116">
        <v>484</v>
      </c>
      <c r="B488" s="116">
        <v>2</v>
      </c>
      <c r="C488" s="116">
        <v>3</v>
      </c>
      <c r="D488" s="116">
        <v>3</v>
      </c>
      <c r="E488" s="116">
        <v>12</v>
      </c>
      <c r="F488" s="116">
        <v>12</v>
      </c>
      <c r="G488" s="116">
        <v>2</v>
      </c>
      <c r="H488" s="116">
        <v>4</v>
      </c>
      <c r="I488" s="116" t="s">
        <v>1297</v>
      </c>
      <c r="K488" s="114" t="s">
        <v>2265</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277</v>
      </c>
      <c r="W488" s="18" t="s">
        <v>277</v>
      </c>
      <c r="X488" s="18" t="s">
        <v>346</v>
      </c>
      <c r="Y488" s="18" t="s">
        <v>32</v>
      </c>
      <c r="Z488" s="18" t="s">
        <v>33</v>
      </c>
      <c r="AA488" s="91">
        <f>INDEX(Duct_Leakage!$A$3:$A$6,MATCH(Model_Input_Builder!$G488,Duct_Leakage!$E$3:$E$6,0),1)</f>
        <v>0.06</v>
      </c>
      <c r="AB488" s="91">
        <f>INDEX(Duct_Leakage!$B$3:$B$6,MATCH(Model_Input_Builder!$G488,Duct_Leakage!$E$3:$E$6,0),1)</f>
        <v>0.03</v>
      </c>
      <c r="AC488" s="18">
        <v>30</v>
      </c>
      <c r="AD488" s="18">
        <v>30</v>
      </c>
      <c r="AE488" s="18" t="s">
        <v>67</v>
      </c>
      <c r="AF488" s="18" t="s">
        <v>35</v>
      </c>
      <c r="AG488" s="49">
        <v>0</v>
      </c>
      <c r="AH488" s="18">
        <v>0</v>
      </c>
      <c r="AI488" s="18" t="s">
        <v>67</v>
      </c>
      <c r="AJ488" s="18" t="s">
        <v>67</v>
      </c>
      <c r="AK488" s="18" t="s">
        <v>67</v>
      </c>
      <c r="AL488" s="18" t="s">
        <v>67</v>
      </c>
      <c r="AM488" s="18" t="s">
        <v>67</v>
      </c>
      <c r="AN488" s="18">
        <v>0</v>
      </c>
      <c r="AO488" s="18">
        <v>0</v>
      </c>
    </row>
    <row r="489" spans="1:41" x14ac:dyDescent="0.25">
      <c r="A489" s="116">
        <v>485</v>
      </c>
      <c r="B489" s="116">
        <v>4</v>
      </c>
      <c r="C489" s="116">
        <v>2</v>
      </c>
      <c r="D489" s="116">
        <v>1</v>
      </c>
      <c r="E489" s="116">
        <v>4</v>
      </c>
      <c r="F489" s="116">
        <v>16</v>
      </c>
      <c r="G489" s="116">
        <v>1</v>
      </c>
      <c r="H489" s="116">
        <v>1</v>
      </c>
      <c r="I489" s="116" t="s">
        <v>1298</v>
      </c>
      <c r="K489" s="114" t="s">
        <v>2266</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277</v>
      </c>
      <c r="W489" s="18" t="s">
        <v>277</v>
      </c>
      <c r="X489" s="18" t="s">
        <v>346</v>
      </c>
      <c r="Y489" s="18" t="s">
        <v>32</v>
      </c>
      <c r="Z489" s="18" t="s">
        <v>33</v>
      </c>
      <c r="AA489" s="91">
        <f>INDEX(Duct_Leakage!$A$3:$A$6,MATCH(Model_Input_Builder!$G489,Duct_Leakage!$E$3:$E$6,0),1)</f>
        <v>0.03</v>
      </c>
      <c r="AB489" s="91">
        <f>INDEX(Duct_Leakage!$B$3:$B$6,MATCH(Model_Input_Builder!$G489,Duct_Leakage!$E$3:$E$6,0),1)</f>
        <v>1.4999999999999999E-2</v>
      </c>
      <c r="AC489" s="18">
        <v>30</v>
      </c>
      <c r="AD489" s="18">
        <v>30</v>
      </c>
      <c r="AE489" s="18" t="s">
        <v>67</v>
      </c>
      <c r="AF489" s="18" t="s">
        <v>35</v>
      </c>
      <c r="AG489" s="49">
        <v>0</v>
      </c>
      <c r="AH489" s="18">
        <v>0</v>
      </c>
      <c r="AI489" s="18" t="s">
        <v>67</v>
      </c>
      <c r="AJ489" s="18" t="s">
        <v>67</v>
      </c>
      <c r="AK489" s="18" t="s">
        <v>67</v>
      </c>
      <c r="AL489" s="18" t="s">
        <v>67</v>
      </c>
      <c r="AM489" s="18" t="s">
        <v>67</v>
      </c>
      <c r="AN489" s="18">
        <v>0</v>
      </c>
      <c r="AO489" s="18">
        <v>0</v>
      </c>
    </row>
    <row r="490" spans="1:41" x14ac:dyDescent="0.25">
      <c r="A490" s="116">
        <v>486</v>
      </c>
      <c r="B490" s="116">
        <v>4</v>
      </c>
      <c r="C490" s="116">
        <v>8</v>
      </c>
      <c r="D490" s="116">
        <v>4</v>
      </c>
      <c r="E490" s="116">
        <v>3</v>
      </c>
      <c r="F490" s="116">
        <v>16</v>
      </c>
      <c r="G490" s="116">
        <v>4</v>
      </c>
      <c r="H490" s="116">
        <v>4</v>
      </c>
      <c r="I490" s="116" t="s">
        <v>1299</v>
      </c>
      <c r="K490" s="114" t="s">
        <v>2267</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277</v>
      </c>
      <c r="W490" s="18" t="s">
        <v>277</v>
      </c>
      <c r="X490" s="18" t="s">
        <v>346</v>
      </c>
      <c r="Y490" s="18" t="s">
        <v>32</v>
      </c>
      <c r="Z490" s="18" t="s">
        <v>33</v>
      </c>
      <c r="AA490" s="91">
        <f>INDEX(Duct_Leakage!$A$3:$A$6,MATCH(Model_Input_Builder!$G490,Duct_Leakage!$E$3:$E$6,0),1)</f>
        <v>0.18</v>
      </c>
      <c r="AB490" s="91">
        <f>INDEX(Duct_Leakage!$B$3:$B$6,MATCH(Model_Input_Builder!$G490,Duct_Leakage!$E$3:$E$6,0),1)</f>
        <v>0.09</v>
      </c>
      <c r="AC490" s="18">
        <v>30</v>
      </c>
      <c r="AD490" s="18">
        <v>30</v>
      </c>
      <c r="AE490" s="18" t="s">
        <v>67</v>
      </c>
      <c r="AF490" s="18" t="s">
        <v>35</v>
      </c>
      <c r="AG490" s="49">
        <v>0</v>
      </c>
      <c r="AH490" s="18">
        <v>0</v>
      </c>
      <c r="AI490" s="18" t="s">
        <v>67</v>
      </c>
      <c r="AJ490" s="18" t="s">
        <v>67</v>
      </c>
      <c r="AK490" s="18" t="s">
        <v>67</v>
      </c>
      <c r="AL490" s="18" t="s">
        <v>67</v>
      </c>
      <c r="AM490" s="18" t="s">
        <v>67</v>
      </c>
      <c r="AN490" s="18">
        <v>0</v>
      </c>
      <c r="AO490" s="18">
        <v>0</v>
      </c>
    </row>
    <row r="491" spans="1:41" x14ac:dyDescent="0.25">
      <c r="A491" s="116">
        <v>487</v>
      </c>
      <c r="B491" s="116">
        <v>1</v>
      </c>
      <c r="C491" s="116">
        <v>3</v>
      </c>
      <c r="D491" s="116">
        <v>1</v>
      </c>
      <c r="E491" s="116">
        <v>6</v>
      </c>
      <c r="F491" s="116">
        <v>19</v>
      </c>
      <c r="G491" s="116">
        <v>2</v>
      </c>
      <c r="H491" s="116">
        <v>2</v>
      </c>
      <c r="I491" s="116" t="s">
        <v>1300</v>
      </c>
      <c r="K491" s="114" t="s">
        <v>2268</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277</v>
      </c>
      <c r="W491" s="18" t="s">
        <v>277</v>
      </c>
      <c r="X491" s="18" t="s">
        <v>346</v>
      </c>
      <c r="Y491" s="18" t="s">
        <v>32</v>
      </c>
      <c r="Z491" s="18" t="s">
        <v>33</v>
      </c>
      <c r="AA491" s="91">
        <f>INDEX(Duct_Leakage!$A$3:$A$6,MATCH(Model_Input_Builder!$G491,Duct_Leakage!$E$3:$E$6,0),1)</f>
        <v>0.06</v>
      </c>
      <c r="AB491" s="91">
        <f>INDEX(Duct_Leakage!$B$3:$B$6,MATCH(Model_Input_Builder!$G491,Duct_Leakage!$E$3:$E$6,0),1)</f>
        <v>0.03</v>
      </c>
      <c r="AC491" s="18">
        <v>30</v>
      </c>
      <c r="AD491" s="18">
        <v>30</v>
      </c>
      <c r="AE491" s="18" t="s">
        <v>67</v>
      </c>
      <c r="AF491" s="18" t="s">
        <v>35</v>
      </c>
      <c r="AG491" s="49">
        <v>0</v>
      </c>
      <c r="AH491" s="18">
        <v>0</v>
      </c>
      <c r="AI491" s="18" t="s">
        <v>67</v>
      </c>
      <c r="AJ491" s="18" t="s">
        <v>67</v>
      </c>
      <c r="AK491" s="18" t="s">
        <v>67</v>
      </c>
      <c r="AL491" s="18" t="s">
        <v>67</v>
      </c>
      <c r="AM491" s="18" t="s">
        <v>67</v>
      </c>
      <c r="AN491" s="18">
        <v>0</v>
      </c>
      <c r="AO491" s="18">
        <v>0</v>
      </c>
    </row>
    <row r="492" spans="1:41" x14ac:dyDescent="0.25">
      <c r="A492" s="116">
        <v>488</v>
      </c>
      <c r="B492" s="116">
        <v>2</v>
      </c>
      <c r="C492" s="116">
        <v>2</v>
      </c>
      <c r="D492" s="116">
        <v>1</v>
      </c>
      <c r="E492" s="116">
        <v>13</v>
      </c>
      <c r="F492" s="116">
        <v>16</v>
      </c>
      <c r="G492" s="116">
        <v>2</v>
      </c>
      <c r="H492" s="116">
        <v>2</v>
      </c>
      <c r="I492" s="116" t="s">
        <v>1301</v>
      </c>
      <c r="K492" s="114" t="s">
        <v>2269</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277</v>
      </c>
      <c r="W492" s="18" t="s">
        <v>277</v>
      </c>
      <c r="X492" s="18" t="s">
        <v>346</v>
      </c>
      <c r="Y492" s="18" t="s">
        <v>32</v>
      </c>
      <c r="Z492" s="18" t="s">
        <v>33</v>
      </c>
      <c r="AA492" s="91">
        <f>INDEX(Duct_Leakage!$A$3:$A$6,MATCH(Model_Input_Builder!$G492,Duct_Leakage!$E$3:$E$6,0),1)</f>
        <v>0.06</v>
      </c>
      <c r="AB492" s="91">
        <f>INDEX(Duct_Leakage!$B$3:$B$6,MATCH(Model_Input_Builder!$G492,Duct_Leakage!$E$3:$E$6,0),1)</f>
        <v>0.03</v>
      </c>
      <c r="AC492" s="18">
        <v>30</v>
      </c>
      <c r="AD492" s="18">
        <v>30</v>
      </c>
      <c r="AE492" s="18" t="s">
        <v>67</v>
      </c>
      <c r="AF492" s="18" t="s">
        <v>35</v>
      </c>
      <c r="AG492" s="49">
        <v>0</v>
      </c>
      <c r="AH492" s="18">
        <v>0</v>
      </c>
      <c r="AI492" s="18" t="s">
        <v>67</v>
      </c>
      <c r="AJ492" s="18" t="s">
        <v>67</v>
      </c>
      <c r="AK492" s="18" t="s">
        <v>67</v>
      </c>
      <c r="AL492" s="18" t="s">
        <v>67</v>
      </c>
      <c r="AM492" s="18" t="s">
        <v>67</v>
      </c>
      <c r="AN492" s="18">
        <v>0</v>
      </c>
      <c r="AO492" s="18">
        <v>0</v>
      </c>
    </row>
    <row r="493" spans="1:41" x14ac:dyDescent="0.25">
      <c r="A493" s="116">
        <v>489</v>
      </c>
      <c r="B493" s="116">
        <v>3</v>
      </c>
      <c r="C493" s="116">
        <v>1</v>
      </c>
      <c r="D493" s="116">
        <v>1</v>
      </c>
      <c r="E493" s="116">
        <v>19</v>
      </c>
      <c r="F493" s="116">
        <v>15</v>
      </c>
      <c r="G493" s="116">
        <v>1</v>
      </c>
      <c r="H493" s="116">
        <v>1</v>
      </c>
      <c r="I493" s="116" t="s">
        <v>1302</v>
      </c>
      <c r="K493" s="114" t="s">
        <v>2270</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277</v>
      </c>
      <c r="W493" s="18" t="s">
        <v>277</v>
      </c>
      <c r="X493" s="18" t="s">
        <v>346</v>
      </c>
      <c r="Y493" s="18" t="s">
        <v>32</v>
      </c>
      <c r="Z493" s="18" t="s">
        <v>33</v>
      </c>
      <c r="AA493" s="91">
        <f>INDEX(Duct_Leakage!$A$3:$A$6,MATCH(Model_Input_Builder!$G493,Duct_Leakage!$E$3:$E$6,0),1)</f>
        <v>0.03</v>
      </c>
      <c r="AB493" s="91">
        <f>INDEX(Duct_Leakage!$B$3:$B$6,MATCH(Model_Input_Builder!$G493,Duct_Leakage!$E$3:$E$6,0),1)</f>
        <v>1.4999999999999999E-2</v>
      </c>
      <c r="AC493" s="18">
        <v>30</v>
      </c>
      <c r="AD493" s="18">
        <v>30</v>
      </c>
      <c r="AE493" s="18" t="s">
        <v>67</v>
      </c>
      <c r="AF493" s="18" t="s">
        <v>35</v>
      </c>
      <c r="AG493" s="49">
        <v>0</v>
      </c>
      <c r="AH493" s="18">
        <v>0</v>
      </c>
      <c r="AI493" s="18" t="s">
        <v>67</v>
      </c>
      <c r="AJ493" s="18" t="s">
        <v>67</v>
      </c>
      <c r="AK493" s="18" t="s">
        <v>67</v>
      </c>
      <c r="AL493" s="18" t="s">
        <v>67</v>
      </c>
      <c r="AM493" s="18" t="s">
        <v>67</v>
      </c>
      <c r="AN493" s="18">
        <v>0</v>
      </c>
      <c r="AO493" s="18">
        <v>0</v>
      </c>
    </row>
    <row r="494" spans="1:41" x14ac:dyDescent="0.25">
      <c r="A494" s="116">
        <v>490</v>
      </c>
      <c r="B494" s="116">
        <v>3</v>
      </c>
      <c r="C494" s="116">
        <v>6</v>
      </c>
      <c r="D494" s="116">
        <v>3</v>
      </c>
      <c r="E494" s="116">
        <v>17</v>
      </c>
      <c r="F494" s="116">
        <v>2</v>
      </c>
      <c r="G494" s="116">
        <v>4</v>
      </c>
      <c r="H494" s="116">
        <v>3</v>
      </c>
      <c r="I494" s="116" t="s">
        <v>1303</v>
      </c>
      <c r="K494" s="114" t="s">
        <v>2271</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277</v>
      </c>
      <c r="W494" s="18" t="s">
        <v>277</v>
      </c>
      <c r="X494" s="18" t="s">
        <v>346</v>
      </c>
      <c r="Y494" s="18" t="s">
        <v>32</v>
      </c>
      <c r="Z494" s="18" t="s">
        <v>33</v>
      </c>
      <c r="AA494" s="91">
        <f>INDEX(Duct_Leakage!$A$3:$A$6,MATCH(Model_Input_Builder!$G494,Duct_Leakage!$E$3:$E$6,0),1)</f>
        <v>0.18</v>
      </c>
      <c r="AB494" s="91">
        <f>INDEX(Duct_Leakage!$B$3:$B$6,MATCH(Model_Input_Builder!$G494,Duct_Leakage!$E$3:$E$6,0),1)</f>
        <v>0.09</v>
      </c>
      <c r="AC494" s="18">
        <v>30</v>
      </c>
      <c r="AD494" s="18">
        <v>30</v>
      </c>
      <c r="AE494" s="18" t="s">
        <v>67</v>
      </c>
      <c r="AF494" s="18" t="s">
        <v>35</v>
      </c>
      <c r="AG494" s="49">
        <v>0</v>
      </c>
      <c r="AH494" s="18">
        <v>0</v>
      </c>
      <c r="AI494" s="18" t="s">
        <v>67</v>
      </c>
      <c r="AJ494" s="18" t="s">
        <v>67</v>
      </c>
      <c r="AK494" s="18" t="s">
        <v>67</v>
      </c>
      <c r="AL494" s="18" t="s">
        <v>67</v>
      </c>
      <c r="AM494" s="18" t="s">
        <v>67</v>
      </c>
      <c r="AN494" s="18">
        <v>0</v>
      </c>
      <c r="AO494" s="18">
        <v>0</v>
      </c>
    </row>
    <row r="495" spans="1:41" x14ac:dyDescent="0.25">
      <c r="A495" s="116">
        <v>491</v>
      </c>
      <c r="B495" s="116">
        <v>1</v>
      </c>
      <c r="C495" s="116">
        <v>3</v>
      </c>
      <c r="D495" s="116">
        <v>5</v>
      </c>
      <c r="E495" s="116">
        <v>8</v>
      </c>
      <c r="F495" s="116">
        <v>16</v>
      </c>
      <c r="G495" s="116">
        <v>4</v>
      </c>
      <c r="H495" s="116">
        <v>3</v>
      </c>
      <c r="I495" s="116" t="s">
        <v>1304</v>
      </c>
      <c r="K495" s="114" t="s">
        <v>2272</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277</v>
      </c>
      <c r="W495" s="18" t="s">
        <v>277</v>
      </c>
      <c r="X495" s="18" t="s">
        <v>346</v>
      </c>
      <c r="Y495" s="18" t="s">
        <v>32</v>
      </c>
      <c r="Z495" s="18" t="s">
        <v>33</v>
      </c>
      <c r="AA495" s="91">
        <f>INDEX(Duct_Leakage!$A$3:$A$6,MATCH(Model_Input_Builder!$G495,Duct_Leakage!$E$3:$E$6,0),1)</f>
        <v>0.18</v>
      </c>
      <c r="AB495" s="91">
        <f>INDEX(Duct_Leakage!$B$3:$B$6,MATCH(Model_Input_Builder!$G495,Duct_Leakage!$E$3:$E$6,0),1)</f>
        <v>0.09</v>
      </c>
      <c r="AC495" s="18">
        <v>30</v>
      </c>
      <c r="AD495" s="18">
        <v>30</v>
      </c>
      <c r="AE495" s="18" t="s">
        <v>67</v>
      </c>
      <c r="AF495" s="18" t="s">
        <v>35</v>
      </c>
      <c r="AG495" s="49">
        <v>0</v>
      </c>
      <c r="AH495" s="18">
        <v>0</v>
      </c>
      <c r="AI495" s="18" t="s">
        <v>67</v>
      </c>
      <c r="AJ495" s="18" t="s">
        <v>67</v>
      </c>
      <c r="AK495" s="18" t="s">
        <v>67</v>
      </c>
      <c r="AL495" s="18" t="s">
        <v>67</v>
      </c>
      <c r="AM495" s="18" t="s">
        <v>67</v>
      </c>
      <c r="AN495" s="18">
        <v>0</v>
      </c>
      <c r="AO495" s="18">
        <v>0</v>
      </c>
    </row>
    <row r="496" spans="1:41" x14ac:dyDescent="0.25">
      <c r="A496" s="116">
        <v>492</v>
      </c>
      <c r="B496" s="116">
        <v>1</v>
      </c>
      <c r="C496" s="116">
        <v>2</v>
      </c>
      <c r="D496" s="116">
        <v>1</v>
      </c>
      <c r="E496" s="116">
        <v>10</v>
      </c>
      <c r="F496" s="116">
        <v>8</v>
      </c>
      <c r="G496" s="116">
        <v>3</v>
      </c>
      <c r="H496" s="116">
        <v>4</v>
      </c>
      <c r="I496" s="116" t="s">
        <v>1305</v>
      </c>
      <c r="K496" s="114" t="s">
        <v>2273</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277</v>
      </c>
      <c r="W496" s="18" t="s">
        <v>277</v>
      </c>
      <c r="X496" s="18" t="s">
        <v>346</v>
      </c>
      <c r="Y496" s="18" t="s">
        <v>32</v>
      </c>
      <c r="Z496" s="18" t="s">
        <v>33</v>
      </c>
      <c r="AA496" s="91">
        <f>INDEX(Duct_Leakage!$A$3:$A$6,MATCH(Model_Input_Builder!$G496,Duct_Leakage!$E$3:$E$6,0),1)</f>
        <v>0.127</v>
      </c>
      <c r="AB496" s="91">
        <f>INDEX(Duct_Leakage!$B$3:$B$6,MATCH(Model_Input_Builder!$G496,Duct_Leakage!$E$3:$E$6,0),1)</f>
        <v>6.3E-2</v>
      </c>
      <c r="AC496" s="18">
        <v>30</v>
      </c>
      <c r="AD496" s="18">
        <v>30</v>
      </c>
      <c r="AE496" s="18" t="s">
        <v>67</v>
      </c>
      <c r="AF496" s="18" t="s">
        <v>35</v>
      </c>
      <c r="AG496" s="49">
        <v>0</v>
      </c>
      <c r="AH496" s="18">
        <v>0</v>
      </c>
      <c r="AI496" s="18" t="s">
        <v>67</v>
      </c>
      <c r="AJ496" s="18" t="s">
        <v>67</v>
      </c>
      <c r="AK496" s="18" t="s">
        <v>67</v>
      </c>
      <c r="AL496" s="18" t="s">
        <v>67</v>
      </c>
      <c r="AM496" s="18" t="s">
        <v>67</v>
      </c>
      <c r="AN496" s="18">
        <v>0</v>
      </c>
      <c r="AO496" s="18">
        <v>0</v>
      </c>
    </row>
    <row r="497" spans="1:41" x14ac:dyDescent="0.25">
      <c r="A497" s="116">
        <v>493</v>
      </c>
      <c r="B497" s="116">
        <v>2</v>
      </c>
      <c r="C497" s="116">
        <v>2</v>
      </c>
      <c r="D497" s="116">
        <v>1</v>
      </c>
      <c r="E497" s="116">
        <v>16</v>
      </c>
      <c r="F497" s="116">
        <v>16</v>
      </c>
      <c r="G497" s="116">
        <v>3</v>
      </c>
      <c r="H497" s="116">
        <v>4</v>
      </c>
      <c r="I497" s="116" t="s">
        <v>1306</v>
      </c>
      <c r="K497" s="114" t="s">
        <v>2274</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277</v>
      </c>
      <c r="W497" s="18" t="s">
        <v>277</v>
      </c>
      <c r="X497" s="18" t="s">
        <v>346</v>
      </c>
      <c r="Y497" s="18" t="s">
        <v>32</v>
      </c>
      <c r="Z497" s="18" t="s">
        <v>33</v>
      </c>
      <c r="AA497" s="91">
        <f>INDEX(Duct_Leakage!$A$3:$A$6,MATCH(Model_Input_Builder!$G497,Duct_Leakage!$E$3:$E$6,0),1)</f>
        <v>0.127</v>
      </c>
      <c r="AB497" s="91">
        <f>INDEX(Duct_Leakage!$B$3:$B$6,MATCH(Model_Input_Builder!$G497,Duct_Leakage!$E$3:$E$6,0),1)</f>
        <v>6.3E-2</v>
      </c>
      <c r="AC497" s="18">
        <v>30</v>
      </c>
      <c r="AD497" s="18">
        <v>30</v>
      </c>
      <c r="AE497" s="18" t="s">
        <v>67</v>
      </c>
      <c r="AF497" s="18" t="s">
        <v>35</v>
      </c>
      <c r="AG497" s="49">
        <v>0</v>
      </c>
      <c r="AH497" s="18">
        <v>0</v>
      </c>
      <c r="AI497" s="18" t="s">
        <v>67</v>
      </c>
      <c r="AJ497" s="18" t="s">
        <v>67</v>
      </c>
      <c r="AK497" s="18" t="s">
        <v>67</v>
      </c>
      <c r="AL497" s="18" t="s">
        <v>67</v>
      </c>
      <c r="AM497" s="18" t="s">
        <v>67</v>
      </c>
      <c r="AN497" s="18">
        <v>0</v>
      </c>
      <c r="AO497" s="18">
        <v>0</v>
      </c>
    </row>
    <row r="498" spans="1:41" x14ac:dyDescent="0.25">
      <c r="A498" s="116">
        <v>494</v>
      </c>
      <c r="B498" s="116">
        <v>4</v>
      </c>
      <c r="C498" s="116">
        <v>6</v>
      </c>
      <c r="D498" s="116">
        <v>4</v>
      </c>
      <c r="E498" s="116">
        <v>5</v>
      </c>
      <c r="F498" s="116">
        <v>8</v>
      </c>
      <c r="G498" s="116">
        <v>1</v>
      </c>
      <c r="H498" s="116">
        <v>4</v>
      </c>
      <c r="I498" s="116" t="s">
        <v>1307</v>
      </c>
      <c r="K498" s="114" t="s">
        <v>2275</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277</v>
      </c>
      <c r="W498" s="18" t="s">
        <v>277</v>
      </c>
      <c r="X498" s="18" t="s">
        <v>346</v>
      </c>
      <c r="Y498" s="18" t="s">
        <v>32</v>
      </c>
      <c r="Z498" s="18" t="s">
        <v>33</v>
      </c>
      <c r="AA498" s="91">
        <f>INDEX(Duct_Leakage!$A$3:$A$6,MATCH(Model_Input_Builder!$G498,Duct_Leakage!$E$3:$E$6,0),1)</f>
        <v>0.03</v>
      </c>
      <c r="AB498" s="91">
        <f>INDEX(Duct_Leakage!$B$3:$B$6,MATCH(Model_Input_Builder!$G498,Duct_Leakage!$E$3:$E$6,0),1)</f>
        <v>1.4999999999999999E-2</v>
      </c>
      <c r="AC498" s="18">
        <v>30</v>
      </c>
      <c r="AD498" s="18">
        <v>30</v>
      </c>
      <c r="AE498" s="18" t="s">
        <v>67</v>
      </c>
      <c r="AF498" s="18" t="s">
        <v>35</v>
      </c>
      <c r="AG498" s="49">
        <v>0</v>
      </c>
      <c r="AH498" s="18">
        <v>0</v>
      </c>
      <c r="AI498" s="18" t="s">
        <v>67</v>
      </c>
      <c r="AJ498" s="18" t="s">
        <v>67</v>
      </c>
      <c r="AK498" s="18" t="s">
        <v>67</v>
      </c>
      <c r="AL498" s="18" t="s">
        <v>67</v>
      </c>
      <c r="AM498" s="18" t="s">
        <v>67</v>
      </c>
      <c r="AN498" s="18">
        <v>0</v>
      </c>
      <c r="AO498" s="18">
        <v>0</v>
      </c>
    </row>
    <row r="499" spans="1:41" x14ac:dyDescent="0.25">
      <c r="A499" s="116">
        <v>495</v>
      </c>
      <c r="B499" s="116">
        <v>2</v>
      </c>
      <c r="C499" s="116">
        <v>2</v>
      </c>
      <c r="D499" s="116">
        <v>2</v>
      </c>
      <c r="E499" s="116">
        <v>9</v>
      </c>
      <c r="F499" s="116">
        <v>2</v>
      </c>
      <c r="G499" s="116">
        <v>3</v>
      </c>
      <c r="H499" s="116">
        <v>1</v>
      </c>
      <c r="I499" s="116" t="s">
        <v>1308</v>
      </c>
      <c r="K499" s="114" t="s">
        <v>2276</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277</v>
      </c>
      <c r="W499" s="18" t="s">
        <v>277</v>
      </c>
      <c r="X499" s="18" t="s">
        <v>346</v>
      </c>
      <c r="Y499" s="18" t="s">
        <v>32</v>
      </c>
      <c r="Z499" s="18" t="s">
        <v>33</v>
      </c>
      <c r="AA499" s="91">
        <f>INDEX(Duct_Leakage!$A$3:$A$6,MATCH(Model_Input_Builder!$G499,Duct_Leakage!$E$3:$E$6,0),1)</f>
        <v>0.127</v>
      </c>
      <c r="AB499" s="91">
        <f>INDEX(Duct_Leakage!$B$3:$B$6,MATCH(Model_Input_Builder!$G499,Duct_Leakage!$E$3:$E$6,0),1)</f>
        <v>6.3E-2</v>
      </c>
      <c r="AC499" s="18">
        <v>30</v>
      </c>
      <c r="AD499" s="18">
        <v>30</v>
      </c>
      <c r="AE499" s="18" t="s">
        <v>67</v>
      </c>
      <c r="AF499" s="18" t="s">
        <v>35</v>
      </c>
      <c r="AG499" s="49">
        <v>0</v>
      </c>
      <c r="AH499" s="18">
        <v>0</v>
      </c>
      <c r="AI499" s="18" t="s">
        <v>67</v>
      </c>
      <c r="AJ499" s="18" t="s">
        <v>67</v>
      </c>
      <c r="AK499" s="18" t="s">
        <v>67</v>
      </c>
      <c r="AL499" s="18" t="s">
        <v>67</v>
      </c>
      <c r="AM499" s="18" t="s">
        <v>67</v>
      </c>
      <c r="AN499" s="18">
        <v>0</v>
      </c>
      <c r="AO499" s="18">
        <v>0</v>
      </c>
    </row>
    <row r="500" spans="1:41" x14ac:dyDescent="0.25">
      <c r="A500" s="116">
        <v>496</v>
      </c>
      <c r="B500" s="116">
        <v>1</v>
      </c>
      <c r="C500" s="116">
        <v>1</v>
      </c>
      <c r="D500" s="116">
        <v>3</v>
      </c>
      <c r="E500" s="116">
        <v>14</v>
      </c>
      <c r="F500" s="116">
        <v>7</v>
      </c>
      <c r="G500" s="116">
        <v>1</v>
      </c>
      <c r="H500" s="116">
        <v>4</v>
      </c>
      <c r="I500" s="116" t="s">
        <v>1309</v>
      </c>
      <c r="K500" s="114" t="s">
        <v>2277</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277</v>
      </c>
      <c r="W500" s="18" t="s">
        <v>277</v>
      </c>
      <c r="X500" s="18" t="s">
        <v>346</v>
      </c>
      <c r="Y500" s="18" t="s">
        <v>32</v>
      </c>
      <c r="Z500" s="18" t="s">
        <v>33</v>
      </c>
      <c r="AA500" s="91">
        <f>INDEX(Duct_Leakage!$A$3:$A$6,MATCH(Model_Input_Builder!$G500,Duct_Leakage!$E$3:$E$6,0),1)</f>
        <v>0.03</v>
      </c>
      <c r="AB500" s="91">
        <f>INDEX(Duct_Leakage!$B$3:$B$6,MATCH(Model_Input_Builder!$G500,Duct_Leakage!$E$3:$E$6,0),1)</f>
        <v>1.4999999999999999E-2</v>
      </c>
      <c r="AC500" s="18">
        <v>30</v>
      </c>
      <c r="AD500" s="18">
        <v>30</v>
      </c>
      <c r="AE500" s="18" t="s">
        <v>67</v>
      </c>
      <c r="AF500" s="18" t="s">
        <v>35</v>
      </c>
      <c r="AG500" s="49">
        <v>0</v>
      </c>
      <c r="AH500" s="18">
        <v>0</v>
      </c>
      <c r="AI500" s="18" t="s">
        <v>67</v>
      </c>
      <c r="AJ500" s="18" t="s">
        <v>67</v>
      </c>
      <c r="AK500" s="18" t="s">
        <v>67</v>
      </c>
      <c r="AL500" s="18" t="s">
        <v>67</v>
      </c>
      <c r="AM500" s="18" t="s">
        <v>67</v>
      </c>
      <c r="AN500" s="18">
        <v>0</v>
      </c>
      <c r="AO500" s="18">
        <v>0</v>
      </c>
    </row>
    <row r="501" spans="1:41" x14ac:dyDescent="0.25">
      <c r="A501" s="116">
        <v>497</v>
      </c>
      <c r="B501" s="116">
        <v>3</v>
      </c>
      <c r="C501" s="116">
        <v>1</v>
      </c>
      <c r="D501" s="116">
        <v>2</v>
      </c>
      <c r="E501" s="116">
        <v>3</v>
      </c>
      <c r="F501" s="116">
        <v>18</v>
      </c>
      <c r="G501" s="116">
        <v>3</v>
      </c>
      <c r="H501" s="116">
        <v>2</v>
      </c>
      <c r="I501" s="116" t="s">
        <v>1310</v>
      </c>
      <c r="K501" s="114" t="s">
        <v>2278</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277</v>
      </c>
      <c r="W501" s="18" t="s">
        <v>277</v>
      </c>
      <c r="X501" s="18" t="s">
        <v>346</v>
      </c>
      <c r="Y501" s="18" t="s">
        <v>32</v>
      </c>
      <c r="Z501" s="18" t="s">
        <v>33</v>
      </c>
      <c r="AA501" s="91">
        <f>INDEX(Duct_Leakage!$A$3:$A$6,MATCH(Model_Input_Builder!$G501,Duct_Leakage!$E$3:$E$6,0),1)</f>
        <v>0.127</v>
      </c>
      <c r="AB501" s="91">
        <f>INDEX(Duct_Leakage!$B$3:$B$6,MATCH(Model_Input_Builder!$G501,Duct_Leakage!$E$3:$E$6,0),1)</f>
        <v>6.3E-2</v>
      </c>
      <c r="AC501" s="18">
        <v>30</v>
      </c>
      <c r="AD501" s="18">
        <v>30</v>
      </c>
      <c r="AE501" s="18" t="s">
        <v>67</v>
      </c>
      <c r="AF501" s="18" t="s">
        <v>35</v>
      </c>
      <c r="AG501" s="49">
        <v>0</v>
      </c>
      <c r="AH501" s="18">
        <v>0</v>
      </c>
      <c r="AI501" s="18" t="s">
        <v>67</v>
      </c>
      <c r="AJ501" s="18" t="s">
        <v>67</v>
      </c>
      <c r="AK501" s="18" t="s">
        <v>67</v>
      </c>
      <c r="AL501" s="18" t="s">
        <v>67</v>
      </c>
      <c r="AM501" s="18" t="s">
        <v>67</v>
      </c>
      <c r="AN501" s="18">
        <v>0</v>
      </c>
      <c r="AO501" s="18">
        <v>0</v>
      </c>
    </row>
    <row r="502" spans="1:41" x14ac:dyDescent="0.25">
      <c r="A502" s="116">
        <v>498</v>
      </c>
      <c r="B502" s="116">
        <v>2</v>
      </c>
      <c r="C502" s="116">
        <v>8</v>
      </c>
      <c r="D502" s="116">
        <v>4</v>
      </c>
      <c r="E502" s="116">
        <v>12</v>
      </c>
      <c r="F502" s="116">
        <v>16</v>
      </c>
      <c r="G502" s="116">
        <v>1</v>
      </c>
      <c r="H502" s="116">
        <v>1</v>
      </c>
      <c r="I502" s="116" t="s">
        <v>1311</v>
      </c>
      <c r="K502" s="114" t="s">
        <v>2279</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277</v>
      </c>
      <c r="W502" s="18" t="s">
        <v>277</v>
      </c>
      <c r="X502" s="18" t="s">
        <v>346</v>
      </c>
      <c r="Y502" s="18" t="s">
        <v>32</v>
      </c>
      <c r="Z502" s="18" t="s">
        <v>33</v>
      </c>
      <c r="AA502" s="91">
        <f>INDEX(Duct_Leakage!$A$3:$A$6,MATCH(Model_Input_Builder!$G502,Duct_Leakage!$E$3:$E$6,0),1)</f>
        <v>0.03</v>
      </c>
      <c r="AB502" s="91">
        <f>INDEX(Duct_Leakage!$B$3:$B$6,MATCH(Model_Input_Builder!$G502,Duct_Leakage!$E$3:$E$6,0),1)</f>
        <v>1.4999999999999999E-2</v>
      </c>
      <c r="AC502" s="18">
        <v>30</v>
      </c>
      <c r="AD502" s="18">
        <v>30</v>
      </c>
      <c r="AE502" s="18" t="s">
        <v>67</v>
      </c>
      <c r="AF502" s="18" t="s">
        <v>35</v>
      </c>
      <c r="AG502" s="49">
        <v>0</v>
      </c>
      <c r="AH502" s="18">
        <v>0</v>
      </c>
      <c r="AI502" s="18" t="s">
        <v>67</v>
      </c>
      <c r="AJ502" s="18" t="s">
        <v>67</v>
      </c>
      <c r="AK502" s="18" t="s">
        <v>67</v>
      </c>
      <c r="AL502" s="18" t="s">
        <v>67</v>
      </c>
      <c r="AM502" s="18" t="s">
        <v>67</v>
      </c>
      <c r="AN502" s="18">
        <v>0</v>
      </c>
      <c r="AO502" s="18">
        <v>0</v>
      </c>
    </row>
    <row r="503" spans="1:41" x14ac:dyDescent="0.25">
      <c r="A503" s="116">
        <v>499</v>
      </c>
      <c r="B503" s="116">
        <v>2</v>
      </c>
      <c r="C503" s="116">
        <v>4</v>
      </c>
      <c r="D503" s="116">
        <v>2</v>
      </c>
      <c r="E503" s="116">
        <v>10</v>
      </c>
      <c r="F503" s="116">
        <v>10</v>
      </c>
      <c r="G503" s="116">
        <v>2</v>
      </c>
      <c r="H503" s="116">
        <v>4</v>
      </c>
      <c r="I503" s="116" t="s">
        <v>1312</v>
      </c>
      <c r="K503" s="114" t="s">
        <v>2280</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277</v>
      </c>
      <c r="W503" s="18" t="s">
        <v>277</v>
      </c>
      <c r="X503" s="18" t="s">
        <v>346</v>
      </c>
      <c r="Y503" s="18" t="s">
        <v>32</v>
      </c>
      <c r="Z503" s="18" t="s">
        <v>33</v>
      </c>
      <c r="AA503" s="91">
        <f>INDEX(Duct_Leakage!$A$3:$A$6,MATCH(Model_Input_Builder!$G503,Duct_Leakage!$E$3:$E$6,0),1)</f>
        <v>0.06</v>
      </c>
      <c r="AB503" s="91">
        <f>INDEX(Duct_Leakage!$B$3:$B$6,MATCH(Model_Input_Builder!$G503,Duct_Leakage!$E$3:$E$6,0),1)</f>
        <v>0.03</v>
      </c>
      <c r="AC503" s="18">
        <v>30</v>
      </c>
      <c r="AD503" s="18">
        <v>30</v>
      </c>
      <c r="AE503" s="18" t="s">
        <v>67</v>
      </c>
      <c r="AF503" s="18" t="s">
        <v>35</v>
      </c>
      <c r="AG503" s="49">
        <v>0</v>
      </c>
      <c r="AH503" s="18">
        <v>0</v>
      </c>
      <c r="AI503" s="18" t="s">
        <v>67</v>
      </c>
      <c r="AJ503" s="18" t="s">
        <v>67</v>
      </c>
      <c r="AK503" s="18" t="s">
        <v>67</v>
      </c>
      <c r="AL503" s="18" t="s">
        <v>67</v>
      </c>
      <c r="AM503" s="18" t="s">
        <v>67</v>
      </c>
      <c r="AN503" s="18">
        <v>0</v>
      </c>
      <c r="AO503" s="18">
        <v>0</v>
      </c>
    </row>
    <row r="504" spans="1:41" x14ac:dyDescent="0.25">
      <c r="A504" s="116">
        <v>500</v>
      </c>
      <c r="B504" s="116">
        <v>1</v>
      </c>
      <c r="C504" s="116">
        <v>1</v>
      </c>
      <c r="D504" s="116">
        <v>1</v>
      </c>
      <c r="E504" s="116">
        <v>6</v>
      </c>
      <c r="F504" s="116">
        <v>18</v>
      </c>
      <c r="G504" s="116">
        <v>3</v>
      </c>
      <c r="H504" s="116">
        <v>3</v>
      </c>
      <c r="I504" s="116" t="s">
        <v>1313</v>
      </c>
      <c r="K504" s="114" t="s">
        <v>2281</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277</v>
      </c>
      <c r="W504" s="18" t="s">
        <v>277</v>
      </c>
      <c r="X504" s="18" t="s">
        <v>346</v>
      </c>
      <c r="Y504" s="18" t="s">
        <v>32</v>
      </c>
      <c r="Z504" s="18" t="s">
        <v>33</v>
      </c>
      <c r="AA504" s="91">
        <f>INDEX(Duct_Leakage!$A$3:$A$6,MATCH(Model_Input_Builder!$G504,Duct_Leakage!$E$3:$E$6,0),1)</f>
        <v>0.127</v>
      </c>
      <c r="AB504" s="91">
        <f>INDEX(Duct_Leakage!$B$3:$B$6,MATCH(Model_Input_Builder!$G504,Duct_Leakage!$E$3:$E$6,0),1)</f>
        <v>6.3E-2</v>
      </c>
      <c r="AC504" s="18">
        <v>30</v>
      </c>
      <c r="AD504" s="18">
        <v>30</v>
      </c>
      <c r="AE504" s="18" t="s">
        <v>67</v>
      </c>
      <c r="AF504" s="18" t="s">
        <v>35</v>
      </c>
      <c r="AG504" s="49">
        <v>0</v>
      </c>
      <c r="AH504" s="18">
        <v>0</v>
      </c>
      <c r="AI504" s="18" t="s">
        <v>67</v>
      </c>
      <c r="AJ504" s="18" t="s">
        <v>67</v>
      </c>
      <c r="AK504" s="18" t="s">
        <v>67</v>
      </c>
      <c r="AL504" s="18" t="s">
        <v>67</v>
      </c>
      <c r="AM504" s="18" t="s">
        <v>67</v>
      </c>
      <c r="AN504" s="18">
        <v>0</v>
      </c>
      <c r="AO504" s="18">
        <v>0</v>
      </c>
    </row>
    <row r="505" spans="1:41" x14ac:dyDescent="0.25">
      <c r="A505" s="116">
        <v>501</v>
      </c>
      <c r="B505" s="116">
        <v>3</v>
      </c>
      <c r="C505" s="116">
        <v>1</v>
      </c>
      <c r="D505" s="116">
        <v>4</v>
      </c>
      <c r="E505" s="116">
        <v>17</v>
      </c>
      <c r="F505" s="116">
        <v>17</v>
      </c>
      <c r="G505" s="116">
        <v>4</v>
      </c>
      <c r="H505" s="116">
        <v>4</v>
      </c>
      <c r="I505" s="116" t="s">
        <v>1314</v>
      </c>
    </row>
    <row r="506" spans="1:41" x14ac:dyDescent="0.25">
      <c r="A506" s="116">
        <v>502</v>
      </c>
      <c r="B506" s="116">
        <v>4</v>
      </c>
      <c r="C506" s="116">
        <v>7</v>
      </c>
      <c r="D506" s="116">
        <v>1</v>
      </c>
      <c r="E506" s="116">
        <v>19</v>
      </c>
      <c r="F506" s="116">
        <v>1</v>
      </c>
      <c r="G506" s="116">
        <v>3</v>
      </c>
      <c r="H506" s="116">
        <v>2</v>
      </c>
      <c r="I506" s="116" t="s">
        <v>1315</v>
      </c>
    </row>
    <row r="507" spans="1:41" x14ac:dyDescent="0.25">
      <c r="A507" s="116">
        <v>503</v>
      </c>
      <c r="B507" s="116">
        <v>4</v>
      </c>
      <c r="C507" s="116">
        <v>8</v>
      </c>
      <c r="D507" s="116">
        <v>3</v>
      </c>
      <c r="E507" s="116">
        <v>13</v>
      </c>
      <c r="F507" s="116">
        <v>17</v>
      </c>
      <c r="G507" s="116">
        <v>2</v>
      </c>
      <c r="H507" s="116">
        <v>4</v>
      </c>
      <c r="I507" s="116" t="s">
        <v>1316</v>
      </c>
    </row>
    <row r="508" spans="1:41" x14ac:dyDescent="0.25">
      <c r="A508" s="116">
        <v>504</v>
      </c>
      <c r="B508" s="116">
        <v>3</v>
      </c>
      <c r="C508" s="116">
        <v>1</v>
      </c>
      <c r="D508" s="116">
        <v>5</v>
      </c>
      <c r="E508" s="116">
        <v>15</v>
      </c>
      <c r="F508" s="116">
        <v>10</v>
      </c>
      <c r="G508" s="116">
        <v>4</v>
      </c>
      <c r="H508" s="116">
        <v>2</v>
      </c>
      <c r="I508" s="116" t="s">
        <v>1317</v>
      </c>
    </row>
    <row r="509" spans="1:41" x14ac:dyDescent="0.25">
      <c r="A509" s="116">
        <v>505</v>
      </c>
      <c r="B509" s="116">
        <v>3</v>
      </c>
      <c r="C509" s="116">
        <v>3</v>
      </c>
      <c r="D509" s="116">
        <v>2</v>
      </c>
      <c r="E509" s="116">
        <v>16</v>
      </c>
      <c r="F509" s="116">
        <v>10</v>
      </c>
      <c r="G509" s="116">
        <v>4</v>
      </c>
      <c r="H509" s="116">
        <v>1</v>
      </c>
      <c r="I509" s="116" t="s">
        <v>1318</v>
      </c>
    </row>
    <row r="510" spans="1:41" x14ac:dyDescent="0.25">
      <c r="A510" s="116">
        <v>506</v>
      </c>
      <c r="B510" s="116">
        <v>3</v>
      </c>
      <c r="C510" s="116">
        <v>5</v>
      </c>
      <c r="D510" s="116">
        <v>1</v>
      </c>
      <c r="E510" s="116">
        <v>7</v>
      </c>
      <c r="F510" s="116">
        <v>4</v>
      </c>
      <c r="G510" s="116">
        <v>1</v>
      </c>
      <c r="H510" s="116">
        <v>4</v>
      </c>
      <c r="I510" s="116" t="s">
        <v>1319</v>
      </c>
    </row>
    <row r="511" spans="1:41" x14ac:dyDescent="0.25">
      <c r="A511" s="116">
        <v>507</v>
      </c>
      <c r="B511" s="116">
        <v>2</v>
      </c>
      <c r="C511" s="116">
        <v>4</v>
      </c>
      <c r="D511" s="116">
        <v>3</v>
      </c>
      <c r="E511" s="116">
        <v>2</v>
      </c>
      <c r="F511" s="116">
        <v>18</v>
      </c>
      <c r="G511" s="116">
        <v>3</v>
      </c>
      <c r="H511" s="116">
        <v>3</v>
      </c>
      <c r="I511" s="116" t="s">
        <v>1320</v>
      </c>
    </row>
    <row r="512" spans="1:41" x14ac:dyDescent="0.25">
      <c r="A512" s="116">
        <v>508</v>
      </c>
      <c r="B512" s="116">
        <v>1</v>
      </c>
      <c r="C512" s="116">
        <v>4</v>
      </c>
      <c r="D512" s="116">
        <v>3</v>
      </c>
      <c r="E512" s="116">
        <v>19</v>
      </c>
      <c r="F512" s="116">
        <v>16</v>
      </c>
      <c r="G512" s="116">
        <v>4</v>
      </c>
      <c r="H512" s="116">
        <v>2</v>
      </c>
      <c r="I512" s="116" t="s">
        <v>1321</v>
      </c>
    </row>
    <row r="513" spans="1:9" x14ac:dyDescent="0.25">
      <c r="A513" s="116">
        <v>509</v>
      </c>
      <c r="B513" s="116">
        <v>2</v>
      </c>
      <c r="C513" s="116">
        <v>6</v>
      </c>
      <c r="D513" s="116">
        <v>1</v>
      </c>
      <c r="E513" s="116">
        <v>11</v>
      </c>
      <c r="F513" s="116">
        <v>1</v>
      </c>
      <c r="G513" s="116">
        <v>1</v>
      </c>
      <c r="H513" s="116">
        <v>1</v>
      </c>
      <c r="I513" s="116" t="s">
        <v>1322</v>
      </c>
    </row>
    <row r="514" spans="1:9" x14ac:dyDescent="0.25">
      <c r="A514" s="116">
        <v>510</v>
      </c>
      <c r="B514" s="116">
        <v>3</v>
      </c>
      <c r="C514" s="116">
        <v>5</v>
      </c>
      <c r="D514" s="116">
        <v>5</v>
      </c>
      <c r="E514" s="116">
        <v>4</v>
      </c>
      <c r="F514" s="116">
        <v>10</v>
      </c>
      <c r="G514" s="116">
        <v>4</v>
      </c>
      <c r="H514" s="116">
        <v>3</v>
      </c>
      <c r="I514" s="116" t="s">
        <v>1323</v>
      </c>
    </row>
    <row r="515" spans="1:9" x14ac:dyDescent="0.25">
      <c r="A515" s="116">
        <v>511</v>
      </c>
      <c r="B515" s="116">
        <v>3</v>
      </c>
      <c r="C515" s="116">
        <v>3</v>
      </c>
      <c r="D515" s="116">
        <v>3</v>
      </c>
      <c r="E515" s="116">
        <v>17</v>
      </c>
      <c r="F515" s="116">
        <v>8</v>
      </c>
      <c r="G515" s="116">
        <v>3</v>
      </c>
      <c r="H515" s="116">
        <v>3</v>
      </c>
      <c r="I515" s="116" t="s">
        <v>1324</v>
      </c>
    </row>
    <row r="516" spans="1:9" x14ac:dyDescent="0.25">
      <c r="A516" s="116">
        <v>512</v>
      </c>
      <c r="B516" s="116">
        <v>1</v>
      </c>
      <c r="C516" s="116">
        <v>6</v>
      </c>
      <c r="D516" s="116">
        <v>3</v>
      </c>
      <c r="E516" s="116">
        <v>2</v>
      </c>
      <c r="F516" s="116">
        <v>11</v>
      </c>
      <c r="G516" s="116">
        <v>4</v>
      </c>
      <c r="H516" s="116">
        <v>1</v>
      </c>
      <c r="I516" s="116" t="s">
        <v>1325</v>
      </c>
    </row>
    <row r="517" spans="1:9" x14ac:dyDescent="0.25">
      <c r="A517" s="116">
        <v>513</v>
      </c>
      <c r="B517" s="116">
        <v>4</v>
      </c>
      <c r="C517" s="116">
        <v>4</v>
      </c>
      <c r="D517" s="116">
        <v>4</v>
      </c>
      <c r="E517" s="116">
        <v>4</v>
      </c>
      <c r="F517" s="116">
        <v>20</v>
      </c>
      <c r="G517" s="116">
        <v>4</v>
      </c>
      <c r="H517" s="116">
        <v>1</v>
      </c>
      <c r="I517" s="116" t="s">
        <v>1326</v>
      </c>
    </row>
    <row r="518" spans="1:9" x14ac:dyDescent="0.25">
      <c r="A518" s="116">
        <v>514</v>
      </c>
      <c r="B518" s="116">
        <v>2</v>
      </c>
      <c r="C518" s="116">
        <v>7</v>
      </c>
      <c r="D518" s="116">
        <v>4</v>
      </c>
      <c r="E518" s="116">
        <v>18</v>
      </c>
      <c r="F518" s="116">
        <v>2</v>
      </c>
      <c r="G518" s="116">
        <v>4</v>
      </c>
      <c r="H518" s="116">
        <v>3</v>
      </c>
      <c r="I518" s="116" t="s">
        <v>1327</v>
      </c>
    </row>
    <row r="519" spans="1:9" x14ac:dyDescent="0.25">
      <c r="A519" s="116">
        <v>515</v>
      </c>
      <c r="B519" s="116">
        <v>3</v>
      </c>
      <c r="C519" s="116">
        <v>5</v>
      </c>
      <c r="D519" s="116">
        <v>3</v>
      </c>
      <c r="E519" s="116">
        <v>2</v>
      </c>
      <c r="F519" s="116">
        <v>15</v>
      </c>
      <c r="G519" s="116">
        <v>3</v>
      </c>
      <c r="H519" s="116">
        <v>1</v>
      </c>
      <c r="I519" s="116" t="s">
        <v>1328</v>
      </c>
    </row>
    <row r="520" spans="1:9" x14ac:dyDescent="0.25">
      <c r="A520" s="116">
        <v>516</v>
      </c>
      <c r="B520" s="116">
        <v>3</v>
      </c>
      <c r="C520" s="116">
        <v>4</v>
      </c>
      <c r="D520" s="116">
        <v>4</v>
      </c>
      <c r="E520" s="116">
        <v>7</v>
      </c>
      <c r="F520" s="116">
        <v>15</v>
      </c>
      <c r="G520" s="116">
        <v>3</v>
      </c>
      <c r="H520" s="116">
        <v>4</v>
      </c>
      <c r="I520" s="116" t="s">
        <v>1329</v>
      </c>
    </row>
    <row r="521" spans="1:9" x14ac:dyDescent="0.25">
      <c r="A521" s="116">
        <v>517</v>
      </c>
      <c r="B521" s="116">
        <v>4</v>
      </c>
      <c r="C521" s="116">
        <v>3</v>
      </c>
      <c r="D521" s="116">
        <v>4</v>
      </c>
      <c r="E521" s="116">
        <v>19</v>
      </c>
      <c r="F521" s="116">
        <v>12</v>
      </c>
      <c r="G521" s="116">
        <v>4</v>
      </c>
      <c r="H521" s="116">
        <v>4</v>
      </c>
      <c r="I521" s="116" t="s">
        <v>1330</v>
      </c>
    </row>
    <row r="522" spans="1:9" x14ac:dyDescent="0.25">
      <c r="A522" s="116">
        <v>518</v>
      </c>
      <c r="B522" s="116">
        <v>3</v>
      </c>
      <c r="C522" s="116">
        <v>5</v>
      </c>
      <c r="D522" s="116">
        <v>2</v>
      </c>
      <c r="E522" s="116">
        <v>5</v>
      </c>
      <c r="F522" s="116">
        <v>16</v>
      </c>
      <c r="G522" s="116">
        <v>2</v>
      </c>
      <c r="H522" s="116">
        <v>3</v>
      </c>
      <c r="I522" s="116" t="s">
        <v>1331</v>
      </c>
    </row>
    <row r="523" spans="1:9" x14ac:dyDescent="0.25">
      <c r="A523" s="116">
        <v>519</v>
      </c>
      <c r="B523" s="116">
        <v>4</v>
      </c>
      <c r="C523" s="116">
        <v>1</v>
      </c>
      <c r="D523" s="116">
        <v>2</v>
      </c>
      <c r="E523" s="116">
        <v>14</v>
      </c>
      <c r="F523" s="116">
        <v>9</v>
      </c>
      <c r="G523" s="116">
        <v>4</v>
      </c>
      <c r="H523" s="116">
        <v>4</v>
      </c>
      <c r="I523" s="116" t="s">
        <v>1332</v>
      </c>
    </row>
    <row r="524" spans="1:9" x14ac:dyDescent="0.25">
      <c r="A524" s="116">
        <v>520</v>
      </c>
      <c r="B524" s="116">
        <v>3</v>
      </c>
      <c r="C524" s="116">
        <v>2</v>
      </c>
      <c r="D524" s="116">
        <v>3</v>
      </c>
      <c r="E524" s="116">
        <v>6</v>
      </c>
      <c r="F524" s="116">
        <v>17</v>
      </c>
      <c r="G524" s="116">
        <v>3</v>
      </c>
      <c r="H524" s="116">
        <v>4</v>
      </c>
      <c r="I524" s="116" t="s">
        <v>1333</v>
      </c>
    </row>
    <row r="525" spans="1:9" x14ac:dyDescent="0.25">
      <c r="A525" s="116">
        <v>521</v>
      </c>
      <c r="B525" s="116">
        <v>1</v>
      </c>
      <c r="C525" s="116">
        <v>7</v>
      </c>
      <c r="D525" s="116">
        <v>5</v>
      </c>
      <c r="E525" s="116">
        <v>15</v>
      </c>
      <c r="F525" s="116">
        <v>8</v>
      </c>
      <c r="G525" s="116">
        <v>1</v>
      </c>
      <c r="H525" s="116">
        <v>1</v>
      </c>
      <c r="I525" s="116" t="s">
        <v>1334</v>
      </c>
    </row>
    <row r="526" spans="1:9" x14ac:dyDescent="0.25">
      <c r="A526" s="116">
        <v>522</v>
      </c>
      <c r="B526" s="116">
        <v>3</v>
      </c>
      <c r="C526" s="116">
        <v>8</v>
      </c>
      <c r="D526" s="116">
        <v>5</v>
      </c>
      <c r="E526" s="116">
        <v>3</v>
      </c>
      <c r="F526" s="116">
        <v>10</v>
      </c>
      <c r="G526" s="116">
        <v>1</v>
      </c>
      <c r="H526" s="116">
        <v>3</v>
      </c>
      <c r="I526" s="116" t="s">
        <v>1335</v>
      </c>
    </row>
    <row r="527" spans="1:9" x14ac:dyDescent="0.25">
      <c r="A527" s="116">
        <v>523</v>
      </c>
      <c r="B527" s="116">
        <v>1</v>
      </c>
      <c r="C527" s="116">
        <v>6</v>
      </c>
      <c r="D527" s="116">
        <v>1</v>
      </c>
      <c r="E527" s="116">
        <v>18</v>
      </c>
      <c r="F527" s="116">
        <v>3</v>
      </c>
      <c r="G527" s="116">
        <v>4</v>
      </c>
      <c r="H527" s="116">
        <v>2</v>
      </c>
      <c r="I527" s="116" t="s">
        <v>1336</v>
      </c>
    </row>
    <row r="528" spans="1:9" x14ac:dyDescent="0.25">
      <c r="A528" s="116">
        <v>524</v>
      </c>
      <c r="B528" s="116">
        <v>3</v>
      </c>
      <c r="C528" s="116">
        <v>3</v>
      </c>
      <c r="D528" s="116">
        <v>3</v>
      </c>
      <c r="E528" s="116">
        <v>2</v>
      </c>
      <c r="F528" s="116">
        <v>4</v>
      </c>
      <c r="G528" s="116">
        <v>2</v>
      </c>
      <c r="H528" s="116">
        <v>3</v>
      </c>
      <c r="I528" s="116" t="s">
        <v>1337</v>
      </c>
    </row>
    <row r="529" spans="1:9" x14ac:dyDescent="0.25">
      <c r="A529" s="116">
        <v>525</v>
      </c>
      <c r="B529" s="116">
        <v>4</v>
      </c>
      <c r="C529" s="116">
        <v>1</v>
      </c>
      <c r="D529" s="116">
        <v>3</v>
      </c>
      <c r="E529" s="116">
        <v>2</v>
      </c>
      <c r="F529" s="116">
        <v>6</v>
      </c>
      <c r="G529" s="116">
        <v>3</v>
      </c>
      <c r="H529" s="116">
        <v>3</v>
      </c>
      <c r="I529" s="116" t="s">
        <v>1338</v>
      </c>
    </row>
    <row r="530" spans="1:9" x14ac:dyDescent="0.25">
      <c r="A530" s="116">
        <v>526</v>
      </c>
      <c r="B530" s="116">
        <v>1</v>
      </c>
      <c r="C530" s="116">
        <v>5</v>
      </c>
      <c r="D530" s="116">
        <v>4</v>
      </c>
      <c r="E530" s="116">
        <v>1</v>
      </c>
      <c r="F530" s="116">
        <v>13</v>
      </c>
      <c r="G530" s="116">
        <v>3</v>
      </c>
      <c r="H530" s="116">
        <v>2</v>
      </c>
      <c r="I530" s="116" t="s">
        <v>1339</v>
      </c>
    </row>
    <row r="531" spans="1:9" x14ac:dyDescent="0.25">
      <c r="A531" s="116">
        <v>527</v>
      </c>
      <c r="B531" s="116">
        <v>1</v>
      </c>
      <c r="C531" s="116">
        <v>2</v>
      </c>
      <c r="D531" s="116">
        <v>5</v>
      </c>
      <c r="E531" s="116">
        <v>1</v>
      </c>
      <c r="F531" s="116">
        <v>20</v>
      </c>
      <c r="G531" s="116">
        <v>3</v>
      </c>
      <c r="H531" s="116">
        <v>4</v>
      </c>
      <c r="I531" s="116" t="s">
        <v>1340</v>
      </c>
    </row>
    <row r="532" spans="1:9" x14ac:dyDescent="0.25">
      <c r="A532" s="116">
        <v>528</v>
      </c>
      <c r="B532" s="116">
        <v>1</v>
      </c>
      <c r="C532" s="116">
        <v>6</v>
      </c>
      <c r="D532" s="116">
        <v>5</v>
      </c>
      <c r="E532" s="116">
        <v>8</v>
      </c>
      <c r="F532" s="116">
        <v>13</v>
      </c>
      <c r="G532" s="116">
        <v>1</v>
      </c>
      <c r="H532" s="116">
        <v>2</v>
      </c>
      <c r="I532" s="116" t="s">
        <v>1341</v>
      </c>
    </row>
    <row r="533" spans="1:9" x14ac:dyDescent="0.25">
      <c r="A533" s="116">
        <v>529</v>
      </c>
      <c r="B533" s="116">
        <v>3</v>
      </c>
      <c r="C533" s="116">
        <v>8</v>
      </c>
      <c r="D533" s="116">
        <v>3</v>
      </c>
      <c r="E533" s="116">
        <v>17</v>
      </c>
      <c r="F533" s="116">
        <v>8</v>
      </c>
      <c r="G533" s="116">
        <v>1</v>
      </c>
      <c r="H533" s="116">
        <v>2</v>
      </c>
      <c r="I533" s="116" t="s">
        <v>1342</v>
      </c>
    </row>
    <row r="534" spans="1:9" x14ac:dyDescent="0.25">
      <c r="A534" s="116">
        <v>530</v>
      </c>
      <c r="B534" s="116">
        <v>2</v>
      </c>
      <c r="C534" s="116">
        <v>8</v>
      </c>
      <c r="D534" s="116">
        <v>5</v>
      </c>
      <c r="E534" s="116">
        <v>11</v>
      </c>
      <c r="F534" s="116">
        <v>15</v>
      </c>
      <c r="G534" s="116">
        <v>4</v>
      </c>
      <c r="H534" s="116">
        <v>1</v>
      </c>
      <c r="I534" s="116" t="s">
        <v>1343</v>
      </c>
    </row>
    <row r="535" spans="1:9" x14ac:dyDescent="0.25">
      <c r="A535" s="116">
        <v>531</v>
      </c>
      <c r="B535" s="116">
        <v>1</v>
      </c>
      <c r="C535" s="116">
        <v>5</v>
      </c>
      <c r="D535" s="116">
        <v>5</v>
      </c>
      <c r="E535" s="116">
        <v>18</v>
      </c>
      <c r="F535" s="116">
        <v>4</v>
      </c>
      <c r="G535" s="116">
        <v>3</v>
      </c>
      <c r="H535" s="116">
        <v>4</v>
      </c>
      <c r="I535" s="116" t="s">
        <v>1344</v>
      </c>
    </row>
    <row r="536" spans="1:9" x14ac:dyDescent="0.25">
      <c r="A536" s="116">
        <v>532</v>
      </c>
      <c r="B536" s="116">
        <v>4</v>
      </c>
      <c r="C536" s="116">
        <v>6</v>
      </c>
      <c r="D536" s="116">
        <v>4</v>
      </c>
      <c r="E536" s="116">
        <v>2</v>
      </c>
      <c r="F536" s="116">
        <v>5</v>
      </c>
      <c r="G536" s="116">
        <v>3</v>
      </c>
      <c r="H536" s="116">
        <v>2</v>
      </c>
      <c r="I536" s="116" t="s">
        <v>1345</v>
      </c>
    </row>
    <row r="537" spans="1:9" x14ac:dyDescent="0.25">
      <c r="A537" s="116">
        <v>533</v>
      </c>
      <c r="B537" s="116">
        <v>2</v>
      </c>
      <c r="C537" s="116">
        <v>3</v>
      </c>
      <c r="D537" s="116">
        <v>4</v>
      </c>
      <c r="E537" s="116">
        <v>10</v>
      </c>
      <c r="F537" s="116">
        <v>14</v>
      </c>
      <c r="G537" s="116">
        <v>2</v>
      </c>
      <c r="H537" s="116">
        <v>4</v>
      </c>
      <c r="I537" s="116" t="s">
        <v>1346</v>
      </c>
    </row>
    <row r="538" spans="1:9" x14ac:dyDescent="0.25">
      <c r="A538" s="116">
        <v>534</v>
      </c>
      <c r="B538" s="116">
        <v>2</v>
      </c>
      <c r="C538" s="116">
        <v>7</v>
      </c>
      <c r="D538" s="116">
        <v>2</v>
      </c>
      <c r="E538" s="116">
        <v>4</v>
      </c>
      <c r="F538" s="116">
        <v>10</v>
      </c>
      <c r="G538" s="116">
        <v>3</v>
      </c>
      <c r="H538" s="116">
        <v>2</v>
      </c>
      <c r="I538" s="116" t="s">
        <v>1347</v>
      </c>
    </row>
    <row r="539" spans="1:9" x14ac:dyDescent="0.25">
      <c r="A539" s="116">
        <v>535</v>
      </c>
      <c r="B539" s="116">
        <v>2</v>
      </c>
      <c r="C539" s="116">
        <v>1</v>
      </c>
      <c r="D539" s="116">
        <v>3</v>
      </c>
      <c r="E539" s="116">
        <v>2</v>
      </c>
      <c r="F539" s="116">
        <v>13</v>
      </c>
      <c r="G539" s="116">
        <v>4</v>
      </c>
      <c r="H539" s="116">
        <v>4</v>
      </c>
      <c r="I539" s="116" t="s">
        <v>1348</v>
      </c>
    </row>
    <row r="540" spans="1:9" x14ac:dyDescent="0.25">
      <c r="A540" s="116">
        <v>536</v>
      </c>
      <c r="B540" s="116">
        <v>2</v>
      </c>
      <c r="C540" s="116">
        <v>8</v>
      </c>
      <c r="D540" s="116">
        <v>1</v>
      </c>
      <c r="E540" s="116">
        <v>4</v>
      </c>
      <c r="F540" s="116">
        <v>3</v>
      </c>
      <c r="G540" s="116">
        <v>4</v>
      </c>
      <c r="H540" s="116">
        <v>4</v>
      </c>
      <c r="I540" s="116" t="s">
        <v>1349</v>
      </c>
    </row>
    <row r="541" spans="1:9" x14ac:dyDescent="0.25">
      <c r="A541" s="116">
        <v>537</v>
      </c>
      <c r="B541" s="116">
        <v>3</v>
      </c>
      <c r="C541" s="116">
        <v>4</v>
      </c>
      <c r="D541" s="116">
        <v>1</v>
      </c>
      <c r="E541" s="116">
        <v>19</v>
      </c>
      <c r="F541" s="116">
        <v>13</v>
      </c>
      <c r="G541" s="116">
        <v>3</v>
      </c>
      <c r="H541" s="116">
        <v>3</v>
      </c>
      <c r="I541" s="116" t="s">
        <v>1350</v>
      </c>
    </row>
    <row r="542" spans="1:9" x14ac:dyDescent="0.25">
      <c r="A542" s="116">
        <v>538</v>
      </c>
      <c r="B542" s="116">
        <v>3</v>
      </c>
      <c r="C542" s="116">
        <v>3</v>
      </c>
      <c r="D542" s="116">
        <v>4</v>
      </c>
      <c r="E542" s="116">
        <v>15</v>
      </c>
      <c r="F542" s="116">
        <v>9</v>
      </c>
      <c r="G542" s="116">
        <v>1</v>
      </c>
      <c r="H542" s="116">
        <v>2</v>
      </c>
      <c r="I542" s="116" t="s">
        <v>1351</v>
      </c>
    </row>
    <row r="543" spans="1:9" x14ac:dyDescent="0.25">
      <c r="A543" s="116">
        <v>539</v>
      </c>
      <c r="B543" s="116">
        <v>4</v>
      </c>
      <c r="C543" s="116">
        <v>3</v>
      </c>
      <c r="D543" s="116">
        <v>4</v>
      </c>
      <c r="E543" s="116">
        <v>10</v>
      </c>
      <c r="F543" s="116">
        <v>4</v>
      </c>
      <c r="G543" s="116">
        <v>4</v>
      </c>
      <c r="H543" s="116">
        <v>1</v>
      </c>
      <c r="I543" s="116" t="s">
        <v>1352</v>
      </c>
    </row>
    <row r="544" spans="1:9" x14ac:dyDescent="0.25">
      <c r="A544" s="116">
        <v>540</v>
      </c>
      <c r="B544" s="116">
        <v>1</v>
      </c>
      <c r="C544" s="116">
        <v>7</v>
      </c>
      <c r="D544" s="116">
        <v>4</v>
      </c>
      <c r="E544" s="116">
        <v>17</v>
      </c>
      <c r="F544" s="116">
        <v>19</v>
      </c>
      <c r="G544" s="116">
        <v>4</v>
      </c>
      <c r="H544" s="116">
        <v>1</v>
      </c>
      <c r="I544" s="116" t="s">
        <v>1353</v>
      </c>
    </row>
    <row r="545" spans="1:9" x14ac:dyDescent="0.25">
      <c r="A545" s="116">
        <v>541</v>
      </c>
      <c r="B545" s="116">
        <v>1</v>
      </c>
      <c r="C545" s="116">
        <v>6</v>
      </c>
      <c r="D545" s="116">
        <v>4</v>
      </c>
      <c r="E545" s="116">
        <v>13</v>
      </c>
      <c r="F545" s="116">
        <v>11</v>
      </c>
      <c r="G545" s="116">
        <v>1</v>
      </c>
      <c r="H545" s="116">
        <v>2</v>
      </c>
      <c r="I545" s="116" t="s">
        <v>1354</v>
      </c>
    </row>
    <row r="546" spans="1:9" x14ac:dyDescent="0.25">
      <c r="A546" s="116">
        <v>542</v>
      </c>
      <c r="B546" s="116">
        <v>2</v>
      </c>
      <c r="C546" s="116">
        <v>4</v>
      </c>
      <c r="D546" s="116">
        <v>4</v>
      </c>
      <c r="E546" s="116">
        <v>6</v>
      </c>
      <c r="F546" s="116">
        <v>20</v>
      </c>
      <c r="G546" s="116">
        <v>3</v>
      </c>
      <c r="H546" s="116">
        <v>2</v>
      </c>
      <c r="I546" s="116" t="s">
        <v>1355</v>
      </c>
    </row>
    <row r="547" spans="1:9" x14ac:dyDescent="0.25">
      <c r="A547" s="116">
        <v>543</v>
      </c>
      <c r="B547" s="116">
        <v>4</v>
      </c>
      <c r="C547" s="116">
        <v>5</v>
      </c>
      <c r="D547" s="116">
        <v>5</v>
      </c>
      <c r="E547" s="116">
        <v>9</v>
      </c>
      <c r="F547" s="116">
        <v>9</v>
      </c>
      <c r="G547" s="116">
        <v>3</v>
      </c>
      <c r="H547" s="116">
        <v>1</v>
      </c>
      <c r="I547" s="116" t="s">
        <v>1356</v>
      </c>
    </row>
    <row r="548" spans="1:9" x14ac:dyDescent="0.25">
      <c r="A548" s="116">
        <v>544</v>
      </c>
      <c r="B548" s="116">
        <v>3</v>
      </c>
      <c r="C548" s="116">
        <v>4</v>
      </c>
      <c r="D548" s="116">
        <v>1</v>
      </c>
      <c r="E548" s="116">
        <v>5</v>
      </c>
      <c r="F548" s="116">
        <v>5</v>
      </c>
      <c r="G548" s="116">
        <v>3</v>
      </c>
      <c r="H548" s="116">
        <v>2</v>
      </c>
      <c r="I548" s="116" t="s">
        <v>1357</v>
      </c>
    </row>
    <row r="549" spans="1:9" x14ac:dyDescent="0.25">
      <c r="A549" s="116">
        <v>545</v>
      </c>
      <c r="B549" s="116">
        <v>4</v>
      </c>
      <c r="C549" s="116">
        <v>2</v>
      </c>
      <c r="D549" s="116">
        <v>2</v>
      </c>
      <c r="E549" s="116">
        <v>17</v>
      </c>
      <c r="F549" s="116">
        <v>11</v>
      </c>
      <c r="G549" s="116">
        <v>4</v>
      </c>
      <c r="H549" s="116">
        <v>2</v>
      </c>
      <c r="I549" s="116" t="s">
        <v>1358</v>
      </c>
    </row>
    <row r="550" spans="1:9" x14ac:dyDescent="0.25">
      <c r="A550" s="116">
        <v>546</v>
      </c>
      <c r="B550" s="116">
        <v>2</v>
      </c>
      <c r="C550" s="116">
        <v>2</v>
      </c>
      <c r="D550" s="116">
        <v>4</v>
      </c>
      <c r="E550" s="116">
        <v>5</v>
      </c>
      <c r="F550" s="116">
        <v>1</v>
      </c>
      <c r="G550" s="116">
        <v>1</v>
      </c>
      <c r="H550" s="116">
        <v>1</v>
      </c>
      <c r="I550" s="116" t="s">
        <v>1359</v>
      </c>
    </row>
    <row r="551" spans="1:9" x14ac:dyDescent="0.25">
      <c r="A551" s="116">
        <v>547</v>
      </c>
      <c r="B551" s="116">
        <v>2</v>
      </c>
      <c r="C551" s="116">
        <v>2</v>
      </c>
      <c r="D551" s="116">
        <v>1</v>
      </c>
      <c r="E551" s="116">
        <v>7</v>
      </c>
      <c r="F551" s="116">
        <v>16</v>
      </c>
      <c r="G551" s="116">
        <v>3</v>
      </c>
      <c r="H551" s="116">
        <v>2</v>
      </c>
      <c r="I551" s="116" t="s">
        <v>1360</v>
      </c>
    </row>
    <row r="552" spans="1:9" x14ac:dyDescent="0.25">
      <c r="A552" s="116">
        <v>548</v>
      </c>
      <c r="B552" s="116">
        <v>1</v>
      </c>
      <c r="C552" s="116">
        <v>7</v>
      </c>
      <c r="D552" s="116">
        <v>4</v>
      </c>
      <c r="E552" s="116">
        <v>9</v>
      </c>
      <c r="F552" s="116">
        <v>17</v>
      </c>
      <c r="G552" s="116">
        <v>3</v>
      </c>
      <c r="H552" s="116">
        <v>1</v>
      </c>
      <c r="I552" s="116" t="s">
        <v>1361</v>
      </c>
    </row>
    <row r="553" spans="1:9" x14ac:dyDescent="0.25">
      <c r="A553" s="116">
        <v>549</v>
      </c>
      <c r="B553" s="116">
        <v>2</v>
      </c>
      <c r="C553" s="116">
        <v>3</v>
      </c>
      <c r="D553" s="116">
        <v>5</v>
      </c>
      <c r="E553" s="116">
        <v>16</v>
      </c>
      <c r="F553" s="116">
        <v>18</v>
      </c>
      <c r="G553" s="116">
        <v>4</v>
      </c>
      <c r="H553" s="116">
        <v>2</v>
      </c>
      <c r="I553" s="116" t="s">
        <v>1362</v>
      </c>
    </row>
    <row r="554" spans="1:9" x14ac:dyDescent="0.25">
      <c r="A554" s="116">
        <v>550</v>
      </c>
      <c r="B554" s="116">
        <v>3</v>
      </c>
      <c r="C554" s="116">
        <v>8</v>
      </c>
      <c r="D554" s="116">
        <v>5</v>
      </c>
      <c r="E554" s="116">
        <v>19</v>
      </c>
      <c r="F554" s="116">
        <v>17</v>
      </c>
      <c r="G554" s="116">
        <v>4</v>
      </c>
      <c r="H554" s="116">
        <v>4</v>
      </c>
      <c r="I554" s="116" t="s">
        <v>1363</v>
      </c>
    </row>
    <row r="555" spans="1:9" x14ac:dyDescent="0.25">
      <c r="A555" s="116">
        <v>551</v>
      </c>
      <c r="B555" s="116">
        <v>2</v>
      </c>
      <c r="C555" s="116">
        <v>2</v>
      </c>
      <c r="D555" s="116">
        <v>3</v>
      </c>
      <c r="E555" s="116">
        <v>17</v>
      </c>
      <c r="F555" s="116">
        <v>11</v>
      </c>
      <c r="G555" s="116">
        <v>2</v>
      </c>
      <c r="H555" s="116">
        <v>2</v>
      </c>
      <c r="I555" s="116" t="s">
        <v>1364</v>
      </c>
    </row>
    <row r="556" spans="1:9" x14ac:dyDescent="0.25">
      <c r="A556" s="116">
        <v>552</v>
      </c>
      <c r="B556" s="116">
        <v>1</v>
      </c>
      <c r="C556" s="116">
        <v>6</v>
      </c>
      <c r="D556" s="116">
        <v>1</v>
      </c>
      <c r="E556" s="116">
        <v>9</v>
      </c>
      <c r="F556" s="116">
        <v>19</v>
      </c>
      <c r="G556" s="116">
        <v>1</v>
      </c>
      <c r="H556" s="116">
        <v>2</v>
      </c>
      <c r="I556" s="116" t="s">
        <v>1365</v>
      </c>
    </row>
    <row r="557" spans="1:9" x14ac:dyDescent="0.25">
      <c r="A557" s="116">
        <v>553</v>
      </c>
      <c r="B557" s="116">
        <v>4</v>
      </c>
      <c r="C557" s="116">
        <v>2</v>
      </c>
      <c r="D557" s="116">
        <v>2</v>
      </c>
      <c r="E557" s="116">
        <v>19</v>
      </c>
      <c r="F557" s="116">
        <v>12</v>
      </c>
      <c r="G557" s="116">
        <v>2</v>
      </c>
      <c r="H557" s="116">
        <v>2</v>
      </c>
      <c r="I557" s="116" t="s">
        <v>1366</v>
      </c>
    </row>
    <row r="558" spans="1:9" x14ac:dyDescent="0.25">
      <c r="A558" s="116">
        <v>554</v>
      </c>
      <c r="B558" s="116">
        <v>4</v>
      </c>
      <c r="C558" s="116">
        <v>6</v>
      </c>
      <c r="D558" s="116">
        <v>4</v>
      </c>
      <c r="E558" s="116">
        <v>4</v>
      </c>
      <c r="F558" s="116">
        <v>19</v>
      </c>
      <c r="G558" s="116">
        <v>1</v>
      </c>
      <c r="H558" s="116">
        <v>4</v>
      </c>
      <c r="I558" s="116" t="s">
        <v>1367</v>
      </c>
    </row>
    <row r="559" spans="1:9" x14ac:dyDescent="0.25">
      <c r="A559" s="116">
        <v>555</v>
      </c>
      <c r="B559" s="116">
        <v>4</v>
      </c>
      <c r="C559" s="116">
        <v>4</v>
      </c>
      <c r="D559" s="116">
        <v>2</v>
      </c>
      <c r="E559" s="116">
        <v>8</v>
      </c>
      <c r="F559" s="116">
        <v>12</v>
      </c>
      <c r="G559" s="116">
        <v>3</v>
      </c>
      <c r="H559" s="116">
        <v>3</v>
      </c>
      <c r="I559" s="116" t="s">
        <v>1368</v>
      </c>
    </row>
    <row r="560" spans="1:9" x14ac:dyDescent="0.25">
      <c r="A560" s="116">
        <v>556</v>
      </c>
      <c r="B560" s="116">
        <v>4</v>
      </c>
      <c r="C560" s="116">
        <v>5</v>
      </c>
      <c r="D560" s="116">
        <v>1</v>
      </c>
      <c r="E560" s="116">
        <v>10</v>
      </c>
      <c r="F560" s="116">
        <v>2</v>
      </c>
      <c r="G560" s="116">
        <v>4</v>
      </c>
      <c r="H560" s="116">
        <v>3</v>
      </c>
      <c r="I560" s="116" t="s">
        <v>1369</v>
      </c>
    </row>
    <row r="561" spans="1:9" x14ac:dyDescent="0.25">
      <c r="A561" s="116">
        <v>557</v>
      </c>
      <c r="B561" s="116">
        <v>1</v>
      </c>
      <c r="C561" s="116">
        <v>1</v>
      </c>
      <c r="D561" s="116">
        <v>3</v>
      </c>
      <c r="E561" s="116">
        <v>6</v>
      </c>
      <c r="F561" s="116">
        <v>4</v>
      </c>
      <c r="G561" s="116">
        <v>4</v>
      </c>
      <c r="H561" s="116">
        <v>1</v>
      </c>
      <c r="I561" s="116" t="s">
        <v>1370</v>
      </c>
    </row>
    <row r="562" spans="1:9" x14ac:dyDescent="0.25">
      <c r="A562" s="116">
        <v>558</v>
      </c>
      <c r="B562" s="116">
        <v>2</v>
      </c>
      <c r="C562" s="116">
        <v>2</v>
      </c>
      <c r="D562" s="116">
        <v>4</v>
      </c>
      <c r="E562" s="116">
        <v>11</v>
      </c>
      <c r="F562" s="116">
        <v>19</v>
      </c>
      <c r="G562" s="116">
        <v>2</v>
      </c>
      <c r="H562" s="116">
        <v>3</v>
      </c>
      <c r="I562" s="116" t="s">
        <v>1371</v>
      </c>
    </row>
    <row r="563" spans="1:9" x14ac:dyDescent="0.25">
      <c r="A563" s="116">
        <v>559</v>
      </c>
      <c r="B563" s="116">
        <v>3</v>
      </c>
      <c r="C563" s="116">
        <v>2</v>
      </c>
      <c r="D563" s="116">
        <v>1</v>
      </c>
      <c r="E563" s="116">
        <v>6</v>
      </c>
      <c r="F563" s="116">
        <v>20</v>
      </c>
      <c r="G563" s="116">
        <v>1</v>
      </c>
      <c r="H563" s="116">
        <v>1</v>
      </c>
      <c r="I563" s="116" t="s">
        <v>1372</v>
      </c>
    </row>
    <row r="564" spans="1:9" x14ac:dyDescent="0.25">
      <c r="A564" s="116">
        <v>560</v>
      </c>
      <c r="B564" s="116">
        <v>1</v>
      </c>
      <c r="C564" s="116">
        <v>2</v>
      </c>
      <c r="D564" s="116">
        <v>4</v>
      </c>
      <c r="E564" s="116">
        <v>17</v>
      </c>
      <c r="F564" s="116">
        <v>4</v>
      </c>
      <c r="G564" s="116">
        <v>1</v>
      </c>
      <c r="H564" s="116">
        <v>2</v>
      </c>
      <c r="I564" s="116" t="s">
        <v>1373</v>
      </c>
    </row>
    <row r="565" spans="1:9" x14ac:dyDescent="0.25">
      <c r="A565" s="116">
        <v>561</v>
      </c>
      <c r="B565" s="116">
        <v>4</v>
      </c>
      <c r="C565" s="116">
        <v>7</v>
      </c>
      <c r="D565" s="116">
        <v>5</v>
      </c>
      <c r="E565" s="116">
        <v>3</v>
      </c>
      <c r="F565" s="116">
        <v>12</v>
      </c>
      <c r="G565" s="116">
        <v>2</v>
      </c>
      <c r="H565" s="116">
        <v>4</v>
      </c>
      <c r="I565" s="116" t="s">
        <v>1374</v>
      </c>
    </row>
    <row r="566" spans="1:9" x14ac:dyDescent="0.25">
      <c r="A566" s="116">
        <v>562</v>
      </c>
      <c r="B566" s="116">
        <v>2</v>
      </c>
      <c r="C566" s="116">
        <v>4</v>
      </c>
      <c r="D566" s="116">
        <v>5</v>
      </c>
      <c r="E566" s="116">
        <v>9</v>
      </c>
      <c r="F566" s="116">
        <v>19</v>
      </c>
      <c r="G566" s="116">
        <v>2</v>
      </c>
      <c r="H566" s="116">
        <v>4</v>
      </c>
      <c r="I566" s="116" t="s">
        <v>1375</v>
      </c>
    </row>
    <row r="567" spans="1:9" x14ac:dyDescent="0.25">
      <c r="A567" s="116">
        <v>563</v>
      </c>
      <c r="B567" s="116">
        <v>1</v>
      </c>
      <c r="C567" s="116">
        <v>5</v>
      </c>
      <c r="D567" s="116">
        <v>1</v>
      </c>
      <c r="E567" s="116">
        <v>8</v>
      </c>
      <c r="F567" s="116">
        <v>11</v>
      </c>
      <c r="G567" s="116">
        <v>4</v>
      </c>
      <c r="H567" s="116">
        <v>3</v>
      </c>
      <c r="I567" s="116" t="s">
        <v>1376</v>
      </c>
    </row>
    <row r="568" spans="1:9" x14ac:dyDescent="0.25">
      <c r="A568" s="116">
        <v>564</v>
      </c>
      <c r="B568" s="116">
        <v>1</v>
      </c>
      <c r="C568" s="116">
        <v>8</v>
      </c>
      <c r="D568" s="116">
        <v>4</v>
      </c>
      <c r="E568" s="116">
        <v>15</v>
      </c>
      <c r="F568" s="116">
        <v>16</v>
      </c>
      <c r="G568" s="116">
        <v>3</v>
      </c>
      <c r="H568" s="116">
        <v>2</v>
      </c>
      <c r="I568" s="116" t="s">
        <v>1377</v>
      </c>
    </row>
    <row r="569" spans="1:9" x14ac:dyDescent="0.25">
      <c r="A569" s="116">
        <v>565</v>
      </c>
      <c r="B569" s="116">
        <v>1</v>
      </c>
      <c r="C569" s="116">
        <v>3</v>
      </c>
      <c r="D569" s="116">
        <v>5</v>
      </c>
      <c r="E569" s="116">
        <v>13</v>
      </c>
      <c r="F569" s="116">
        <v>4</v>
      </c>
      <c r="G569" s="116">
        <v>4</v>
      </c>
      <c r="H569" s="116">
        <v>3</v>
      </c>
      <c r="I569" s="116" t="s">
        <v>1378</v>
      </c>
    </row>
    <row r="570" spans="1:9" x14ac:dyDescent="0.25">
      <c r="A570" s="116">
        <v>566</v>
      </c>
      <c r="B570" s="116">
        <v>2</v>
      </c>
      <c r="C570" s="116">
        <v>2</v>
      </c>
      <c r="D570" s="116">
        <v>4</v>
      </c>
      <c r="E570" s="116">
        <v>14</v>
      </c>
      <c r="F570" s="116">
        <v>10</v>
      </c>
      <c r="G570" s="116">
        <v>3</v>
      </c>
      <c r="H570" s="116">
        <v>3</v>
      </c>
      <c r="I570" s="116" t="s">
        <v>1379</v>
      </c>
    </row>
    <row r="571" spans="1:9" x14ac:dyDescent="0.25">
      <c r="A571" s="116">
        <v>567</v>
      </c>
      <c r="B571" s="116">
        <v>4</v>
      </c>
      <c r="C571" s="116">
        <v>3</v>
      </c>
      <c r="D571" s="116">
        <v>2</v>
      </c>
      <c r="E571" s="116">
        <v>7</v>
      </c>
      <c r="F571" s="116">
        <v>13</v>
      </c>
      <c r="G571" s="116">
        <v>2</v>
      </c>
      <c r="H571" s="116">
        <v>4</v>
      </c>
      <c r="I571" s="116" t="s">
        <v>1380</v>
      </c>
    </row>
    <row r="572" spans="1:9" x14ac:dyDescent="0.25">
      <c r="A572" s="116">
        <v>568</v>
      </c>
      <c r="B572" s="116">
        <v>3</v>
      </c>
      <c r="C572" s="116">
        <v>4</v>
      </c>
      <c r="D572" s="116">
        <v>4</v>
      </c>
      <c r="E572" s="116">
        <v>2</v>
      </c>
      <c r="F572" s="116">
        <v>7</v>
      </c>
      <c r="G572" s="116">
        <v>3</v>
      </c>
      <c r="H572" s="116">
        <v>1</v>
      </c>
      <c r="I572" s="116" t="s">
        <v>1381</v>
      </c>
    </row>
    <row r="573" spans="1:9" x14ac:dyDescent="0.25">
      <c r="A573" s="116">
        <v>569</v>
      </c>
      <c r="B573" s="116">
        <v>3</v>
      </c>
      <c r="C573" s="116">
        <v>8</v>
      </c>
      <c r="D573" s="116">
        <v>4</v>
      </c>
      <c r="E573" s="116">
        <v>12</v>
      </c>
      <c r="F573" s="116">
        <v>14</v>
      </c>
      <c r="G573" s="116">
        <v>4</v>
      </c>
      <c r="H573" s="116">
        <v>3</v>
      </c>
      <c r="I573" s="116" t="s">
        <v>1382</v>
      </c>
    </row>
    <row r="574" spans="1:9" x14ac:dyDescent="0.25">
      <c r="A574" s="116">
        <v>570</v>
      </c>
      <c r="B574" s="116">
        <v>2</v>
      </c>
      <c r="C574" s="116">
        <v>7</v>
      </c>
      <c r="D574" s="116">
        <v>1</v>
      </c>
      <c r="E574" s="116">
        <v>2</v>
      </c>
      <c r="F574" s="116">
        <v>15</v>
      </c>
      <c r="G574" s="116">
        <v>4</v>
      </c>
      <c r="H574" s="116">
        <v>2</v>
      </c>
      <c r="I574" s="116" t="s">
        <v>1383</v>
      </c>
    </row>
    <row r="575" spans="1:9" x14ac:dyDescent="0.25">
      <c r="A575" s="116">
        <v>571</v>
      </c>
      <c r="B575" s="116">
        <v>4</v>
      </c>
      <c r="C575" s="116">
        <v>8</v>
      </c>
      <c r="D575" s="116">
        <v>5</v>
      </c>
      <c r="E575" s="116">
        <v>3</v>
      </c>
      <c r="F575" s="116">
        <v>5</v>
      </c>
      <c r="G575" s="116">
        <v>3</v>
      </c>
      <c r="H575" s="116">
        <v>4</v>
      </c>
      <c r="I575" s="116" t="s">
        <v>1384</v>
      </c>
    </row>
    <row r="576" spans="1:9" x14ac:dyDescent="0.25">
      <c r="A576" s="116">
        <v>572</v>
      </c>
      <c r="B576" s="116">
        <v>2</v>
      </c>
      <c r="C576" s="116">
        <v>4</v>
      </c>
      <c r="D576" s="116">
        <v>3</v>
      </c>
      <c r="E576" s="116">
        <v>2</v>
      </c>
      <c r="F576" s="116">
        <v>20</v>
      </c>
      <c r="G576" s="116">
        <v>2</v>
      </c>
      <c r="H576" s="116">
        <v>4</v>
      </c>
      <c r="I576" s="116" t="s">
        <v>1385</v>
      </c>
    </row>
    <row r="577" spans="1:9" x14ac:dyDescent="0.25">
      <c r="A577" s="116">
        <v>573</v>
      </c>
      <c r="B577" s="116">
        <v>2</v>
      </c>
      <c r="C577" s="116">
        <v>2</v>
      </c>
      <c r="D577" s="116">
        <v>4</v>
      </c>
      <c r="E577" s="116">
        <v>18</v>
      </c>
      <c r="F577" s="116">
        <v>18</v>
      </c>
      <c r="G577" s="116">
        <v>3</v>
      </c>
      <c r="H577" s="116">
        <v>3</v>
      </c>
      <c r="I577" s="116" t="s">
        <v>1386</v>
      </c>
    </row>
    <row r="578" spans="1:9" x14ac:dyDescent="0.25">
      <c r="A578" s="116">
        <v>574</v>
      </c>
      <c r="B578" s="116">
        <v>3</v>
      </c>
      <c r="C578" s="116">
        <v>7</v>
      </c>
      <c r="D578" s="116">
        <v>1</v>
      </c>
      <c r="E578" s="116">
        <v>11</v>
      </c>
      <c r="F578" s="116">
        <v>8</v>
      </c>
      <c r="G578" s="116">
        <v>2</v>
      </c>
      <c r="H578" s="116">
        <v>1</v>
      </c>
      <c r="I578" s="116" t="s">
        <v>1387</v>
      </c>
    </row>
    <row r="579" spans="1:9" x14ac:dyDescent="0.25">
      <c r="A579" s="116">
        <v>575</v>
      </c>
      <c r="B579" s="116">
        <v>4</v>
      </c>
      <c r="C579" s="116">
        <v>8</v>
      </c>
      <c r="D579" s="116">
        <v>4</v>
      </c>
      <c r="E579" s="116">
        <v>15</v>
      </c>
      <c r="F579" s="116">
        <v>13</v>
      </c>
      <c r="G579" s="116">
        <v>2</v>
      </c>
      <c r="H579" s="116">
        <v>3</v>
      </c>
      <c r="I579" s="116" t="s">
        <v>1388</v>
      </c>
    </row>
    <row r="580" spans="1:9" x14ac:dyDescent="0.25">
      <c r="A580" s="116">
        <v>576</v>
      </c>
      <c r="B580" s="116">
        <v>1</v>
      </c>
      <c r="C580" s="116">
        <v>6</v>
      </c>
      <c r="D580" s="116">
        <v>4</v>
      </c>
      <c r="E580" s="116">
        <v>2</v>
      </c>
      <c r="F580" s="116">
        <v>18</v>
      </c>
      <c r="G580" s="116">
        <v>4</v>
      </c>
      <c r="H580" s="116">
        <v>3</v>
      </c>
      <c r="I580" s="116" t="s">
        <v>1389</v>
      </c>
    </row>
    <row r="581" spans="1:9" x14ac:dyDescent="0.25">
      <c r="A581" s="116">
        <v>577</v>
      </c>
      <c r="B581" s="116">
        <v>3</v>
      </c>
      <c r="C581" s="116">
        <v>7</v>
      </c>
      <c r="D581" s="116">
        <v>5</v>
      </c>
      <c r="E581" s="116">
        <v>3</v>
      </c>
      <c r="F581" s="116">
        <v>9</v>
      </c>
      <c r="G581" s="116">
        <v>4</v>
      </c>
      <c r="H581" s="116">
        <v>1</v>
      </c>
      <c r="I581" s="116" t="s">
        <v>1390</v>
      </c>
    </row>
    <row r="582" spans="1:9" x14ac:dyDescent="0.25">
      <c r="A582" s="116">
        <v>578</v>
      </c>
      <c r="B582" s="116">
        <v>3</v>
      </c>
      <c r="C582" s="116">
        <v>4</v>
      </c>
      <c r="D582" s="116">
        <v>1</v>
      </c>
      <c r="E582" s="116">
        <v>15</v>
      </c>
      <c r="F582" s="116">
        <v>11</v>
      </c>
      <c r="G582" s="116">
        <v>4</v>
      </c>
      <c r="H582" s="116">
        <v>1</v>
      </c>
      <c r="I582" s="116" t="s">
        <v>1391</v>
      </c>
    </row>
    <row r="583" spans="1:9" x14ac:dyDescent="0.25">
      <c r="A583" s="116">
        <v>579</v>
      </c>
      <c r="B583" s="116">
        <v>1</v>
      </c>
      <c r="C583" s="116">
        <v>1</v>
      </c>
      <c r="D583" s="116">
        <v>4</v>
      </c>
      <c r="E583" s="116">
        <v>12</v>
      </c>
      <c r="F583" s="116">
        <v>4</v>
      </c>
      <c r="G583" s="116">
        <v>1</v>
      </c>
      <c r="H583" s="116">
        <v>2</v>
      </c>
      <c r="I583" s="116" t="s">
        <v>1392</v>
      </c>
    </row>
    <row r="584" spans="1:9" x14ac:dyDescent="0.25">
      <c r="A584" s="116">
        <v>580</v>
      </c>
      <c r="B584" s="116">
        <v>4</v>
      </c>
      <c r="C584" s="116">
        <v>3</v>
      </c>
      <c r="D584" s="116">
        <v>5</v>
      </c>
      <c r="E584" s="116">
        <v>3</v>
      </c>
      <c r="F584" s="116">
        <v>18</v>
      </c>
      <c r="G584" s="116">
        <v>2</v>
      </c>
      <c r="H584" s="116">
        <v>1</v>
      </c>
      <c r="I584" s="116" t="s">
        <v>1393</v>
      </c>
    </row>
    <row r="585" spans="1:9" x14ac:dyDescent="0.25">
      <c r="A585" s="116">
        <v>581</v>
      </c>
      <c r="B585" s="116">
        <v>4</v>
      </c>
      <c r="C585" s="116">
        <v>2</v>
      </c>
      <c r="D585" s="116">
        <v>5</v>
      </c>
      <c r="E585" s="116">
        <v>3</v>
      </c>
      <c r="F585" s="116">
        <v>4</v>
      </c>
      <c r="G585" s="116">
        <v>4</v>
      </c>
      <c r="H585" s="116">
        <v>4</v>
      </c>
      <c r="I585" s="116" t="s">
        <v>1394</v>
      </c>
    </row>
    <row r="586" spans="1:9" x14ac:dyDescent="0.25">
      <c r="A586" s="116">
        <v>582</v>
      </c>
      <c r="B586" s="116">
        <v>3</v>
      </c>
      <c r="C586" s="116">
        <v>2</v>
      </c>
      <c r="D586" s="116">
        <v>3</v>
      </c>
      <c r="E586" s="116">
        <v>11</v>
      </c>
      <c r="F586" s="116">
        <v>17</v>
      </c>
      <c r="G586" s="116">
        <v>3</v>
      </c>
      <c r="H586" s="116">
        <v>2</v>
      </c>
      <c r="I586" s="116" t="s">
        <v>1395</v>
      </c>
    </row>
    <row r="587" spans="1:9" x14ac:dyDescent="0.25">
      <c r="A587" s="116">
        <v>583</v>
      </c>
      <c r="B587" s="116">
        <v>2</v>
      </c>
      <c r="C587" s="116">
        <v>8</v>
      </c>
      <c r="D587" s="116">
        <v>4</v>
      </c>
      <c r="E587" s="116">
        <v>9</v>
      </c>
      <c r="F587" s="116">
        <v>12</v>
      </c>
      <c r="G587" s="116">
        <v>3</v>
      </c>
      <c r="H587" s="116">
        <v>2</v>
      </c>
      <c r="I587" s="116" t="s">
        <v>1396</v>
      </c>
    </row>
    <row r="588" spans="1:9" x14ac:dyDescent="0.25">
      <c r="A588" s="116">
        <v>584</v>
      </c>
      <c r="B588" s="116">
        <v>3</v>
      </c>
      <c r="C588" s="116">
        <v>4</v>
      </c>
      <c r="D588" s="116">
        <v>4</v>
      </c>
      <c r="E588" s="116">
        <v>1</v>
      </c>
      <c r="F588" s="116">
        <v>2</v>
      </c>
      <c r="G588" s="116">
        <v>3</v>
      </c>
      <c r="H588" s="116">
        <v>1</v>
      </c>
      <c r="I588" s="116" t="s">
        <v>1397</v>
      </c>
    </row>
    <row r="589" spans="1:9" x14ac:dyDescent="0.25">
      <c r="A589" s="116">
        <v>585</v>
      </c>
      <c r="B589" s="116">
        <v>3</v>
      </c>
      <c r="C589" s="116">
        <v>6</v>
      </c>
      <c r="D589" s="116">
        <v>1</v>
      </c>
      <c r="E589" s="116">
        <v>15</v>
      </c>
      <c r="F589" s="116">
        <v>3</v>
      </c>
      <c r="G589" s="116">
        <v>2</v>
      </c>
      <c r="H589" s="116">
        <v>4</v>
      </c>
      <c r="I589" s="116" t="s">
        <v>1398</v>
      </c>
    </row>
    <row r="590" spans="1:9" x14ac:dyDescent="0.25">
      <c r="A590" s="116">
        <v>586</v>
      </c>
      <c r="B590" s="116">
        <v>2</v>
      </c>
      <c r="C590" s="116">
        <v>3</v>
      </c>
      <c r="D590" s="116">
        <v>4</v>
      </c>
      <c r="E590" s="116">
        <v>11</v>
      </c>
      <c r="F590" s="116">
        <v>20</v>
      </c>
      <c r="G590" s="116">
        <v>2</v>
      </c>
      <c r="H590" s="116">
        <v>3</v>
      </c>
      <c r="I590" s="116" t="s">
        <v>1399</v>
      </c>
    </row>
    <row r="591" spans="1:9" x14ac:dyDescent="0.25">
      <c r="A591" s="116">
        <v>587</v>
      </c>
      <c r="B591" s="116">
        <v>2</v>
      </c>
      <c r="C591" s="116">
        <v>4</v>
      </c>
      <c r="D591" s="116">
        <v>4</v>
      </c>
      <c r="E591" s="116">
        <v>18</v>
      </c>
      <c r="F591" s="116">
        <v>19</v>
      </c>
      <c r="G591" s="116">
        <v>4</v>
      </c>
      <c r="H591" s="116">
        <v>4</v>
      </c>
      <c r="I591" s="116" t="s">
        <v>1400</v>
      </c>
    </row>
    <row r="592" spans="1:9" x14ac:dyDescent="0.25">
      <c r="A592" s="116">
        <v>588</v>
      </c>
      <c r="B592" s="116">
        <v>3</v>
      </c>
      <c r="C592" s="116">
        <v>7</v>
      </c>
      <c r="D592" s="116">
        <v>5</v>
      </c>
      <c r="E592" s="116">
        <v>13</v>
      </c>
      <c r="F592" s="116">
        <v>19</v>
      </c>
      <c r="G592" s="116">
        <v>4</v>
      </c>
      <c r="H592" s="116">
        <v>1</v>
      </c>
      <c r="I592" s="116" t="s">
        <v>1401</v>
      </c>
    </row>
    <row r="593" spans="1:9" x14ac:dyDescent="0.25">
      <c r="A593" s="116">
        <v>589</v>
      </c>
      <c r="B593" s="116">
        <v>2</v>
      </c>
      <c r="C593" s="116">
        <v>6</v>
      </c>
      <c r="D593" s="116">
        <v>1</v>
      </c>
      <c r="E593" s="116">
        <v>16</v>
      </c>
      <c r="F593" s="116">
        <v>20</v>
      </c>
      <c r="G593" s="116">
        <v>4</v>
      </c>
      <c r="H593" s="116">
        <v>2</v>
      </c>
      <c r="I593" s="116" t="s">
        <v>1402</v>
      </c>
    </row>
    <row r="594" spans="1:9" x14ac:dyDescent="0.25">
      <c r="A594" s="116">
        <v>590</v>
      </c>
      <c r="B594" s="116">
        <v>2</v>
      </c>
      <c r="C594" s="116">
        <v>1</v>
      </c>
      <c r="D594" s="116">
        <v>4</v>
      </c>
      <c r="E594" s="116">
        <v>18</v>
      </c>
      <c r="F594" s="116">
        <v>9</v>
      </c>
      <c r="G594" s="116">
        <v>3</v>
      </c>
      <c r="H594" s="116">
        <v>3</v>
      </c>
      <c r="I594" s="116" t="s">
        <v>1403</v>
      </c>
    </row>
    <row r="595" spans="1:9" x14ac:dyDescent="0.25">
      <c r="A595" s="116">
        <v>591</v>
      </c>
      <c r="B595" s="116">
        <v>2</v>
      </c>
      <c r="C595" s="116">
        <v>8</v>
      </c>
      <c r="D595" s="116">
        <v>3</v>
      </c>
      <c r="E595" s="116">
        <v>1</v>
      </c>
      <c r="F595" s="116">
        <v>7</v>
      </c>
      <c r="G595" s="116">
        <v>4</v>
      </c>
      <c r="H595" s="116">
        <v>1</v>
      </c>
      <c r="I595" s="116" t="s">
        <v>1404</v>
      </c>
    </row>
    <row r="596" spans="1:9" x14ac:dyDescent="0.25">
      <c r="A596" s="116">
        <v>592</v>
      </c>
      <c r="B596" s="116">
        <v>3</v>
      </c>
      <c r="C596" s="116">
        <v>8</v>
      </c>
      <c r="D596" s="116">
        <v>1</v>
      </c>
      <c r="E596" s="116">
        <v>7</v>
      </c>
      <c r="F596" s="116">
        <v>19</v>
      </c>
      <c r="G596" s="116">
        <v>4</v>
      </c>
      <c r="H596" s="116">
        <v>4</v>
      </c>
      <c r="I596" s="116" t="s">
        <v>1405</v>
      </c>
    </row>
    <row r="597" spans="1:9" x14ac:dyDescent="0.25">
      <c r="A597" s="116">
        <v>593</v>
      </c>
      <c r="B597" s="116">
        <v>2</v>
      </c>
      <c r="C597" s="116">
        <v>7</v>
      </c>
      <c r="D597" s="116">
        <v>2</v>
      </c>
      <c r="E597" s="116">
        <v>2</v>
      </c>
      <c r="F597" s="116">
        <v>15</v>
      </c>
      <c r="G597" s="116">
        <v>1</v>
      </c>
      <c r="H597" s="116">
        <v>1</v>
      </c>
      <c r="I597" s="116" t="s">
        <v>1406</v>
      </c>
    </row>
    <row r="598" spans="1:9" x14ac:dyDescent="0.25">
      <c r="A598" s="116">
        <v>594</v>
      </c>
      <c r="B598" s="116">
        <v>3</v>
      </c>
      <c r="C598" s="116">
        <v>5</v>
      </c>
      <c r="D598" s="116">
        <v>5</v>
      </c>
      <c r="E598" s="116">
        <v>9</v>
      </c>
      <c r="F598" s="116">
        <v>3</v>
      </c>
      <c r="G598" s="116">
        <v>3</v>
      </c>
      <c r="H598" s="116">
        <v>1</v>
      </c>
      <c r="I598" s="116" t="s">
        <v>1407</v>
      </c>
    </row>
    <row r="599" spans="1:9" x14ac:dyDescent="0.25">
      <c r="A599" s="116">
        <v>595</v>
      </c>
      <c r="B599" s="116">
        <v>2</v>
      </c>
      <c r="C599" s="116">
        <v>2</v>
      </c>
      <c r="D599" s="116">
        <v>5</v>
      </c>
      <c r="E599" s="116">
        <v>10</v>
      </c>
      <c r="F599" s="116">
        <v>18</v>
      </c>
      <c r="G599" s="116">
        <v>2</v>
      </c>
      <c r="H599" s="116">
        <v>1</v>
      </c>
      <c r="I599" s="116" t="s">
        <v>1408</v>
      </c>
    </row>
    <row r="600" spans="1:9" x14ac:dyDescent="0.25">
      <c r="A600" s="116">
        <v>596</v>
      </c>
      <c r="B600" s="116">
        <v>1</v>
      </c>
      <c r="C600" s="116">
        <v>6</v>
      </c>
      <c r="D600" s="116">
        <v>1</v>
      </c>
      <c r="E600" s="116">
        <v>11</v>
      </c>
      <c r="F600" s="116">
        <v>4</v>
      </c>
      <c r="G600" s="116">
        <v>2</v>
      </c>
      <c r="H600" s="116">
        <v>4</v>
      </c>
      <c r="I600" s="116" t="s">
        <v>1409</v>
      </c>
    </row>
    <row r="601" spans="1:9" x14ac:dyDescent="0.25">
      <c r="A601" s="116">
        <v>597</v>
      </c>
      <c r="B601" s="116">
        <v>2</v>
      </c>
      <c r="C601" s="116">
        <v>5</v>
      </c>
      <c r="D601" s="116">
        <v>3</v>
      </c>
      <c r="E601" s="116">
        <v>10</v>
      </c>
      <c r="F601" s="116">
        <v>12</v>
      </c>
      <c r="G601" s="116">
        <v>4</v>
      </c>
      <c r="H601" s="116">
        <v>1</v>
      </c>
      <c r="I601" s="116" t="s">
        <v>1410</v>
      </c>
    </row>
    <row r="602" spans="1:9" x14ac:dyDescent="0.25">
      <c r="A602" s="116">
        <v>598</v>
      </c>
      <c r="B602" s="116">
        <v>1</v>
      </c>
      <c r="C602" s="116">
        <v>2</v>
      </c>
      <c r="D602" s="116">
        <v>2</v>
      </c>
      <c r="E602" s="116">
        <v>12</v>
      </c>
      <c r="F602" s="116">
        <v>8</v>
      </c>
      <c r="G602" s="116">
        <v>4</v>
      </c>
      <c r="H602" s="116">
        <v>3</v>
      </c>
      <c r="I602" s="116" t="s">
        <v>1411</v>
      </c>
    </row>
    <row r="603" spans="1:9" x14ac:dyDescent="0.25">
      <c r="A603" s="116">
        <v>599</v>
      </c>
      <c r="B603" s="116">
        <v>1</v>
      </c>
      <c r="C603" s="116">
        <v>5</v>
      </c>
      <c r="D603" s="116">
        <v>4</v>
      </c>
      <c r="E603" s="116">
        <v>18</v>
      </c>
      <c r="F603" s="116">
        <v>11</v>
      </c>
      <c r="G603" s="116">
        <v>1</v>
      </c>
      <c r="H603" s="116">
        <v>2</v>
      </c>
      <c r="I603" s="116" t="s">
        <v>1412</v>
      </c>
    </row>
    <row r="604" spans="1:9" x14ac:dyDescent="0.25">
      <c r="A604" s="116">
        <v>600</v>
      </c>
      <c r="B604" s="116">
        <v>1</v>
      </c>
      <c r="C604" s="116">
        <v>6</v>
      </c>
      <c r="D604" s="116">
        <v>5</v>
      </c>
      <c r="E604" s="116">
        <v>12</v>
      </c>
      <c r="F604" s="116">
        <v>6</v>
      </c>
      <c r="G604" s="116">
        <v>4</v>
      </c>
      <c r="H604" s="116">
        <v>4</v>
      </c>
      <c r="I604" s="116" t="s">
        <v>1413</v>
      </c>
    </row>
    <row r="605" spans="1:9" x14ac:dyDescent="0.25">
      <c r="A605" s="116">
        <v>601</v>
      </c>
      <c r="B605" s="116">
        <v>1</v>
      </c>
      <c r="C605" s="116">
        <v>3</v>
      </c>
      <c r="D605" s="116">
        <v>2</v>
      </c>
      <c r="E605" s="116">
        <v>6</v>
      </c>
      <c r="F605" s="116">
        <v>18</v>
      </c>
      <c r="G605" s="116">
        <v>1</v>
      </c>
      <c r="H605" s="116">
        <v>1</v>
      </c>
      <c r="I605" s="116" t="s">
        <v>1414</v>
      </c>
    </row>
    <row r="606" spans="1:9" x14ac:dyDescent="0.25">
      <c r="A606" s="116">
        <v>602</v>
      </c>
      <c r="B606" s="116">
        <v>4</v>
      </c>
      <c r="C606" s="116">
        <v>4</v>
      </c>
      <c r="D606" s="116">
        <v>3</v>
      </c>
      <c r="E606" s="116">
        <v>14</v>
      </c>
      <c r="F606" s="116">
        <v>8</v>
      </c>
      <c r="G606" s="116">
        <v>1</v>
      </c>
      <c r="H606" s="116">
        <v>4</v>
      </c>
      <c r="I606" s="116" t="s">
        <v>1415</v>
      </c>
    </row>
    <row r="607" spans="1:9" x14ac:dyDescent="0.25">
      <c r="A607" s="116">
        <v>603</v>
      </c>
      <c r="B607" s="116">
        <v>3</v>
      </c>
      <c r="C607" s="116">
        <v>3</v>
      </c>
      <c r="D607" s="116">
        <v>5</v>
      </c>
      <c r="E607" s="116">
        <v>18</v>
      </c>
      <c r="F607" s="116">
        <v>1</v>
      </c>
      <c r="G607" s="116">
        <v>4</v>
      </c>
      <c r="H607" s="116">
        <v>2</v>
      </c>
      <c r="I607" s="116" t="s">
        <v>1416</v>
      </c>
    </row>
    <row r="608" spans="1:9" x14ac:dyDescent="0.25">
      <c r="A608" s="116">
        <v>604</v>
      </c>
      <c r="B608" s="116">
        <v>2</v>
      </c>
      <c r="C608" s="116">
        <v>2</v>
      </c>
      <c r="D608" s="116">
        <v>4</v>
      </c>
      <c r="E608" s="116">
        <v>11</v>
      </c>
      <c r="F608" s="116">
        <v>6</v>
      </c>
      <c r="G608" s="116">
        <v>1</v>
      </c>
      <c r="H608" s="116">
        <v>3</v>
      </c>
      <c r="I608" s="116" t="s">
        <v>1417</v>
      </c>
    </row>
    <row r="609" spans="1:9" x14ac:dyDescent="0.25">
      <c r="A609" s="116">
        <v>605</v>
      </c>
      <c r="B609" s="116">
        <v>3</v>
      </c>
      <c r="C609" s="116">
        <v>4</v>
      </c>
      <c r="D609" s="116">
        <v>5</v>
      </c>
      <c r="E609" s="116">
        <v>15</v>
      </c>
      <c r="F609" s="116">
        <v>10</v>
      </c>
      <c r="G609" s="116">
        <v>2</v>
      </c>
      <c r="H609" s="116">
        <v>1</v>
      </c>
      <c r="I609" s="116" t="s">
        <v>1418</v>
      </c>
    </row>
    <row r="610" spans="1:9" x14ac:dyDescent="0.25">
      <c r="A610" s="116">
        <v>606</v>
      </c>
      <c r="B610" s="116">
        <v>3</v>
      </c>
      <c r="C610" s="116">
        <v>8</v>
      </c>
      <c r="D610" s="116">
        <v>5</v>
      </c>
      <c r="E610" s="116">
        <v>2</v>
      </c>
      <c r="F610" s="116">
        <v>15</v>
      </c>
      <c r="G610" s="116">
        <v>2</v>
      </c>
      <c r="H610" s="116">
        <v>1</v>
      </c>
      <c r="I610" s="116" t="s">
        <v>1419</v>
      </c>
    </row>
    <row r="611" spans="1:9" x14ac:dyDescent="0.25">
      <c r="A611" s="116">
        <v>607</v>
      </c>
      <c r="B611" s="116">
        <v>4</v>
      </c>
      <c r="C611" s="116">
        <v>4</v>
      </c>
      <c r="D611" s="116">
        <v>3</v>
      </c>
      <c r="E611" s="116">
        <v>18</v>
      </c>
      <c r="F611" s="116">
        <v>16</v>
      </c>
      <c r="G611" s="116">
        <v>2</v>
      </c>
      <c r="H611" s="116">
        <v>4</v>
      </c>
      <c r="I611" s="116" t="s">
        <v>1420</v>
      </c>
    </row>
    <row r="612" spans="1:9" x14ac:dyDescent="0.25">
      <c r="A612" s="116">
        <v>608</v>
      </c>
      <c r="B612" s="116">
        <v>1</v>
      </c>
      <c r="C612" s="116">
        <v>2</v>
      </c>
      <c r="D612" s="116">
        <v>4</v>
      </c>
      <c r="E612" s="116">
        <v>13</v>
      </c>
      <c r="F612" s="116">
        <v>9</v>
      </c>
      <c r="G612" s="116">
        <v>4</v>
      </c>
      <c r="H612" s="116">
        <v>3</v>
      </c>
      <c r="I612" s="116" t="s">
        <v>1421</v>
      </c>
    </row>
    <row r="613" spans="1:9" x14ac:dyDescent="0.25">
      <c r="A613" s="116">
        <v>609</v>
      </c>
      <c r="B613" s="116">
        <v>1</v>
      </c>
      <c r="C613" s="116">
        <v>5</v>
      </c>
      <c r="D613" s="116">
        <v>1</v>
      </c>
      <c r="E613" s="116">
        <v>14</v>
      </c>
      <c r="F613" s="116">
        <v>11</v>
      </c>
      <c r="G613" s="116">
        <v>3</v>
      </c>
      <c r="H613" s="116">
        <v>2</v>
      </c>
      <c r="I613" s="116" t="s">
        <v>1422</v>
      </c>
    </row>
    <row r="614" spans="1:9" x14ac:dyDescent="0.25">
      <c r="A614" s="116">
        <v>610</v>
      </c>
      <c r="B614" s="116">
        <v>1</v>
      </c>
      <c r="C614" s="116">
        <v>4</v>
      </c>
      <c r="D614" s="116">
        <v>2</v>
      </c>
      <c r="E614" s="116">
        <v>2</v>
      </c>
      <c r="F614" s="116">
        <v>9</v>
      </c>
      <c r="G614" s="116">
        <v>1</v>
      </c>
      <c r="H614" s="116">
        <v>1</v>
      </c>
      <c r="I614" s="116" t="s">
        <v>1423</v>
      </c>
    </row>
    <row r="615" spans="1:9" x14ac:dyDescent="0.25">
      <c r="A615" s="116">
        <v>611</v>
      </c>
      <c r="B615" s="116">
        <v>4</v>
      </c>
      <c r="C615" s="116">
        <v>2</v>
      </c>
      <c r="D615" s="116">
        <v>2</v>
      </c>
      <c r="E615" s="116">
        <v>3</v>
      </c>
      <c r="F615" s="116">
        <v>9</v>
      </c>
      <c r="G615" s="116">
        <v>3</v>
      </c>
      <c r="H615" s="116">
        <v>1</v>
      </c>
      <c r="I615" s="116" t="s">
        <v>1424</v>
      </c>
    </row>
    <row r="616" spans="1:9" x14ac:dyDescent="0.25">
      <c r="A616" s="116">
        <v>612</v>
      </c>
      <c r="B616" s="116">
        <v>1</v>
      </c>
      <c r="C616" s="116">
        <v>8</v>
      </c>
      <c r="D616" s="116">
        <v>5</v>
      </c>
      <c r="E616" s="116">
        <v>1</v>
      </c>
      <c r="F616" s="116">
        <v>10</v>
      </c>
      <c r="G616" s="116">
        <v>2</v>
      </c>
      <c r="H616" s="116">
        <v>3</v>
      </c>
      <c r="I616" s="116" t="s">
        <v>1425</v>
      </c>
    </row>
    <row r="617" spans="1:9" x14ac:dyDescent="0.25">
      <c r="A617" s="116">
        <v>613</v>
      </c>
      <c r="B617" s="116">
        <v>1</v>
      </c>
      <c r="C617" s="116">
        <v>2</v>
      </c>
      <c r="D617" s="116">
        <v>1</v>
      </c>
      <c r="E617" s="116">
        <v>6</v>
      </c>
      <c r="F617" s="116">
        <v>4</v>
      </c>
      <c r="G617" s="116">
        <v>1</v>
      </c>
      <c r="H617" s="116">
        <v>3</v>
      </c>
      <c r="I617" s="116" t="s">
        <v>1426</v>
      </c>
    </row>
    <row r="618" spans="1:9" x14ac:dyDescent="0.25">
      <c r="A618" s="116">
        <v>614</v>
      </c>
      <c r="B618" s="116">
        <v>1</v>
      </c>
      <c r="C618" s="116">
        <v>5</v>
      </c>
      <c r="D618" s="116">
        <v>4</v>
      </c>
      <c r="E618" s="116">
        <v>9</v>
      </c>
      <c r="F618" s="116">
        <v>18</v>
      </c>
      <c r="G618" s="116">
        <v>2</v>
      </c>
      <c r="H618" s="116">
        <v>3</v>
      </c>
      <c r="I618" s="116" t="s">
        <v>1427</v>
      </c>
    </row>
    <row r="619" spans="1:9" x14ac:dyDescent="0.25">
      <c r="A619" s="116">
        <v>615</v>
      </c>
      <c r="B619" s="116">
        <v>4</v>
      </c>
      <c r="C619" s="116">
        <v>3</v>
      </c>
      <c r="D619" s="116">
        <v>1</v>
      </c>
      <c r="E619" s="116">
        <v>2</v>
      </c>
      <c r="F619" s="116">
        <v>9</v>
      </c>
      <c r="G619" s="116">
        <v>4</v>
      </c>
      <c r="H619" s="116">
        <v>1</v>
      </c>
      <c r="I619" s="116" t="s">
        <v>1428</v>
      </c>
    </row>
    <row r="620" spans="1:9" x14ac:dyDescent="0.25">
      <c r="A620" s="116">
        <v>616</v>
      </c>
      <c r="B620" s="116">
        <v>3</v>
      </c>
      <c r="C620" s="116">
        <v>7</v>
      </c>
      <c r="D620" s="116">
        <v>4</v>
      </c>
      <c r="E620" s="116">
        <v>7</v>
      </c>
      <c r="F620" s="116">
        <v>7</v>
      </c>
      <c r="G620" s="116">
        <v>2</v>
      </c>
      <c r="H620" s="116">
        <v>2</v>
      </c>
      <c r="I620" s="116" t="s">
        <v>1429</v>
      </c>
    </row>
    <row r="621" spans="1:9" x14ac:dyDescent="0.25">
      <c r="A621" s="116">
        <v>617</v>
      </c>
      <c r="B621" s="116">
        <v>3</v>
      </c>
      <c r="C621" s="116">
        <v>6</v>
      </c>
      <c r="D621" s="116">
        <v>2</v>
      </c>
      <c r="E621" s="116">
        <v>5</v>
      </c>
      <c r="F621" s="116">
        <v>5</v>
      </c>
      <c r="G621" s="116">
        <v>1</v>
      </c>
      <c r="H621" s="116">
        <v>1</v>
      </c>
      <c r="I621" s="116" t="s">
        <v>1430</v>
      </c>
    </row>
    <row r="622" spans="1:9" x14ac:dyDescent="0.25">
      <c r="A622" s="116">
        <v>618</v>
      </c>
      <c r="B622" s="116">
        <v>3</v>
      </c>
      <c r="C622" s="116">
        <v>7</v>
      </c>
      <c r="D622" s="116">
        <v>2</v>
      </c>
      <c r="E622" s="116">
        <v>17</v>
      </c>
      <c r="F622" s="116">
        <v>6</v>
      </c>
      <c r="G622" s="116">
        <v>4</v>
      </c>
      <c r="H622" s="116">
        <v>1</v>
      </c>
      <c r="I622" s="116" t="s">
        <v>1431</v>
      </c>
    </row>
    <row r="623" spans="1:9" x14ac:dyDescent="0.25">
      <c r="A623" s="116">
        <v>619</v>
      </c>
      <c r="B623" s="116">
        <v>1</v>
      </c>
      <c r="C623" s="116">
        <v>4</v>
      </c>
      <c r="D623" s="116">
        <v>5</v>
      </c>
      <c r="E623" s="116">
        <v>1</v>
      </c>
      <c r="F623" s="116">
        <v>1</v>
      </c>
      <c r="G623" s="116">
        <v>2</v>
      </c>
      <c r="H623" s="116">
        <v>4</v>
      </c>
      <c r="I623" s="116" t="s">
        <v>1432</v>
      </c>
    </row>
    <row r="624" spans="1:9" x14ac:dyDescent="0.25">
      <c r="A624" s="116">
        <v>620</v>
      </c>
      <c r="B624" s="116">
        <v>4</v>
      </c>
      <c r="C624" s="116">
        <v>6</v>
      </c>
      <c r="D624" s="116">
        <v>3</v>
      </c>
      <c r="E624" s="116">
        <v>7</v>
      </c>
      <c r="F624" s="116">
        <v>17</v>
      </c>
      <c r="G624" s="116">
        <v>1</v>
      </c>
      <c r="H624" s="116">
        <v>2</v>
      </c>
      <c r="I624" s="116" t="s">
        <v>1433</v>
      </c>
    </row>
    <row r="625" spans="1:9" x14ac:dyDescent="0.25">
      <c r="A625" s="116">
        <v>621</v>
      </c>
      <c r="B625" s="116">
        <v>2</v>
      </c>
      <c r="C625" s="116">
        <v>4</v>
      </c>
      <c r="D625" s="116">
        <v>4</v>
      </c>
      <c r="E625" s="116">
        <v>3</v>
      </c>
      <c r="F625" s="116">
        <v>2</v>
      </c>
      <c r="G625" s="116">
        <v>3</v>
      </c>
      <c r="H625" s="116">
        <v>1</v>
      </c>
      <c r="I625" s="116" t="s">
        <v>1434</v>
      </c>
    </row>
    <row r="626" spans="1:9" x14ac:dyDescent="0.25">
      <c r="A626" s="116">
        <v>622</v>
      </c>
      <c r="B626" s="116">
        <v>1</v>
      </c>
      <c r="C626" s="116">
        <v>2</v>
      </c>
      <c r="D626" s="116">
        <v>4</v>
      </c>
      <c r="E626" s="116">
        <v>11</v>
      </c>
      <c r="F626" s="116">
        <v>20</v>
      </c>
      <c r="G626" s="116">
        <v>3</v>
      </c>
      <c r="H626" s="116">
        <v>4</v>
      </c>
      <c r="I626" s="116" t="s">
        <v>1435</v>
      </c>
    </row>
    <row r="627" spans="1:9" x14ac:dyDescent="0.25">
      <c r="A627" s="116">
        <v>623</v>
      </c>
      <c r="B627" s="116">
        <v>1</v>
      </c>
      <c r="C627" s="116">
        <v>4</v>
      </c>
      <c r="D627" s="116">
        <v>5</v>
      </c>
      <c r="E627" s="116">
        <v>14</v>
      </c>
      <c r="F627" s="116">
        <v>14</v>
      </c>
      <c r="G627" s="116">
        <v>4</v>
      </c>
      <c r="H627" s="116">
        <v>4</v>
      </c>
      <c r="I627" s="116" t="s">
        <v>1436</v>
      </c>
    </row>
    <row r="628" spans="1:9" x14ac:dyDescent="0.25">
      <c r="A628" s="116">
        <v>624</v>
      </c>
      <c r="B628" s="116">
        <v>2</v>
      </c>
      <c r="C628" s="116">
        <v>7</v>
      </c>
      <c r="D628" s="116">
        <v>4</v>
      </c>
      <c r="E628" s="116">
        <v>18</v>
      </c>
      <c r="F628" s="116">
        <v>10</v>
      </c>
      <c r="G628" s="116">
        <v>3</v>
      </c>
      <c r="H628" s="116">
        <v>2</v>
      </c>
      <c r="I628" s="116" t="s">
        <v>1437</v>
      </c>
    </row>
    <row r="629" spans="1:9" x14ac:dyDescent="0.25">
      <c r="A629" s="116">
        <v>625</v>
      </c>
      <c r="B629" s="116">
        <v>1</v>
      </c>
      <c r="C629" s="116">
        <v>3</v>
      </c>
      <c r="D629" s="116">
        <v>3</v>
      </c>
      <c r="E629" s="116">
        <v>2</v>
      </c>
      <c r="F629" s="116">
        <v>12</v>
      </c>
      <c r="G629" s="116">
        <v>3</v>
      </c>
      <c r="H629" s="116">
        <v>3</v>
      </c>
      <c r="I629" s="116" t="s">
        <v>1438</v>
      </c>
    </row>
    <row r="630" spans="1:9" x14ac:dyDescent="0.25">
      <c r="A630" s="116">
        <v>626</v>
      </c>
      <c r="B630" s="116">
        <v>3</v>
      </c>
      <c r="C630" s="116">
        <v>8</v>
      </c>
      <c r="D630" s="116">
        <v>4</v>
      </c>
      <c r="E630" s="116">
        <v>10</v>
      </c>
      <c r="F630" s="116">
        <v>7</v>
      </c>
      <c r="G630" s="116">
        <v>1</v>
      </c>
      <c r="H630" s="116">
        <v>4</v>
      </c>
      <c r="I630" s="116" t="s">
        <v>1439</v>
      </c>
    </row>
    <row r="631" spans="1:9" x14ac:dyDescent="0.25">
      <c r="A631" s="116">
        <v>627</v>
      </c>
      <c r="B631" s="116">
        <v>4</v>
      </c>
      <c r="C631" s="116">
        <v>4</v>
      </c>
      <c r="D631" s="116">
        <v>5</v>
      </c>
      <c r="E631" s="116">
        <v>12</v>
      </c>
      <c r="F631" s="116">
        <v>3</v>
      </c>
      <c r="G631" s="116">
        <v>3</v>
      </c>
      <c r="H631" s="116">
        <v>3</v>
      </c>
      <c r="I631" s="116" t="s">
        <v>1440</v>
      </c>
    </row>
    <row r="632" spans="1:9" x14ac:dyDescent="0.25">
      <c r="A632" s="116">
        <v>628</v>
      </c>
      <c r="B632" s="116">
        <v>1</v>
      </c>
      <c r="C632" s="116">
        <v>5</v>
      </c>
      <c r="D632" s="116">
        <v>3</v>
      </c>
      <c r="E632" s="116">
        <v>8</v>
      </c>
      <c r="F632" s="116">
        <v>13</v>
      </c>
      <c r="G632" s="116">
        <v>1</v>
      </c>
      <c r="H632" s="116">
        <v>4</v>
      </c>
      <c r="I632" s="116" t="s">
        <v>1441</v>
      </c>
    </row>
    <row r="633" spans="1:9" x14ac:dyDescent="0.25">
      <c r="A633" s="116">
        <v>629</v>
      </c>
      <c r="B633" s="116">
        <v>2</v>
      </c>
      <c r="C633" s="116">
        <v>8</v>
      </c>
      <c r="D633" s="116">
        <v>4</v>
      </c>
      <c r="E633" s="116">
        <v>3</v>
      </c>
      <c r="F633" s="116">
        <v>16</v>
      </c>
      <c r="G633" s="116">
        <v>2</v>
      </c>
      <c r="H633" s="116">
        <v>4</v>
      </c>
      <c r="I633" s="116" t="s">
        <v>1442</v>
      </c>
    </row>
    <row r="634" spans="1:9" x14ac:dyDescent="0.25">
      <c r="A634" s="116">
        <v>630</v>
      </c>
      <c r="B634" s="116">
        <v>2</v>
      </c>
      <c r="C634" s="116">
        <v>5</v>
      </c>
      <c r="D634" s="116">
        <v>4</v>
      </c>
      <c r="E634" s="116">
        <v>2</v>
      </c>
      <c r="F634" s="116">
        <v>9</v>
      </c>
      <c r="G634" s="116">
        <v>1</v>
      </c>
      <c r="H634" s="116">
        <v>3</v>
      </c>
      <c r="I634" s="116" t="s">
        <v>1443</v>
      </c>
    </row>
    <row r="635" spans="1:9" x14ac:dyDescent="0.25">
      <c r="A635" s="116">
        <v>631</v>
      </c>
      <c r="B635" s="116">
        <v>4</v>
      </c>
      <c r="C635" s="116">
        <v>7</v>
      </c>
      <c r="D635" s="116">
        <v>3</v>
      </c>
      <c r="E635" s="116">
        <v>16</v>
      </c>
      <c r="F635" s="116">
        <v>15</v>
      </c>
      <c r="G635" s="116">
        <v>2</v>
      </c>
      <c r="H635" s="116">
        <v>3</v>
      </c>
      <c r="I635" s="116" t="s">
        <v>1444</v>
      </c>
    </row>
    <row r="636" spans="1:9" x14ac:dyDescent="0.25">
      <c r="A636" s="116">
        <v>632</v>
      </c>
      <c r="B636" s="116">
        <v>3</v>
      </c>
      <c r="C636" s="116">
        <v>3</v>
      </c>
      <c r="D636" s="116">
        <v>4</v>
      </c>
      <c r="E636" s="116">
        <v>10</v>
      </c>
      <c r="F636" s="116">
        <v>9</v>
      </c>
      <c r="G636" s="116">
        <v>1</v>
      </c>
      <c r="H636" s="116">
        <v>3</v>
      </c>
      <c r="I636" s="116" t="s">
        <v>1445</v>
      </c>
    </row>
    <row r="637" spans="1:9" x14ac:dyDescent="0.25">
      <c r="A637" s="116">
        <v>633</v>
      </c>
      <c r="B637" s="116">
        <v>3</v>
      </c>
      <c r="C637" s="116">
        <v>5</v>
      </c>
      <c r="D637" s="116">
        <v>3</v>
      </c>
      <c r="E637" s="116">
        <v>13</v>
      </c>
      <c r="F637" s="116">
        <v>16</v>
      </c>
      <c r="G637" s="116">
        <v>3</v>
      </c>
      <c r="H637" s="116">
        <v>4</v>
      </c>
      <c r="I637" s="116" t="s">
        <v>1446</v>
      </c>
    </row>
    <row r="638" spans="1:9" x14ac:dyDescent="0.25">
      <c r="A638" s="116">
        <v>634</v>
      </c>
      <c r="B638" s="116">
        <v>2</v>
      </c>
      <c r="C638" s="116">
        <v>7</v>
      </c>
      <c r="D638" s="116">
        <v>4</v>
      </c>
      <c r="E638" s="116">
        <v>11</v>
      </c>
      <c r="F638" s="116">
        <v>8</v>
      </c>
      <c r="G638" s="116">
        <v>3</v>
      </c>
      <c r="H638" s="116">
        <v>1</v>
      </c>
      <c r="I638" s="116" t="s">
        <v>1447</v>
      </c>
    </row>
    <row r="639" spans="1:9" x14ac:dyDescent="0.25">
      <c r="A639" s="116">
        <v>635</v>
      </c>
      <c r="B639" s="116">
        <v>3</v>
      </c>
      <c r="C639" s="116">
        <v>3</v>
      </c>
      <c r="D639" s="116">
        <v>3</v>
      </c>
      <c r="E639" s="116">
        <v>7</v>
      </c>
      <c r="F639" s="116">
        <v>15</v>
      </c>
      <c r="G639" s="116">
        <v>3</v>
      </c>
      <c r="H639" s="116">
        <v>1</v>
      </c>
      <c r="I639" s="116" t="s">
        <v>1448</v>
      </c>
    </row>
    <row r="640" spans="1:9" x14ac:dyDescent="0.25">
      <c r="A640" s="116">
        <v>636</v>
      </c>
      <c r="B640" s="116">
        <v>3</v>
      </c>
      <c r="C640" s="116">
        <v>8</v>
      </c>
      <c r="D640" s="116">
        <v>1</v>
      </c>
      <c r="E640" s="116">
        <v>19</v>
      </c>
      <c r="F640" s="116">
        <v>1</v>
      </c>
      <c r="G640" s="116">
        <v>4</v>
      </c>
      <c r="H640" s="116">
        <v>2</v>
      </c>
      <c r="I640" s="116" t="s">
        <v>1449</v>
      </c>
    </row>
    <row r="641" spans="1:9" x14ac:dyDescent="0.25">
      <c r="A641" s="116">
        <v>637</v>
      </c>
      <c r="B641" s="116">
        <v>2</v>
      </c>
      <c r="C641" s="116">
        <v>7</v>
      </c>
      <c r="D641" s="116">
        <v>3</v>
      </c>
      <c r="E641" s="116">
        <v>12</v>
      </c>
      <c r="F641" s="116">
        <v>12</v>
      </c>
      <c r="G641" s="116">
        <v>3</v>
      </c>
      <c r="H641" s="116">
        <v>4</v>
      </c>
      <c r="I641" s="116" t="s">
        <v>1450</v>
      </c>
    </row>
    <row r="642" spans="1:9" x14ac:dyDescent="0.25">
      <c r="A642" s="116">
        <v>638</v>
      </c>
      <c r="B642" s="116">
        <v>2</v>
      </c>
      <c r="C642" s="116">
        <v>1</v>
      </c>
      <c r="D642" s="116">
        <v>1</v>
      </c>
      <c r="E642" s="116">
        <v>18</v>
      </c>
      <c r="F642" s="116">
        <v>15</v>
      </c>
      <c r="G642" s="116">
        <v>2</v>
      </c>
      <c r="H642" s="116">
        <v>2</v>
      </c>
      <c r="I642" s="116" t="s">
        <v>1451</v>
      </c>
    </row>
    <row r="643" spans="1:9" x14ac:dyDescent="0.25">
      <c r="A643" s="116">
        <v>639</v>
      </c>
      <c r="B643" s="116">
        <v>1</v>
      </c>
      <c r="C643" s="116">
        <v>6</v>
      </c>
      <c r="D643" s="116">
        <v>2</v>
      </c>
      <c r="E643" s="116">
        <v>12</v>
      </c>
      <c r="F643" s="116">
        <v>4</v>
      </c>
      <c r="G643" s="116">
        <v>3</v>
      </c>
      <c r="H643" s="116">
        <v>2</v>
      </c>
      <c r="I643" s="116" t="s">
        <v>1452</v>
      </c>
    </row>
    <row r="644" spans="1:9" x14ac:dyDescent="0.25">
      <c r="A644" s="116">
        <v>640</v>
      </c>
      <c r="B644" s="116">
        <v>3</v>
      </c>
      <c r="C644" s="116">
        <v>6</v>
      </c>
      <c r="D644" s="116">
        <v>1</v>
      </c>
      <c r="E644" s="116">
        <v>17</v>
      </c>
      <c r="F644" s="116">
        <v>5</v>
      </c>
      <c r="G644" s="116">
        <v>2</v>
      </c>
      <c r="H644" s="116">
        <v>2</v>
      </c>
      <c r="I644" s="116" t="s">
        <v>1453</v>
      </c>
    </row>
    <row r="645" spans="1:9" x14ac:dyDescent="0.25">
      <c r="A645" s="116">
        <v>641</v>
      </c>
      <c r="B645" s="116">
        <v>1</v>
      </c>
      <c r="C645" s="116">
        <v>4</v>
      </c>
      <c r="D645" s="116">
        <v>1</v>
      </c>
      <c r="E645" s="116">
        <v>6</v>
      </c>
      <c r="F645" s="116">
        <v>3</v>
      </c>
      <c r="G645" s="116">
        <v>2</v>
      </c>
      <c r="H645" s="116">
        <v>2</v>
      </c>
      <c r="I645" s="116" t="s">
        <v>1454</v>
      </c>
    </row>
    <row r="646" spans="1:9" x14ac:dyDescent="0.25">
      <c r="A646" s="116">
        <v>642</v>
      </c>
      <c r="B646" s="116">
        <v>2</v>
      </c>
      <c r="C646" s="116">
        <v>6</v>
      </c>
      <c r="D646" s="116">
        <v>2</v>
      </c>
      <c r="E646" s="116">
        <v>4</v>
      </c>
      <c r="F646" s="116">
        <v>3</v>
      </c>
      <c r="G646" s="116">
        <v>2</v>
      </c>
      <c r="H646" s="116">
        <v>1</v>
      </c>
      <c r="I646" s="116" t="s">
        <v>1455</v>
      </c>
    </row>
    <row r="647" spans="1:9" x14ac:dyDescent="0.25">
      <c r="A647" s="116">
        <v>643</v>
      </c>
      <c r="B647" s="116">
        <v>2</v>
      </c>
      <c r="C647" s="116">
        <v>8</v>
      </c>
      <c r="D647" s="116">
        <v>2</v>
      </c>
      <c r="E647" s="116">
        <v>2</v>
      </c>
      <c r="F647" s="116">
        <v>18</v>
      </c>
      <c r="G647" s="116">
        <v>4</v>
      </c>
      <c r="H647" s="116">
        <v>1</v>
      </c>
      <c r="I647" s="116" t="s">
        <v>1456</v>
      </c>
    </row>
    <row r="648" spans="1:9" x14ac:dyDescent="0.25">
      <c r="A648" s="116">
        <v>644</v>
      </c>
      <c r="B648" s="116">
        <v>3</v>
      </c>
      <c r="C648" s="116">
        <v>2</v>
      </c>
      <c r="D648" s="116">
        <v>2</v>
      </c>
      <c r="E648" s="116">
        <v>11</v>
      </c>
      <c r="F648" s="116">
        <v>16</v>
      </c>
      <c r="G648" s="116">
        <v>2</v>
      </c>
      <c r="H648" s="116">
        <v>4</v>
      </c>
      <c r="I648" s="116" t="s">
        <v>1457</v>
      </c>
    </row>
    <row r="649" spans="1:9" x14ac:dyDescent="0.25">
      <c r="A649" s="116">
        <v>645</v>
      </c>
      <c r="B649" s="116">
        <v>1</v>
      </c>
      <c r="C649" s="116">
        <v>3</v>
      </c>
      <c r="D649" s="116">
        <v>2</v>
      </c>
      <c r="E649" s="116">
        <v>3</v>
      </c>
      <c r="F649" s="116">
        <v>16</v>
      </c>
      <c r="G649" s="116">
        <v>4</v>
      </c>
      <c r="H649" s="116">
        <v>1</v>
      </c>
      <c r="I649" s="116" t="s">
        <v>1458</v>
      </c>
    </row>
    <row r="650" spans="1:9" x14ac:dyDescent="0.25">
      <c r="A650" s="116">
        <v>646</v>
      </c>
      <c r="B650" s="116">
        <v>2</v>
      </c>
      <c r="C650" s="116">
        <v>8</v>
      </c>
      <c r="D650" s="116">
        <v>3</v>
      </c>
      <c r="E650" s="116">
        <v>16</v>
      </c>
      <c r="F650" s="116">
        <v>3</v>
      </c>
      <c r="G650" s="116">
        <v>3</v>
      </c>
      <c r="H650" s="116">
        <v>1</v>
      </c>
      <c r="I650" s="116" t="s">
        <v>1459</v>
      </c>
    </row>
    <row r="651" spans="1:9" x14ac:dyDescent="0.25">
      <c r="A651" s="116">
        <v>647</v>
      </c>
      <c r="B651" s="116">
        <v>3</v>
      </c>
      <c r="C651" s="116">
        <v>3</v>
      </c>
      <c r="D651" s="116">
        <v>3</v>
      </c>
      <c r="E651" s="116">
        <v>3</v>
      </c>
      <c r="F651" s="116">
        <v>19</v>
      </c>
      <c r="G651" s="116">
        <v>1</v>
      </c>
      <c r="H651" s="116">
        <v>2</v>
      </c>
      <c r="I651" s="116" t="s">
        <v>1460</v>
      </c>
    </row>
    <row r="652" spans="1:9" x14ac:dyDescent="0.25">
      <c r="A652" s="116">
        <v>648</v>
      </c>
      <c r="B652" s="116">
        <v>2</v>
      </c>
      <c r="C652" s="116">
        <v>5</v>
      </c>
      <c r="D652" s="116">
        <v>5</v>
      </c>
      <c r="E652" s="116">
        <v>12</v>
      </c>
      <c r="F652" s="116">
        <v>7</v>
      </c>
      <c r="G652" s="116">
        <v>2</v>
      </c>
      <c r="H652" s="116">
        <v>2</v>
      </c>
      <c r="I652" s="116" t="s">
        <v>1461</v>
      </c>
    </row>
    <row r="653" spans="1:9" x14ac:dyDescent="0.25">
      <c r="A653" s="116">
        <v>649</v>
      </c>
      <c r="B653" s="116">
        <v>3</v>
      </c>
      <c r="C653" s="116">
        <v>1</v>
      </c>
      <c r="D653" s="116">
        <v>3</v>
      </c>
      <c r="E653" s="116">
        <v>18</v>
      </c>
      <c r="F653" s="116">
        <v>18</v>
      </c>
      <c r="G653" s="116">
        <v>2</v>
      </c>
      <c r="H653" s="116">
        <v>1</v>
      </c>
      <c r="I653" s="116" t="s">
        <v>1462</v>
      </c>
    </row>
    <row r="654" spans="1:9" x14ac:dyDescent="0.25">
      <c r="A654" s="116">
        <v>650</v>
      </c>
      <c r="B654" s="116">
        <v>1</v>
      </c>
      <c r="C654" s="116">
        <v>5</v>
      </c>
      <c r="D654" s="116">
        <v>4</v>
      </c>
      <c r="E654" s="116">
        <v>12</v>
      </c>
      <c r="F654" s="116">
        <v>14</v>
      </c>
      <c r="G654" s="116">
        <v>4</v>
      </c>
      <c r="H654" s="116">
        <v>2</v>
      </c>
      <c r="I654" s="116" t="s">
        <v>1463</v>
      </c>
    </row>
    <row r="655" spans="1:9" x14ac:dyDescent="0.25">
      <c r="A655" s="116">
        <v>651</v>
      </c>
      <c r="B655" s="116">
        <v>1</v>
      </c>
      <c r="C655" s="116">
        <v>2</v>
      </c>
      <c r="D655" s="116">
        <v>3</v>
      </c>
      <c r="E655" s="116">
        <v>4</v>
      </c>
      <c r="F655" s="116">
        <v>8</v>
      </c>
      <c r="G655" s="116">
        <v>3</v>
      </c>
      <c r="H655" s="116">
        <v>3</v>
      </c>
      <c r="I655" s="116" t="s">
        <v>1464</v>
      </c>
    </row>
    <row r="656" spans="1:9" x14ac:dyDescent="0.25">
      <c r="A656" s="116">
        <v>652</v>
      </c>
      <c r="B656" s="116">
        <v>1</v>
      </c>
      <c r="C656" s="116">
        <v>4</v>
      </c>
      <c r="D656" s="116">
        <v>5</v>
      </c>
      <c r="E656" s="116">
        <v>7</v>
      </c>
      <c r="F656" s="116">
        <v>8</v>
      </c>
      <c r="G656" s="116">
        <v>2</v>
      </c>
      <c r="H656" s="116">
        <v>4</v>
      </c>
      <c r="I656" s="116" t="s">
        <v>1465</v>
      </c>
    </row>
    <row r="657" spans="1:9" x14ac:dyDescent="0.25">
      <c r="A657" s="116">
        <v>653</v>
      </c>
      <c r="B657" s="116">
        <v>1</v>
      </c>
      <c r="C657" s="116">
        <v>6</v>
      </c>
      <c r="D657" s="116">
        <v>5</v>
      </c>
      <c r="E657" s="116">
        <v>5</v>
      </c>
      <c r="F657" s="116">
        <v>8</v>
      </c>
      <c r="G657" s="116">
        <v>1</v>
      </c>
      <c r="H657" s="116">
        <v>2</v>
      </c>
      <c r="I657" s="116" t="s">
        <v>1466</v>
      </c>
    </row>
    <row r="658" spans="1:9" x14ac:dyDescent="0.25">
      <c r="A658" s="116">
        <v>654</v>
      </c>
      <c r="B658" s="116">
        <v>4</v>
      </c>
      <c r="C658" s="116">
        <v>6</v>
      </c>
      <c r="D658" s="116">
        <v>4</v>
      </c>
      <c r="E658" s="116">
        <v>5</v>
      </c>
      <c r="F658" s="116">
        <v>5</v>
      </c>
      <c r="G658" s="116">
        <v>4</v>
      </c>
      <c r="H658" s="116">
        <v>3</v>
      </c>
      <c r="I658" s="116" t="s">
        <v>1467</v>
      </c>
    </row>
    <row r="659" spans="1:9" x14ac:dyDescent="0.25">
      <c r="A659" s="116">
        <v>655</v>
      </c>
      <c r="B659" s="116">
        <v>4</v>
      </c>
      <c r="C659" s="116">
        <v>4</v>
      </c>
      <c r="D659" s="116">
        <v>4</v>
      </c>
      <c r="E659" s="116">
        <v>3</v>
      </c>
      <c r="F659" s="116">
        <v>20</v>
      </c>
      <c r="G659" s="116">
        <v>1</v>
      </c>
      <c r="H659" s="116">
        <v>4</v>
      </c>
      <c r="I659" s="116" t="s">
        <v>1468</v>
      </c>
    </row>
    <row r="660" spans="1:9" x14ac:dyDescent="0.25">
      <c r="A660" s="116">
        <v>656</v>
      </c>
      <c r="B660" s="116">
        <v>3</v>
      </c>
      <c r="C660" s="116">
        <v>4</v>
      </c>
      <c r="D660" s="116">
        <v>5</v>
      </c>
      <c r="E660" s="116">
        <v>12</v>
      </c>
      <c r="F660" s="116">
        <v>18</v>
      </c>
      <c r="G660" s="116">
        <v>1</v>
      </c>
      <c r="H660" s="116">
        <v>4</v>
      </c>
      <c r="I660" s="116" t="s">
        <v>1469</v>
      </c>
    </row>
    <row r="661" spans="1:9" x14ac:dyDescent="0.25">
      <c r="A661" s="116">
        <v>657</v>
      </c>
      <c r="B661" s="116">
        <v>1</v>
      </c>
      <c r="C661" s="116">
        <v>4</v>
      </c>
      <c r="D661" s="116">
        <v>3</v>
      </c>
      <c r="E661" s="116">
        <v>15</v>
      </c>
      <c r="F661" s="116">
        <v>9</v>
      </c>
      <c r="G661" s="116">
        <v>2</v>
      </c>
      <c r="H661" s="116">
        <v>3</v>
      </c>
      <c r="I661" s="116" t="s">
        <v>1470</v>
      </c>
    </row>
    <row r="662" spans="1:9" x14ac:dyDescent="0.25">
      <c r="A662" s="116">
        <v>658</v>
      </c>
      <c r="B662" s="116">
        <v>1</v>
      </c>
      <c r="C662" s="116">
        <v>7</v>
      </c>
      <c r="D662" s="116">
        <v>1</v>
      </c>
      <c r="E662" s="116">
        <v>5</v>
      </c>
      <c r="F662" s="116">
        <v>12</v>
      </c>
      <c r="G662" s="116">
        <v>2</v>
      </c>
      <c r="H662" s="116">
        <v>1</v>
      </c>
      <c r="I662" s="116" t="s">
        <v>1471</v>
      </c>
    </row>
    <row r="663" spans="1:9" x14ac:dyDescent="0.25">
      <c r="A663" s="116">
        <v>659</v>
      </c>
      <c r="B663" s="116">
        <v>2</v>
      </c>
      <c r="C663" s="116">
        <v>4</v>
      </c>
      <c r="D663" s="116">
        <v>3</v>
      </c>
      <c r="E663" s="116">
        <v>17</v>
      </c>
      <c r="F663" s="116">
        <v>20</v>
      </c>
      <c r="G663" s="116">
        <v>1</v>
      </c>
      <c r="H663" s="116">
        <v>2</v>
      </c>
      <c r="I663" s="116" t="s">
        <v>1472</v>
      </c>
    </row>
    <row r="664" spans="1:9" x14ac:dyDescent="0.25">
      <c r="A664" s="116">
        <v>660</v>
      </c>
      <c r="B664" s="116">
        <v>4</v>
      </c>
      <c r="C664" s="116">
        <v>3</v>
      </c>
      <c r="D664" s="116">
        <v>1</v>
      </c>
      <c r="E664" s="116">
        <v>13</v>
      </c>
      <c r="F664" s="116">
        <v>8</v>
      </c>
      <c r="G664" s="116">
        <v>4</v>
      </c>
      <c r="H664" s="116">
        <v>1</v>
      </c>
      <c r="I664" s="116" t="s">
        <v>1473</v>
      </c>
    </row>
    <row r="665" spans="1:9" x14ac:dyDescent="0.25">
      <c r="A665" s="116">
        <v>661</v>
      </c>
      <c r="B665" s="116">
        <v>4</v>
      </c>
      <c r="C665" s="116">
        <v>7</v>
      </c>
      <c r="D665" s="116">
        <v>2</v>
      </c>
      <c r="E665" s="116">
        <v>15</v>
      </c>
      <c r="F665" s="116">
        <v>7</v>
      </c>
      <c r="G665" s="116">
        <v>4</v>
      </c>
      <c r="H665" s="116">
        <v>4</v>
      </c>
      <c r="I665" s="116" t="s">
        <v>1474</v>
      </c>
    </row>
    <row r="666" spans="1:9" x14ac:dyDescent="0.25">
      <c r="A666" s="116">
        <v>662</v>
      </c>
      <c r="B666" s="116">
        <v>2</v>
      </c>
      <c r="C666" s="116">
        <v>7</v>
      </c>
      <c r="D666" s="116">
        <v>4</v>
      </c>
      <c r="E666" s="116">
        <v>11</v>
      </c>
      <c r="F666" s="116">
        <v>11</v>
      </c>
      <c r="G666" s="116">
        <v>3</v>
      </c>
      <c r="H666" s="116">
        <v>3</v>
      </c>
      <c r="I666" s="116" t="s">
        <v>1475</v>
      </c>
    </row>
    <row r="667" spans="1:9" x14ac:dyDescent="0.25">
      <c r="A667" s="116">
        <v>663</v>
      </c>
      <c r="B667" s="116">
        <v>4</v>
      </c>
      <c r="C667" s="116">
        <v>7</v>
      </c>
      <c r="D667" s="116">
        <v>2</v>
      </c>
      <c r="E667" s="116">
        <v>14</v>
      </c>
      <c r="F667" s="116">
        <v>8</v>
      </c>
      <c r="G667" s="116">
        <v>2</v>
      </c>
      <c r="H667" s="116">
        <v>4</v>
      </c>
      <c r="I667" s="116" t="s">
        <v>1476</v>
      </c>
    </row>
    <row r="668" spans="1:9" x14ac:dyDescent="0.25">
      <c r="A668" s="116">
        <v>664</v>
      </c>
      <c r="B668" s="116">
        <v>2</v>
      </c>
      <c r="C668" s="116">
        <v>8</v>
      </c>
      <c r="D668" s="116">
        <v>5</v>
      </c>
      <c r="E668" s="116">
        <v>9</v>
      </c>
      <c r="F668" s="116">
        <v>5</v>
      </c>
      <c r="G668" s="116">
        <v>1</v>
      </c>
      <c r="H668" s="116">
        <v>3</v>
      </c>
      <c r="I668" s="116" t="s">
        <v>1477</v>
      </c>
    </row>
    <row r="669" spans="1:9" x14ac:dyDescent="0.25">
      <c r="A669" s="116">
        <v>665</v>
      </c>
      <c r="B669" s="116">
        <v>1</v>
      </c>
      <c r="C669" s="116">
        <v>3</v>
      </c>
      <c r="D669" s="116">
        <v>3</v>
      </c>
      <c r="E669" s="116">
        <v>10</v>
      </c>
      <c r="F669" s="116">
        <v>3</v>
      </c>
      <c r="G669" s="116">
        <v>4</v>
      </c>
      <c r="H669" s="116">
        <v>1</v>
      </c>
      <c r="I669" s="116" t="s">
        <v>1478</v>
      </c>
    </row>
    <row r="670" spans="1:9" x14ac:dyDescent="0.25">
      <c r="A670" s="116">
        <v>666</v>
      </c>
      <c r="B670" s="116">
        <v>3</v>
      </c>
      <c r="C670" s="116">
        <v>5</v>
      </c>
      <c r="D670" s="116">
        <v>4</v>
      </c>
      <c r="E670" s="116">
        <v>16</v>
      </c>
      <c r="F670" s="116">
        <v>4</v>
      </c>
      <c r="G670" s="116">
        <v>3</v>
      </c>
      <c r="H670" s="116">
        <v>2</v>
      </c>
      <c r="I670" s="116" t="s">
        <v>1479</v>
      </c>
    </row>
    <row r="671" spans="1:9" x14ac:dyDescent="0.25">
      <c r="A671" s="116">
        <v>667</v>
      </c>
      <c r="B671" s="116">
        <v>1</v>
      </c>
      <c r="C671" s="116">
        <v>1</v>
      </c>
      <c r="D671" s="116">
        <v>5</v>
      </c>
      <c r="E671" s="116">
        <v>5</v>
      </c>
      <c r="F671" s="116">
        <v>19</v>
      </c>
      <c r="G671" s="116">
        <v>2</v>
      </c>
      <c r="H671" s="116">
        <v>4</v>
      </c>
      <c r="I671" s="116" t="s">
        <v>1480</v>
      </c>
    </row>
    <row r="672" spans="1:9" x14ac:dyDescent="0.25">
      <c r="A672" s="116">
        <v>668</v>
      </c>
      <c r="B672" s="116">
        <v>3</v>
      </c>
      <c r="C672" s="116">
        <v>7</v>
      </c>
      <c r="D672" s="116">
        <v>1</v>
      </c>
      <c r="E672" s="116">
        <v>7</v>
      </c>
      <c r="F672" s="116">
        <v>8</v>
      </c>
      <c r="G672" s="116">
        <v>1</v>
      </c>
      <c r="H672" s="116">
        <v>3</v>
      </c>
      <c r="I672" s="116" t="s">
        <v>1481</v>
      </c>
    </row>
    <row r="673" spans="1:9" x14ac:dyDescent="0.25">
      <c r="A673" s="116">
        <v>669</v>
      </c>
      <c r="B673" s="116">
        <v>3</v>
      </c>
      <c r="C673" s="116">
        <v>3</v>
      </c>
      <c r="D673" s="116">
        <v>4</v>
      </c>
      <c r="E673" s="116">
        <v>10</v>
      </c>
      <c r="F673" s="116">
        <v>14</v>
      </c>
      <c r="G673" s="116">
        <v>3</v>
      </c>
      <c r="H673" s="116">
        <v>4</v>
      </c>
      <c r="I673" s="116" t="s">
        <v>1482</v>
      </c>
    </row>
    <row r="674" spans="1:9" x14ac:dyDescent="0.25">
      <c r="A674" s="116">
        <v>670</v>
      </c>
      <c r="B674" s="116">
        <v>3</v>
      </c>
      <c r="C674" s="116">
        <v>7</v>
      </c>
      <c r="D674" s="116">
        <v>2</v>
      </c>
      <c r="E674" s="116">
        <v>7</v>
      </c>
      <c r="F674" s="116">
        <v>20</v>
      </c>
      <c r="G674" s="116">
        <v>3</v>
      </c>
      <c r="H674" s="116">
        <v>1</v>
      </c>
      <c r="I674" s="116" t="s">
        <v>1483</v>
      </c>
    </row>
    <row r="675" spans="1:9" x14ac:dyDescent="0.25">
      <c r="A675" s="116">
        <v>671</v>
      </c>
      <c r="B675" s="116">
        <v>3</v>
      </c>
      <c r="C675" s="116">
        <v>3</v>
      </c>
      <c r="D675" s="116">
        <v>4</v>
      </c>
      <c r="E675" s="116">
        <v>13</v>
      </c>
      <c r="F675" s="116">
        <v>2</v>
      </c>
      <c r="G675" s="116">
        <v>4</v>
      </c>
      <c r="H675" s="116">
        <v>2</v>
      </c>
      <c r="I675" s="116" t="s">
        <v>1484</v>
      </c>
    </row>
    <row r="676" spans="1:9" x14ac:dyDescent="0.25">
      <c r="A676" s="116">
        <v>672</v>
      </c>
      <c r="B676" s="116">
        <v>1</v>
      </c>
      <c r="C676" s="116">
        <v>6</v>
      </c>
      <c r="D676" s="116">
        <v>5</v>
      </c>
      <c r="E676" s="116">
        <v>14</v>
      </c>
      <c r="F676" s="116">
        <v>18</v>
      </c>
      <c r="G676" s="116">
        <v>2</v>
      </c>
      <c r="H676" s="116">
        <v>4</v>
      </c>
      <c r="I676" s="116" t="s">
        <v>1485</v>
      </c>
    </row>
    <row r="677" spans="1:9" x14ac:dyDescent="0.25">
      <c r="A677" s="116">
        <v>673</v>
      </c>
      <c r="B677" s="116">
        <v>3</v>
      </c>
      <c r="C677" s="116">
        <v>4</v>
      </c>
      <c r="D677" s="116">
        <v>1</v>
      </c>
      <c r="E677" s="116">
        <v>4</v>
      </c>
      <c r="F677" s="116">
        <v>9</v>
      </c>
      <c r="G677" s="116">
        <v>2</v>
      </c>
      <c r="H677" s="116">
        <v>3</v>
      </c>
      <c r="I677" s="116" t="s">
        <v>1486</v>
      </c>
    </row>
    <row r="678" spans="1:9" x14ac:dyDescent="0.25">
      <c r="A678" s="116">
        <v>674</v>
      </c>
      <c r="B678" s="116">
        <v>4</v>
      </c>
      <c r="C678" s="116">
        <v>1</v>
      </c>
      <c r="D678" s="116">
        <v>5</v>
      </c>
      <c r="E678" s="116">
        <v>13</v>
      </c>
      <c r="F678" s="116">
        <v>15</v>
      </c>
      <c r="G678" s="116">
        <v>2</v>
      </c>
      <c r="H678" s="116">
        <v>4</v>
      </c>
      <c r="I678" s="116" t="s">
        <v>1487</v>
      </c>
    </row>
    <row r="679" spans="1:9" x14ac:dyDescent="0.25">
      <c r="A679" s="116">
        <v>675</v>
      </c>
      <c r="B679" s="116">
        <v>1</v>
      </c>
      <c r="C679" s="116">
        <v>6</v>
      </c>
      <c r="D679" s="116">
        <v>2</v>
      </c>
      <c r="E679" s="116">
        <v>2</v>
      </c>
      <c r="F679" s="116">
        <v>6</v>
      </c>
      <c r="G679" s="116">
        <v>1</v>
      </c>
      <c r="H679" s="116">
        <v>4</v>
      </c>
      <c r="I679" s="116" t="s">
        <v>1488</v>
      </c>
    </row>
    <row r="680" spans="1:9" x14ac:dyDescent="0.25">
      <c r="A680" s="116">
        <v>676</v>
      </c>
      <c r="B680" s="116">
        <v>3</v>
      </c>
      <c r="C680" s="116">
        <v>1</v>
      </c>
      <c r="D680" s="116">
        <v>3</v>
      </c>
      <c r="E680" s="116">
        <v>11</v>
      </c>
      <c r="F680" s="116">
        <v>10</v>
      </c>
      <c r="G680" s="116">
        <v>2</v>
      </c>
      <c r="H680" s="116">
        <v>4</v>
      </c>
      <c r="I680" s="116" t="s">
        <v>1489</v>
      </c>
    </row>
    <row r="681" spans="1:9" x14ac:dyDescent="0.25">
      <c r="A681" s="116">
        <v>677</v>
      </c>
      <c r="B681" s="116">
        <v>4</v>
      </c>
      <c r="C681" s="116">
        <v>5</v>
      </c>
      <c r="D681" s="116">
        <v>3</v>
      </c>
      <c r="E681" s="116">
        <v>4</v>
      </c>
      <c r="F681" s="116">
        <v>8</v>
      </c>
      <c r="G681" s="116">
        <v>1</v>
      </c>
      <c r="H681" s="116">
        <v>4</v>
      </c>
      <c r="I681" s="116" t="s">
        <v>1490</v>
      </c>
    </row>
    <row r="682" spans="1:9" x14ac:dyDescent="0.25">
      <c r="A682" s="116">
        <v>678</v>
      </c>
      <c r="B682" s="116">
        <v>3</v>
      </c>
      <c r="C682" s="116">
        <v>4</v>
      </c>
      <c r="D682" s="116">
        <v>3</v>
      </c>
      <c r="E682" s="116">
        <v>19</v>
      </c>
      <c r="F682" s="116">
        <v>20</v>
      </c>
      <c r="G682" s="116">
        <v>4</v>
      </c>
      <c r="H682" s="116">
        <v>1</v>
      </c>
      <c r="I682" s="116" t="s">
        <v>1491</v>
      </c>
    </row>
    <row r="683" spans="1:9" x14ac:dyDescent="0.25">
      <c r="A683" s="116">
        <v>679</v>
      </c>
      <c r="B683" s="116">
        <v>4</v>
      </c>
      <c r="C683" s="116">
        <v>3</v>
      </c>
      <c r="D683" s="116">
        <v>3</v>
      </c>
      <c r="E683" s="116">
        <v>1</v>
      </c>
      <c r="F683" s="116">
        <v>1</v>
      </c>
      <c r="G683" s="116">
        <v>3</v>
      </c>
      <c r="H683" s="116">
        <v>2</v>
      </c>
      <c r="I683" s="116" t="s">
        <v>1492</v>
      </c>
    </row>
    <row r="684" spans="1:9" x14ac:dyDescent="0.25">
      <c r="A684" s="116">
        <v>680</v>
      </c>
      <c r="B684" s="116">
        <v>3</v>
      </c>
      <c r="C684" s="116">
        <v>3</v>
      </c>
      <c r="D684" s="116">
        <v>2</v>
      </c>
      <c r="E684" s="116">
        <v>4</v>
      </c>
      <c r="F684" s="116">
        <v>5</v>
      </c>
      <c r="G684" s="116">
        <v>4</v>
      </c>
      <c r="H684" s="116">
        <v>3</v>
      </c>
      <c r="I684" s="116" t="s">
        <v>1493</v>
      </c>
    </row>
    <row r="685" spans="1:9" x14ac:dyDescent="0.25">
      <c r="A685" s="116">
        <v>681</v>
      </c>
      <c r="B685" s="116">
        <v>1</v>
      </c>
      <c r="C685" s="116">
        <v>6</v>
      </c>
      <c r="D685" s="116">
        <v>2</v>
      </c>
      <c r="E685" s="116">
        <v>15</v>
      </c>
      <c r="F685" s="116">
        <v>8</v>
      </c>
      <c r="G685" s="116">
        <v>3</v>
      </c>
      <c r="H685" s="116">
        <v>2</v>
      </c>
      <c r="I685" s="116" t="s">
        <v>1494</v>
      </c>
    </row>
    <row r="686" spans="1:9" x14ac:dyDescent="0.25">
      <c r="A686" s="116">
        <v>682</v>
      </c>
      <c r="B686" s="116">
        <v>2</v>
      </c>
      <c r="C686" s="116">
        <v>8</v>
      </c>
      <c r="D686" s="116">
        <v>4</v>
      </c>
      <c r="E686" s="116">
        <v>1</v>
      </c>
      <c r="F686" s="116">
        <v>1</v>
      </c>
      <c r="G686" s="116">
        <v>1</v>
      </c>
      <c r="H686" s="116">
        <v>3</v>
      </c>
      <c r="I686" s="116" t="s">
        <v>1495</v>
      </c>
    </row>
    <row r="687" spans="1:9" x14ac:dyDescent="0.25">
      <c r="A687" s="116">
        <v>683</v>
      </c>
      <c r="B687" s="116">
        <v>4</v>
      </c>
      <c r="C687" s="116">
        <v>5</v>
      </c>
      <c r="D687" s="116">
        <v>4</v>
      </c>
      <c r="E687" s="116">
        <v>10</v>
      </c>
      <c r="F687" s="116">
        <v>1</v>
      </c>
      <c r="G687" s="116">
        <v>3</v>
      </c>
      <c r="H687" s="116">
        <v>1</v>
      </c>
      <c r="I687" s="116" t="s">
        <v>1496</v>
      </c>
    </row>
    <row r="688" spans="1:9" x14ac:dyDescent="0.25">
      <c r="A688" s="116">
        <v>684</v>
      </c>
      <c r="B688" s="116">
        <v>4</v>
      </c>
      <c r="C688" s="116">
        <v>4</v>
      </c>
      <c r="D688" s="116">
        <v>2</v>
      </c>
      <c r="E688" s="116">
        <v>3</v>
      </c>
      <c r="F688" s="116">
        <v>18</v>
      </c>
      <c r="G688" s="116">
        <v>1</v>
      </c>
      <c r="H688" s="116">
        <v>3</v>
      </c>
      <c r="I688" s="116" t="s">
        <v>1497</v>
      </c>
    </row>
    <row r="689" spans="1:9" x14ac:dyDescent="0.25">
      <c r="A689" s="116">
        <v>685</v>
      </c>
      <c r="B689" s="116">
        <v>3</v>
      </c>
      <c r="C689" s="116">
        <v>7</v>
      </c>
      <c r="D689" s="116">
        <v>3</v>
      </c>
      <c r="E689" s="116">
        <v>16</v>
      </c>
      <c r="F689" s="116">
        <v>8</v>
      </c>
      <c r="G689" s="116">
        <v>3</v>
      </c>
      <c r="H689" s="116">
        <v>4</v>
      </c>
      <c r="I689" s="116" t="s">
        <v>1498</v>
      </c>
    </row>
    <row r="690" spans="1:9" x14ac:dyDescent="0.25">
      <c r="A690" s="116">
        <v>686</v>
      </c>
      <c r="B690" s="116">
        <v>4</v>
      </c>
      <c r="C690" s="116">
        <v>3</v>
      </c>
      <c r="D690" s="116">
        <v>3</v>
      </c>
      <c r="E690" s="116">
        <v>2</v>
      </c>
      <c r="F690" s="116">
        <v>9</v>
      </c>
      <c r="G690" s="116">
        <v>1</v>
      </c>
      <c r="H690" s="116">
        <v>1</v>
      </c>
      <c r="I690" s="116" t="s">
        <v>1499</v>
      </c>
    </row>
    <row r="691" spans="1:9" x14ac:dyDescent="0.25">
      <c r="A691" s="116">
        <v>687</v>
      </c>
      <c r="B691" s="116">
        <v>4</v>
      </c>
      <c r="C691" s="116">
        <v>6</v>
      </c>
      <c r="D691" s="116">
        <v>1</v>
      </c>
      <c r="E691" s="116">
        <v>2</v>
      </c>
      <c r="F691" s="116">
        <v>10</v>
      </c>
      <c r="G691" s="116">
        <v>1</v>
      </c>
      <c r="H691" s="116">
        <v>2</v>
      </c>
      <c r="I691" s="116" t="s">
        <v>1500</v>
      </c>
    </row>
    <row r="692" spans="1:9" x14ac:dyDescent="0.25">
      <c r="A692" s="116">
        <v>688</v>
      </c>
      <c r="B692" s="116">
        <v>3</v>
      </c>
      <c r="C692" s="116">
        <v>7</v>
      </c>
      <c r="D692" s="116">
        <v>3</v>
      </c>
      <c r="E692" s="116">
        <v>3</v>
      </c>
      <c r="F692" s="116">
        <v>16</v>
      </c>
      <c r="G692" s="116">
        <v>3</v>
      </c>
      <c r="H692" s="116">
        <v>4</v>
      </c>
      <c r="I692" s="116" t="s">
        <v>1501</v>
      </c>
    </row>
    <row r="693" spans="1:9" x14ac:dyDescent="0.25">
      <c r="A693" s="116">
        <v>689</v>
      </c>
      <c r="B693" s="116">
        <v>4</v>
      </c>
      <c r="C693" s="116">
        <v>2</v>
      </c>
      <c r="D693" s="116">
        <v>2</v>
      </c>
      <c r="E693" s="116">
        <v>16</v>
      </c>
      <c r="F693" s="116">
        <v>4</v>
      </c>
      <c r="G693" s="116">
        <v>2</v>
      </c>
      <c r="H693" s="116">
        <v>2</v>
      </c>
      <c r="I693" s="116" t="s">
        <v>1502</v>
      </c>
    </row>
    <row r="694" spans="1:9" x14ac:dyDescent="0.25">
      <c r="A694" s="116">
        <v>690</v>
      </c>
      <c r="B694" s="116">
        <v>2</v>
      </c>
      <c r="C694" s="116">
        <v>2</v>
      </c>
      <c r="D694" s="116">
        <v>5</v>
      </c>
      <c r="E694" s="116">
        <v>13</v>
      </c>
      <c r="F694" s="116">
        <v>6</v>
      </c>
      <c r="G694" s="116">
        <v>4</v>
      </c>
      <c r="H694" s="116">
        <v>3</v>
      </c>
      <c r="I694" s="116" t="s">
        <v>1503</v>
      </c>
    </row>
    <row r="695" spans="1:9" x14ac:dyDescent="0.25">
      <c r="A695" s="116">
        <v>691</v>
      </c>
      <c r="B695" s="116">
        <v>2</v>
      </c>
      <c r="C695" s="116">
        <v>5</v>
      </c>
      <c r="D695" s="116">
        <v>4</v>
      </c>
      <c r="E695" s="116">
        <v>5</v>
      </c>
      <c r="F695" s="116">
        <v>18</v>
      </c>
      <c r="G695" s="116">
        <v>1</v>
      </c>
      <c r="H695" s="116">
        <v>4</v>
      </c>
      <c r="I695" s="116" t="s">
        <v>1504</v>
      </c>
    </row>
    <row r="696" spans="1:9" x14ac:dyDescent="0.25">
      <c r="A696" s="116">
        <v>692</v>
      </c>
      <c r="B696" s="116">
        <v>3</v>
      </c>
      <c r="C696" s="116">
        <v>5</v>
      </c>
      <c r="D696" s="116">
        <v>2</v>
      </c>
      <c r="E696" s="116">
        <v>8</v>
      </c>
      <c r="F696" s="116">
        <v>12</v>
      </c>
      <c r="G696" s="116">
        <v>2</v>
      </c>
      <c r="H696" s="116">
        <v>4</v>
      </c>
      <c r="I696" s="116" t="s">
        <v>1505</v>
      </c>
    </row>
    <row r="697" spans="1:9" x14ac:dyDescent="0.25">
      <c r="A697" s="116">
        <v>693</v>
      </c>
      <c r="B697" s="116">
        <v>3</v>
      </c>
      <c r="C697" s="116">
        <v>7</v>
      </c>
      <c r="D697" s="116">
        <v>3</v>
      </c>
      <c r="E697" s="116">
        <v>16</v>
      </c>
      <c r="F697" s="116">
        <v>10</v>
      </c>
      <c r="G697" s="116">
        <v>4</v>
      </c>
      <c r="H697" s="116">
        <v>3</v>
      </c>
      <c r="I697" s="116" t="s">
        <v>1506</v>
      </c>
    </row>
    <row r="698" spans="1:9" x14ac:dyDescent="0.25">
      <c r="A698" s="116">
        <v>694</v>
      </c>
      <c r="B698" s="116">
        <v>3</v>
      </c>
      <c r="C698" s="116">
        <v>7</v>
      </c>
      <c r="D698" s="116">
        <v>5</v>
      </c>
      <c r="E698" s="116">
        <v>3</v>
      </c>
      <c r="F698" s="116">
        <v>2</v>
      </c>
      <c r="G698" s="116">
        <v>2</v>
      </c>
      <c r="H698" s="116">
        <v>3</v>
      </c>
      <c r="I698" s="116" t="s">
        <v>1507</v>
      </c>
    </row>
    <row r="699" spans="1:9" x14ac:dyDescent="0.25">
      <c r="A699" s="116">
        <v>695</v>
      </c>
      <c r="B699" s="116">
        <v>3</v>
      </c>
      <c r="C699" s="116">
        <v>3</v>
      </c>
      <c r="D699" s="116">
        <v>4</v>
      </c>
      <c r="E699" s="116">
        <v>1</v>
      </c>
      <c r="F699" s="116">
        <v>14</v>
      </c>
      <c r="G699" s="116">
        <v>4</v>
      </c>
      <c r="H699" s="116">
        <v>2</v>
      </c>
      <c r="I699" s="116" t="s">
        <v>1508</v>
      </c>
    </row>
    <row r="700" spans="1:9" x14ac:dyDescent="0.25">
      <c r="A700" s="116">
        <v>696</v>
      </c>
      <c r="B700" s="116">
        <v>2</v>
      </c>
      <c r="C700" s="116">
        <v>6</v>
      </c>
      <c r="D700" s="116">
        <v>2</v>
      </c>
      <c r="E700" s="116">
        <v>10</v>
      </c>
      <c r="F700" s="116">
        <v>6</v>
      </c>
      <c r="G700" s="116">
        <v>4</v>
      </c>
      <c r="H700" s="116">
        <v>2</v>
      </c>
      <c r="I700" s="116" t="s">
        <v>1509</v>
      </c>
    </row>
    <row r="701" spans="1:9" x14ac:dyDescent="0.25">
      <c r="A701" s="116">
        <v>697</v>
      </c>
      <c r="B701" s="116">
        <v>1</v>
      </c>
      <c r="C701" s="116">
        <v>8</v>
      </c>
      <c r="D701" s="116">
        <v>4</v>
      </c>
      <c r="E701" s="116">
        <v>3</v>
      </c>
      <c r="F701" s="116">
        <v>5</v>
      </c>
      <c r="G701" s="116">
        <v>2</v>
      </c>
      <c r="H701" s="116">
        <v>3</v>
      </c>
      <c r="I701" s="116" t="s">
        <v>1510</v>
      </c>
    </row>
    <row r="702" spans="1:9" x14ac:dyDescent="0.25">
      <c r="A702" s="116">
        <v>698</v>
      </c>
      <c r="B702" s="116">
        <v>4</v>
      </c>
      <c r="C702" s="116">
        <v>2</v>
      </c>
      <c r="D702" s="116">
        <v>2</v>
      </c>
      <c r="E702" s="116">
        <v>16</v>
      </c>
      <c r="F702" s="116">
        <v>8</v>
      </c>
      <c r="G702" s="116">
        <v>4</v>
      </c>
      <c r="H702" s="116">
        <v>2</v>
      </c>
      <c r="I702" s="116" t="s">
        <v>1511</v>
      </c>
    </row>
    <row r="703" spans="1:9" x14ac:dyDescent="0.25">
      <c r="A703" s="116">
        <v>699</v>
      </c>
      <c r="B703" s="116">
        <v>1</v>
      </c>
      <c r="C703" s="116">
        <v>1</v>
      </c>
      <c r="D703" s="116">
        <v>4</v>
      </c>
      <c r="E703" s="116">
        <v>12</v>
      </c>
      <c r="F703" s="116">
        <v>11</v>
      </c>
      <c r="G703" s="116">
        <v>2</v>
      </c>
      <c r="H703" s="116">
        <v>4</v>
      </c>
      <c r="I703" s="116" t="s">
        <v>1512</v>
      </c>
    </row>
    <row r="704" spans="1:9" x14ac:dyDescent="0.25">
      <c r="A704" s="116">
        <v>700</v>
      </c>
      <c r="B704" s="116">
        <v>3</v>
      </c>
      <c r="C704" s="116">
        <v>6</v>
      </c>
      <c r="D704" s="116">
        <v>3</v>
      </c>
      <c r="E704" s="116">
        <v>3</v>
      </c>
      <c r="F704" s="116">
        <v>17</v>
      </c>
      <c r="G704" s="116">
        <v>3</v>
      </c>
      <c r="H704" s="116">
        <v>3</v>
      </c>
      <c r="I704" s="116" t="s">
        <v>1513</v>
      </c>
    </row>
    <row r="705" spans="1:9" x14ac:dyDescent="0.25">
      <c r="A705" s="116">
        <v>701</v>
      </c>
      <c r="B705" s="116">
        <v>3</v>
      </c>
      <c r="C705" s="116">
        <v>2</v>
      </c>
      <c r="D705" s="116">
        <v>3</v>
      </c>
      <c r="E705" s="116">
        <v>5</v>
      </c>
      <c r="F705" s="116">
        <v>10</v>
      </c>
      <c r="G705" s="116">
        <v>4</v>
      </c>
      <c r="H705" s="116">
        <v>3</v>
      </c>
      <c r="I705" s="116" t="s">
        <v>1514</v>
      </c>
    </row>
    <row r="706" spans="1:9" x14ac:dyDescent="0.25">
      <c r="A706" s="116">
        <v>702</v>
      </c>
      <c r="B706" s="116">
        <v>3</v>
      </c>
      <c r="C706" s="116">
        <v>2</v>
      </c>
      <c r="D706" s="116">
        <v>3</v>
      </c>
      <c r="E706" s="116">
        <v>4</v>
      </c>
      <c r="F706" s="116">
        <v>7</v>
      </c>
      <c r="G706" s="116">
        <v>2</v>
      </c>
      <c r="H706" s="116">
        <v>3</v>
      </c>
      <c r="I706" s="116" t="s">
        <v>1515</v>
      </c>
    </row>
    <row r="707" spans="1:9" x14ac:dyDescent="0.25">
      <c r="A707" s="116">
        <v>703</v>
      </c>
      <c r="B707" s="116">
        <v>3</v>
      </c>
      <c r="C707" s="116">
        <v>2</v>
      </c>
      <c r="D707" s="116">
        <v>5</v>
      </c>
      <c r="E707" s="116">
        <v>7</v>
      </c>
      <c r="F707" s="116">
        <v>5</v>
      </c>
      <c r="G707" s="116">
        <v>3</v>
      </c>
      <c r="H707" s="116">
        <v>3</v>
      </c>
      <c r="I707" s="116" t="s">
        <v>1516</v>
      </c>
    </row>
    <row r="708" spans="1:9" x14ac:dyDescent="0.25">
      <c r="A708" s="116">
        <v>704</v>
      </c>
      <c r="B708" s="116">
        <v>2</v>
      </c>
      <c r="C708" s="116">
        <v>8</v>
      </c>
      <c r="D708" s="116">
        <v>3</v>
      </c>
      <c r="E708" s="116">
        <v>12</v>
      </c>
      <c r="F708" s="116">
        <v>16</v>
      </c>
      <c r="G708" s="116">
        <v>1</v>
      </c>
      <c r="H708" s="116">
        <v>4</v>
      </c>
      <c r="I708" s="116" t="s">
        <v>1517</v>
      </c>
    </row>
    <row r="709" spans="1:9" x14ac:dyDescent="0.25">
      <c r="A709" s="116">
        <v>705</v>
      </c>
      <c r="B709" s="116">
        <v>2</v>
      </c>
      <c r="C709" s="116">
        <v>7</v>
      </c>
      <c r="D709" s="116">
        <v>5</v>
      </c>
      <c r="E709" s="116">
        <v>16</v>
      </c>
      <c r="F709" s="116">
        <v>16</v>
      </c>
      <c r="G709" s="116">
        <v>1</v>
      </c>
      <c r="H709" s="116">
        <v>4</v>
      </c>
      <c r="I709" s="116" t="s">
        <v>1518</v>
      </c>
    </row>
    <row r="710" spans="1:9" x14ac:dyDescent="0.25">
      <c r="A710" s="116">
        <v>706</v>
      </c>
      <c r="B710" s="116">
        <v>2</v>
      </c>
      <c r="C710" s="116">
        <v>1</v>
      </c>
      <c r="D710" s="116">
        <v>3</v>
      </c>
      <c r="E710" s="116">
        <v>6</v>
      </c>
      <c r="F710" s="116">
        <v>13</v>
      </c>
      <c r="G710" s="116">
        <v>1</v>
      </c>
      <c r="H710" s="116">
        <v>4</v>
      </c>
      <c r="I710" s="116" t="s">
        <v>1519</v>
      </c>
    </row>
    <row r="711" spans="1:9" x14ac:dyDescent="0.25">
      <c r="A711" s="116">
        <v>707</v>
      </c>
      <c r="B711" s="116">
        <v>4</v>
      </c>
      <c r="C711" s="116">
        <v>5</v>
      </c>
      <c r="D711" s="116">
        <v>4</v>
      </c>
      <c r="E711" s="116">
        <v>1</v>
      </c>
      <c r="F711" s="116">
        <v>13</v>
      </c>
      <c r="G711" s="116">
        <v>4</v>
      </c>
      <c r="H711" s="116">
        <v>2</v>
      </c>
      <c r="I711" s="116" t="s">
        <v>1520</v>
      </c>
    </row>
    <row r="712" spans="1:9" x14ac:dyDescent="0.25">
      <c r="A712" s="116">
        <v>708</v>
      </c>
      <c r="B712" s="116">
        <v>2</v>
      </c>
      <c r="C712" s="116">
        <v>8</v>
      </c>
      <c r="D712" s="116">
        <v>3</v>
      </c>
      <c r="E712" s="116">
        <v>15</v>
      </c>
      <c r="F712" s="116">
        <v>6</v>
      </c>
      <c r="G712" s="116">
        <v>4</v>
      </c>
      <c r="H712" s="116">
        <v>3</v>
      </c>
      <c r="I712" s="116" t="s">
        <v>1521</v>
      </c>
    </row>
    <row r="713" spans="1:9" x14ac:dyDescent="0.25">
      <c r="A713" s="116">
        <v>709</v>
      </c>
      <c r="B713" s="116">
        <v>2</v>
      </c>
      <c r="C713" s="116">
        <v>5</v>
      </c>
      <c r="D713" s="116">
        <v>1</v>
      </c>
      <c r="E713" s="116">
        <v>1</v>
      </c>
      <c r="F713" s="116">
        <v>18</v>
      </c>
      <c r="G713" s="116">
        <v>2</v>
      </c>
      <c r="H713" s="116">
        <v>1</v>
      </c>
      <c r="I713" s="116" t="s">
        <v>1522</v>
      </c>
    </row>
    <row r="714" spans="1:9" x14ac:dyDescent="0.25">
      <c r="A714" s="116">
        <v>710</v>
      </c>
      <c r="B714" s="116">
        <v>4</v>
      </c>
      <c r="C714" s="116">
        <v>2</v>
      </c>
      <c r="D714" s="116">
        <v>2</v>
      </c>
      <c r="E714" s="116">
        <v>3</v>
      </c>
      <c r="F714" s="116">
        <v>7</v>
      </c>
      <c r="G714" s="116">
        <v>3</v>
      </c>
      <c r="H714" s="116">
        <v>2</v>
      </c>
      <c r="I714" s="116" t="s">
        <v>1523</v>
      </c>
    </row>
    <row r="715" spans="1:9" x14ac:dyDescent="0.25">
      <c r="A715" s="116">
        <v>711</v>
      </c>
      <c r="B715" s="116">
        <v>2</v>
      </c>
      <c r="C715" s="116">
        <v>2</v>
      </c>
      <c r="D715" s="116">
        <v>4</v>
      </c>
      <c r="E715" s="116">
        <v>3</v>
      </c>
      <c r="F715" s="116">
        <v>2</v>
      </c>
      <c r="G715" s="116">
        <v>1</v>
      </c>
      <c r="H715" s="116">
        <v>1</v>
      </c>
      <c r="I715" s="116" t="s">
        <v>1524</v>
      </c>
    </row>
    <row r="716" spans="1:9" x14ac:dyDescent="0.25">
      <c r="A716" s="116">
        <v>712</v>
      </c>
      <c r="B716" s="116">
        <v>3</v>
      </c>
      <c r="C716" s="116">
        <v>6</v>
      </c>
      <c r="D716" s="116">
        <v>1</v>
      </c>
      <c r="E716" s="116">
        <v>1</v>
      </c>
      <c r="F716" s="116">
        <v>13</v>
      </c>
      <c r="G716" s="116">
        <v>4</v>
      </c>
      <c r="H716" s="116">
        <v>3</v>
      </c>
      <c r="I716" s="116" t="s">
        <v>1525</v>
      </c>
    </row>
    <row r="717" spans="1:9" x14ac:dyDescent="0.25">
      <c r="A717" s="116">
        <v>713</v>
      </c>
      <c r="B717" s="116">
        <v>1</v>
      </c>
      <c r="C717" s="116">
        <v>2</v>
      </c>
      <c r="D717" s="116">
        <v>3</v>
      </c>
      <c r="E717" s="116">
        <v>1</v>
      </c>
      <c r="F717" s="116">
        <v>8</v>
      </c>
      <c r="G717" s="116">
        <v>3</v>
      </c>
      <c r="H717" s="116">
        <v>3</v>
      </c>
      <c r="I717" s="116" t="s">
        <v>1526</v>
      </c>
    </row>
    <row r="718" spans="1:9" x14ac:dyDescent="0.25">
      <c r="A718" s="116">
        <v>714</v>
      </c>
      <c r="B718" s="116">
        <v>1</v>
      </c>
      <c r="C718" s="116">
        <v>3</v>
      </c>
      <c r="D718" s="116">
        <v>3</v>
      </c>
      <c r="E718" s="116">
        <v>11</v>
      </c>
      <c r="F718" s="116">
        <v>5</v>
      </c>
      <c r="G718" s="116">
        <v>1</v>
      </c>
      <c r="H718" s="116">
        <v>2</v>
      </c>
      <c r="I718" s="116" t="s">
        <v>1527</v>
      </c>
    </row>
    <row r="719" spans="1:9" x14ac:dyDescent="0.25">
      <c r="A719" s="116">
        <v>715</v>
      </c>
      <c r="B719" s="116">
        <v>1</v>
      </c>
      <c r="C719" s="116">
        <v>7</v>
      </c>
      <c r="D719" s="116">
        <v>1</v>
      </c>
      <c r="E719" s="116">
        <v>12</v>
      </c>
      <c r="F719" s="116">
        <v>4</v>
      </c>
      <c r="G719" s="116">
        <v>3</v>
      </c>
      <c r="H719" s="116">
        <v>4</v>
      </c>
      <c r="I719" s="116" t="s">
        <v>1528</v>
      </c>
    </row>
    <row r="720" spans="1:9" x14ac:dyDescent="0.25">
      <c r="A720" s="116">
        <v>716</v>
      </c>
      <c r="B720" s="116">
        <v>3</v>
      </c>
      <c r="C720" s="116">
        <v>6</v>
      </c>
      <c r="D720" s="116">
        <v>3</v>
      </c>
      <c r="E720" s="116">
        <v>2</v>
      </c>
      <c r="F720" s="116">
        <v>9</v>
      </c>
      <c r="G720" s="116">
        <v>1</v>
      </c>
      <c r="H720" s="116">
        <v>2</v>
      </c>
      <c r="I720" s="116" t="s">
        <v>1529</v>
      </c>
    </row>
    <row r="721" spans="1:9" x14ac:dyDescent="0.25">
      <c r="A721" s="116">
        <v>717</v>
      </c>
      <c r="B721" s="116">
        <v>3</v>
      </c>
      <c r="C721" s="116">
        <v>6</v>
      </c>
      <c r="D721" s="116">
        <v>5</v>
      </c>
      <c r="E721" s="116">
        <v>6</v>
      </c>
      <c r="F721" s="116">
        <v>14</v>
      </c>
      <c r="G721" s="116">
        <v>4</v>
      </c>
      <c r="H721" s="116">
        <v>4</v>
      </c>
      <c r="I721" s="116" t="s">
        <v>1530</v>
      </c>
    </row>
    <row r="722" spans="1:9" x14ac:dyDescent="0.25">
      <c r="A722" s="116">
        <v>718</v>
      </c>
      <c r="B722" s="116">
        <v>1</v>
      </c>
      <c r="C722" s="116">
        <v>8</v>
      </c>
      <c r="D722" s="116">
        <v>1</v>
      </c>
      <c r="E722" s="116">
        <v>10</v>
      </c>
      <c r="F722" s="116">
        <v>6</v>
      </c>
      <c r="G722" s="116">
        <v>1</v>
      </c>
      <c r="H722" s="116">
        <v>1</v>
      </c>
      <c r="I722" s="116" t="s">
        <v>1531</v>
      </c>
    </row>
    <row r="723" spans="1:9" x14ac:dyDescent="0.25">
      <c r="A723" s="116">
        <v>719</v>
      </c>
      <c r="B723" s="116">
        <v>4</v>
      </c>
      <c r="C723" s="116">
        <v>7</v>
      </c>
      <c r="D723" s="116">
        <v>2</v>
      </c>
      <c r="E723" s="116">
        <v>8</v>
      </c>
      <c r="F723" s="116">
        <v>13</v>
      </c>
      <c r="G723" s="116">
        <v>3</v>
      </c>
      <c r="H723" s="116">
        <v>4</v>
      </c>
      <c r="I723" s="116" t="s">
        <v>1532</v>
      </c>
    </row>
    <row r="724" spans="1:9" x14ac:dyDescent="0.25">
      <c r="A724" s="116">
        <v>720</v>
      </c>
      <c r="B724" s="116">
        <v>4</v>
      </c>
      <c r="C724" s="116">
        <v>5</v>
      </c>
      <c r="D724" s="116">
        <v>3</v>
      </c>
      <c r="E724" s="116">
        <v>18</v>
      </c>
      <c r="F724" s="116">
        <v>11</v>
      </c>
      <c r="G724" s="116">
        <v>1</v>
      </c>
      <c r="H724" s="116">
        <v>1</v>
      </c>
      <c r="I724" s="116" t="s">
        <v>1533</v>
      </c>
    </row>
    <row r="725" spans="1:9" x14ac:dyDescent="0.25">
      <c r="A725" s="116">
        <v>721</v>
      </c>
      <c r="B725" s="116">
        <v>4</v>
      </c>
      <c r="C725" s="116">
        <v>5</v>
      </c>
      <c r="D725" s="116">
        <v>3</v>
      </c>
      <c r="E725" s="116">
        <v>8</v>
      </c>
      <c r="F725" s="116">
        <v>17</v>
      </c>
      <c r="G725" s="116">
        <v>1</v>
      </c>
      <c r="H725" s="116">
        <v>3</v>
      </c>
      <c r="I725" s="116" t="s">
        <v>1534</v>
      </c>
    </row>
    <row r="726" spans="1:9" x14ac:dyDescent="0.25">
      <c r="A726" s="116">
        <v>722</v>
      </c>
      <c r="B726" s="116">
        <v>4</v>
      </c>
      <c r="C726" s="116">
        <v>2</v>
      </c>
      <c r="D726" s="116">
        <v>3</v>
      </c>
      <c r="E726" s="116">
        <v>10</v>
      </c>
      <c r="F726" s="116">
        <v>7</v>
      </c>
      <c r="G726" s="116">
        <v>4</v>
      </c>
      <c r="H726" s="116">
        <v>4</v>
      </c>
      <c r="I726" s="116" t="s">
        <v>1535</v>
      </c>
    </row>
    <row r="727" spans="1:9" x14ac:dyDescent="0.25">
      <c r="A727" s="116">
        <v>723</v>
      </c>
      <c r="B727" s="116">
        <v>4</v>
      </c>
      <c r="C727" s="116">
        <v>5</v>
      </c>
      <c r="D727" s="116">
        <v>3</v>
      </c>
      <c r="E727" s="116">
        <v>7</v>
      </c>
      <c r="F727" s="116">
        <v>3</v>
      </c>
      <c r="G727" s="116">
        <v>2</v>
      </c>
      <c r="H727" s="116">
        <v>2</v>
      </c>
      <c r="I727" s="116" t="s">
        <v>1536</v>
      </c>
    </row>
    <row r="728" spans="1:9" x14ac:dyDescent="0.25">
      <c r="A728" s="116">
        <v>724</v>
      </c>
      <c r="B728" s="116">
        <v>2</v>
      </c>
      <c r="C728" s="116">
        <v>6</v>
      </c>
      <c r="D728" s="116">
        <v>4</v>
      </c>
      <c r="E728" s="116">
        <v>7</v>
      </c>
      <c r="F728" s="116">
        <v>19</v>
      </c>
      <c r="G728" s="116">
        <v>2</v>
      </c>
      <c r="H728" s="116">
        <v>3</v>
      </c>
      <c r="I728" s="116" t="s">
        <v>1537</v>
      </c>
    </row>
    <row r="729" spans="1:9" x14ac:dyDescent="0.25">
      <c r="A729" s="116">
        <v>725</v>
      </c>
      <c r="B729" s="116">
        <v>2</v>
      </c>
      <c r="C729" s="116">
        <v>1</v>
      </c>
      <c r="D729" s="116">
        <v>3</v>
      </c>
      <c r="E729" s="116">
        <v>19</v>
      </c>
      <c r="F729" s="116">
        <v>19</v>
      </c>
      <c r="G729" s="116">
        <v>3</v>
      </c>
      <c r="H729" s="116">
        <v>3</v>
      </c>
      <c r="I729" s="116" t="s">
        <v>1538</v>
      </c>
    </row>
    <row r="730" spans="1:9" x14ac:dyDescent="0.25">
      <c r="A730" s="116">
        <v>726</v>
      </c>
      <c r="B730" s="116">
        <v>4</v>
      </c>
      <c r="C730" s="116">
        <v>6</v>
      </c>
      <c r="D730" s="116">
        <v>2</v>
      </c>
      <c r="E730" s="116">
        <v>4</v>
      </c>
      <c r="F730" s="116">
        <v>10</v>
      </c>
      <c r="G730" s="116">
        <v>1</v>
      </c>
      <c r="H730" s="116">
        <v>3</v>
      </c>
      <c r="I730" s="116" t="s">
        <v>1539</v>
      </c>
    </row>
    <row r="731" spans="1:9" x14ac:dyDescent="0.25">
      <c r="A731" s="116">
        <v>727</v>
      </c>
      <c r="B731" s="116">
        <v>4</v>
      </c>
      <c r="C731" s="116">
        <v>5</v>
      </c>
      <c r="D731" s="116">
        <v>1</v>
      </c>
      <c r="E731" s="116">
        <v>16</v>
      </c>
      <c r="F731" s="116">
        <v>5</v>
      </c>
      <c r="G731" s="116">
        <v>3</v>
      </c>
      <c r="H731" s="116">
        <v>4</v>
      </c>
      <c r="I731" s="116" t="s">
        <v>1540</v>
      </c>
    </row>
    <row r="732" spans="1:9" x14ac:dyDescent="0.25">
      <c r="A732" s="116">
        <v>728</v>
      </c>
      <c r="B732" s="116">
        <v>4</v>
      </c>
      <c r="C732" s="116">
        <v>1</v>
      </c>
      <c r="D732" s="116">
        <v>2</v>
      </c>
      <c r="E732" s="116">
        <v>10</v>
      </c>
      <c r="F732" s="116">
        <v>20</v>
      </c>
      <c r="G732" s="116">
        <v>2</v>
      </c>
      <c r="H732" s="116">
        <v>1</v>
      </c>
      <c r="I732" s="116" t="s">
        <v>1541</v>
      </c>
    </row>
    <row r="733" spans="1:9" x14ac:dyDescent="0.25">
      <c r="A733" s="116">
        <v>729</v>
      </c>
      <c r="B733" s="116">
        <v>1</v>
      </c>
      <c r="C733" s="116">
        <v>4</v>
      </c>
      <c r="D733" s="116">
        <v>2</v>
      </c>
      <c r="E733" s="116">
        <v>16</v>
      </c>
      <c r="F733" s="116">
        <v>19</v>
      </c>
      <c r="G733" s="116">
        <v>3</v>
      </c>
      <c r="H733" s="116">
        <v>2</v>
      </c>
      <c r="I733" s="116" t="s">
        <v>1542</v>
      </c>
    </row>
    <row r="734" spans="1:9" x14ac:dyDescent="0.25">
      <c r="A734" s="116">
        <v>730</v>
      </c>
      <c r="B734" s="116">
        <v>3</v>
      </c>
      <c r="C734" s="116">
        <v>5</v>
      </c>
      <c r="D734" s="116">
        <v>4</v>
      </c>
      <c r="E734" s="116">
        <v>1</v>
      </c>
      <c r="F734" s="116">
        <v>13</v>
      </c>
      <c r="G734" s="116">
        <v>2</v>
      </c>
      <c r="H734" s="116">
        <v>3</v>
      </c>
      <c r="I734" s="116" t="s">
        <v>1543</v>
      </c>
    </row>
    <row r="735" spans="1:9" x14ac:dyDescent="0.25">
      <c r="A735" s="116">
        <v>731</v>
      </c>
      <c r="B735" s="116">
        <v>3</v>
      </c>
      <c r="C735" s="116">
        <v>1</v>
      </c>
      <c r="D735" s="116">
        <v>3</v>
      </c>
      <c r="E735" s="116">
        <v>5</v>
      </c>
      <c r="F735" s="116">
        <v>16</v>
      </c>
      <c r="G735" s="116">
        <v>1</v>
      </c>
      <c r="H735" s="116">
        <v>3</v>
      </c>
      <c r="I735" s="116" t="s">
        <v>1544</v>
      </c>
    </row>
    <row r="736" spans="1:9" x14ac:dyDescent="0.25">
      <c r="A736" s="116">
        <v>732</v>
      </c>
      <c r="B736" s="116">
        <v>3</v>
      </c>
      <c r="C736" s="116">
        <v>6</v>
      </c>
      <c r="D736" s="116">
        <v>4</v>
      </c>
      <c r="E736" s="116">
        <v>19</v>
      </c>
      <c r="F736" s="116">
        <v>18</v>
      </c>
      <c r="G736" s="116">
        <v>1</v>
      </c>
      <c r="H736" s="116">
        <v>3</v>
      </c>
      <c r="I736" s="116" t="s">
        <v>1545</v>
      </c>
    </row>
    <row r="737" spans="1:9" x14ac:dyDescent="0.25">
      <c r="A737" s="116">
        <v>733</v>
      </c>
      <c r="B737" s="116">
        <v>1</v>
      </c>
      <c r="C737" s="116">
        <v>2</v>
      </c>
      <c r="D737" s="116">
        <v>4</v>
      </c>
      <c r="E737" s="116">
        <v>11</v>
      </c>
      <c r="F737" s="116">
        <v>18</v>
      </c>
      <c r="G737" s="116">
        <v>3</v>
      </c>
      <c r="H737" s="116">
        <v>2</v>
      </c>
      <c r="I737" s="116" t="s">
        <v>1546</v>
      </c>
    </row>
    <row r="738" spans="1:9" x14ac:dyDescent="0.25">
      <c r="A738" s="116">
        <v>734</v>
      </c>
      <c r="B738" s="116">
        <v>1</v>
      </c>
      <c r="C738" s="116">
        <v>4</v>
      </c>
      <c r="D738" s="116">
        <v>2</v>
      </c>
      <c r="E738" s="116">
        <v>6</v>
      </c>
      <c r="F738" s="116">
        <v>18</v>
      </c>
      <c r="G738" s="116">
        <v>4</v>
      </c>
      <c r="H738" s="116">
        <v>3</v>
      </c>
      <c r="I738" s="116" t="s">
        <v>1547</v>
      </c>
    </row>
    <row r="739" spans="1:9" x14ac:dyDescent="0.25">
      <c r="A739" s="116">
        <v>735</v>
      </c>
      <c r="B739" s="116">
        <v>1</v>
      </c>
      <c r="C739" s="116">
        <v>8</v>
      </c>
      <c r="D739" s="116">
        <v>5</v>
      </c>
      <c r="E739" s="116">
        <v>9</v>
      </c>
      <c r="F739" s="116">
        <v>18</v>
      </c>
      <c r="G739" s="116">
        <v>3</v>
      </c>
      <c r="H739" s="116">
        <v>3</v>
      </c>
      <c r="I739" s="116" t="s">
        <v>1548</v>
      </c>
    </row>
    <row r="740" spans="1:9" x14ac:dyDescent="0.25">
      <c r="A740" s="116">
        <v>736</v>
      </c>
      <c r="B740" s="116">
        <v>4</v>
      </c>
      <c r="C740" s="116">
        <v>6</v>
      </c>
      <c r="D740" s="116">
        <v>3</v>
      </c>
      <c r="E740" s="116">
        <v>7</v>
      </c>
      <c r="F740" s="116">
        <v>4</v>
      </c>
      <c r="G740" s="116">
        <v>4</v>
      </c>
      <c r="H740" s="116">
        <v>4</v>
      </c>
      <c r="I740" s="116" t="s">
        <v>1549</v>
      </c>
    </row>
    <row r="741" spans="1:9" x14ac:dyDescent="0.25">
      <c r="A741" s="116">
        <v>737</v>
      </c>
      <c r="B741" s="116">
        <v>1</v>
      </c>
      <c r="C741" s="116">
        <v>1</v>
      </c>
      <c r="D741" s="116">
        <v>2</v>
      </c>
      <c r="E741" s="116">
        <v>18</v>
      </c>
      <c r="F741" s="116">
        <v>15</v>
      </c>
      <c r="G741" s="116">
        <v>4</v>
      </c>
      <c r="H741" s="116">
        <v>4</v>
      </c>
      <c r="I741" s="116" t="s">
        <v>1550</v>
      </c>
    </row>
    <row r="742" spans="1:9" x14ac:dyDescent="0.25">
      <c r="A742" s="116">
        <v>738</v>
      </c>
      <c r="B742" s="116">
        <v>2</v>
      </c>
      <c r="C742" s="116">
        <v>3</v>
      </c>
      <c r="D742" s="116">
        <v>2</v>
      </c>
      <c r="E742" s="116">
        <v>9</v>
      </c>
      <c r="F742" s="116">
        <v>11</v>
      </c>
      <c r="G742" s="116">
        <v>1</v>
      </c>
      <c r="H742" s="116">
        <v>3</v>
      </c>
      <c r="I742" s="116" t="s">
        <v>1551</v>
      </c>
    </row>
    <row r="743" spans="1:9" x14ac:dyDescent="0.25">
      <c r="A743" s="116">
        <v>739</v>
      </c>
      <c r="B743" s="116">
        <v>4</v>
      </c>
      <c r="C743" s="116">
        <v>8</v>
      </c>
      <c r="D743" s="116">
        <v>5</v>
      </c>
      <c r="E743" s="116">
        <v>17</v>
      </c>
      <c r="F743" s="116">
        <v>10</v>
      </c>
      <c r="G743" s="116">
        <v>4</v>
      </c>
      <c r="H743" s="116">
        <v>2</v>
      </c>
      <c r="I743" s="116" t="s">
        <v>1552</v>
      </c>
    </row>
    <row r="744" spans="1:9" x14ac:dyDescent="0.25">
      <c r="A744" s="116">
        <v>740</v>
      </c>
      <c r="B744" s="116">
        <v>2</v>
      </c>
      <c r="C744" s="116">
        <v>3</v>
      </c>
      <c r="D744" s="116">
        <v>2</v>
      </c>
      <c r="E744" s="116">
        <v>3</v>
      </c>
      <c r="F744" s="116">
        <v>11</v>
      </c>
      <c r="G744" s="116">
        <v>4</v>
      </c>
      <c r="H744" s="116">
        <v>2</v>
      </c>
      <c r="I744" s="116" t="s">
        <v>1553</v>
      </c>
    </row>
    <row r="745" spans="1:9" x14ac:dyDescent="0.25">
      <c r="A745" s="116">
        <v>741</v>
      </c>
      <c r="B745" s="116">
        <v>3</v>
      </c>
      <c r="C745" s="116">
        <v>7</v>
      </c>
      <c r="D745" s="116">
        <v>1</v>
      </c>
      <c r="E745" s="116">
        <v>16</v>
      </c>
      <c r="F745" s="116">
        <v>17</v>
      </c>
      <c r="G745" s="116">
        <v>3</v>
      </c>
      <c r="H745" s="116">
        <v>4</v>
      </c>
      <c r="I745" s="116" t="s">
        <v>1554</v>
      </c>
    </row>
    <row r="746" spans="1:9" x14ac:dyDescent="0.25">
      <c r="A746" s="116">
        <v>742</v>
      </c>
      <c r="B746" s="116">
        <v>1</v>
      </c>
      <c r="C746" s="116">
        <v>1</v>
      </c>
      <c r="D746" s="116">
        <v>3</v>
      </c>
      <c r="E746" s="116">
        <v>16</v>
      </c>
      <c r="F746" s="116">
        <v>17</v>
      </c>
      <c r="G746" s="116">
        <v>4</v>
      </c>
      <c r="H746" s="116">
        <v>2</v>
      </c>
      <c r="I746" s="116" t="s">
        <v>1555</v>
      </c>
    </row>
    <row r="747" spans="1:9" x14ac:dyDescent="0.25">
      <c r="A747" s="116">
        <v>743</v>
      </c>
      <c r="B747" s="116">
        <v>2</v>
      </c>
      <c r="C747" s="116">
        <v>2</v>
      </c>
      <c r="D747" s="116">
        <v>4</v>
      </c>
      <c r="E747" s="116">
        <v>10</v>
      </c>
      <c r="F747" s="116">
        <v>20</v>
      </c>
      <c r="G747" s="116">
        <v>1</v>
      </c>
      <c r="H747" s="116">
        <v>4</v>
      </c>
      <c r="I747" s="116" t="s">
        <v>1556</v>
      </c>
    </row>
    <row r="748" spans="1:9" x14ac:dyDescent="0.25">
      <c r="A748" s="116">
        <v>744</v>
      </c>
      <c r="B748" s="116">
        <v>3</v>
      </c>
      <c r="C748" s="116">
        <v>4</v>
      </c>
      <c r="D748" s="116">
        <v>4</v>
      </c>
      <c r="E748" s="116">
        <v>11</v>
      </c>
      <c r="F748" s="116">
        <v>7</v>
      </c>
      <c r="G748" s="116">
        <v>3</v>
      </c>
      <c r="H748" s="116">
        <v>2</v>
      </c>
      <c r="I748" s="116" t="s">
        <v>1557</v>
      </c>
    </row>
    <row r="749" spans="1:9" x14ac:dyDescent="0.25">
      <c r="A749" s="116">
        <v>745</v>
      </c>
      <c r="B749" s="116">
        <v>1</v>
      </c>
      <c r="C749" s="116">
        <v>1</v>
      </c>
      <c r="D749" s="116">
        <v>1</v>
      </c>
      <c r="E749" s="116">
        <v>2</v>
      </c>
      <c r="F749" s="116">
        <v>6</v>
      </c>
      <c r="G749" s="116">
        <v>4</v>
      </c>
      <c r="H749" s="116">
        <v>2</v>
      </c>
      <c r="I749" s="116" t="s">
        <v>1558</v>
      </c>
    </row>
    <row r="750" spans="1:9" x14ac:dyDescent="0.25">
      <c r="A750" s="116">
        <v>746</v>
      </c>
      <c r="B750" s="116">
        <v>4</v>
      </c>
      <c r="C750" s="116">
        <v>3</v>
      </c>
      <c r="D750" s="116">
        <v>4</v>
      </c>
      <c r="E750" s="116">
        <v>2</v>
      </c>
      <c r="F750" s="116">
        <v>11</v>
      </c>
      <c r="G750" s="116">
        <v>4</v>
      </c>
      <c r="H750" s="116">
        <v>2</v>
      </c>
      <c r="I750" s="116" t="s">
        <v>1559</v>
      </c>
    </row>
    <row r="751" spans="1:9" x14ac:dyDescent="0.25">
      <c r="A751" s="116">
        <v>747</v>
      </c>
      <c r="B751" s="116">
        <v>3</v>
      </c>
      <c r="C751" s="116">
        <v>8</v>
      </c>
      <c r="D751" s="116">
        <v>3</v>
      </c>
      <c r="E751" s="116">
        <v>7</v>
      </c>
      <c r="F751" s="116">
        <v>4</v>
      </c>
      <c r="G751" s="116">
        <v>4</v>
      </c>
      <c r="H751" s="116">
        <v>4</v>
      </c>
      <c r="I751" s="116" t="s">
        <v>1560</v>
      </c>
    </row>
    <row r="752" spans="1:9" x14ac:dyDescent="0.25">
      <c r="A752" s="116">
        <v>748</v>
      </c>
      <c r="B752" s="116">
        <v>2</v>
      </c>
      <c r="C752" s="116">
        <v>8</v>
      </c>
      <c r="D752" s="116">
        <v>2</v>
      </c>
      <c r="E752" s="116">
        <v>5</v>
      </c>
      <c r="F752" s="116">
        <v>16</v>
      </c>
      <c r="G752" s="116">
        <v>3</v>
      </c>
      <c r="H752" s="116">
        <v>3</v>
      </c>
      <c r="I752" s="116" t="s">
        <v>1561</v>
      </c>
    </row>
    <row r="753" spans="1:9" x14ac:dyDescent="0.25">
      <c r="A753" s="116">
        <v>749</v>
      </c>
      <c r="B753" s="116">
        <v>4</v>
      </c>
      <c r="C753" s="116">
        <v>3</v>
      </c>
      <c r="D753" s="116">
        <v>5</v>
      </c>
      <c r="E753" s="116">
        <v>11</v>
      </c>
      <c r="F753" s="116">
        <v>11</v>
      </c>
      <c r="G753" s="116">
        <v>4</v>
      </c>
      <c r="H753" s="116">
        <v>4</v>
      </c>
      <c r="I753" s="116" t="s">
        <v>1562</v>
      </c>
    </row>
    <row r="754" spans="1:9" x14ac:dyDescent="0.25">
      <c r="A754" s="116">
        <v>750</v>
      </c>
      <c r="B754" s="116">
        <v>4</v>
      </c>
      <c r="C754" s="116">
        <v>7</v>
      </c>
      <c r="D754" s="116">
        <v>2</v>
      </c>
      <c r="E754" s="116">
        <v>18</v>
      </c>
      <c r="F754" s="116">
        <v>13</v>
      </c>
      <c r="G754" s="116">
        <v>1</v>
      </c>
      <c r="H754" s="116">
        <v>3</v>
      </c>
      <c r="I754" s="116" t="s">
        <v>1563</v>
      </c>
    </row>
    <row r="755" spans="1:9" x14ac:dyDescent="0.25">
      <c r="A755" s="116">
        <v>751</v>
      </c>
      <c r="B755" s="116">
        <v>3</v>
      </c>
      <c r="C755" s="116">
        <v>2</v>
      </c>
      <c r="D755" s="116">
        <v>2</v>
      </c>
      <c r="E755" s="116">
        <v>12</v>
      </c>
      <c r="F755" s="116">
        <v>5</v>
      </c>
      <c r="G755" s="116">
        <v>2</v>
      </c>
      <c r="H755" s="116">
        <v>1</v>
      </c>
      <c r="I755" s="116" t="s">
        <v>1564</v>
      </c>
    </row>
    <row r="756" spans="1:9" x14ac:dyDescent="0.25">
      <c r="A756" s="116">
        <v>752</v>
      </c>
      <c r="B756" s="116">
        <v>4</v>
      </c>
      <c r="C756" s="116">
        <v>8</v>
      </c>
      <c r="D756" s="116">
        <v>2</v>
      </c>
      <c r="E756" s="116">
        <v>5</v>
      </c>
      <c r="F756" s="116">
        <v>14</v>
      </c>
      <c r="G756" s="116">
        <v>2</v>
      </c>
      <c r="H756" s="116">
        <v>4</v>
      </c>
      <c r="I756" s="116" t="s">
        <v>1565</v>
      </c>
    </row>
    <row r="757" spans="1:9" x14ac:dyDescent="0.25">
      <c r="A757" s="116">
        <v>753</v>
      </c>
      <c r="B757" s="116">
        <v>4</v>
      </c>
      <c r="C757" s="116">
        <v>1</v>
      </c>
      <c r="D757" s="116">
        <v>3</v>
      </c>
      <c r="E757" s="116">
        <v>4</v>
      </c>
      <c r="F757" s="116">
        <v>8</v>
      </c>
      <c r="G757" s="116">
        <v>3</v>
      </c>
      <c r="H757" s="116">
        <v>2</v>
      </c>
      <c r="I757" s="116" t="s">
        <v>1566</v>
      </c>
    </row>
    <row r="758" spans="1:9" x14ac:dyDescent="0.25">
      <c r="A758" s="116">
        <v>754</v>
      </c>
      <c r="B758" s="116">
        <v>3</v>
      </c>
      <c r="C758" s="116">
        <v>5</v>
      </c>
      <c r="D758" s="116">
        <v>4</v>
      </c>
      <c r="E758" s="116">
        <v>3</v>
      </c>
      <c r="F758" s="116">
        <v>2</v>
      </c>
      <c r="G758" s="116">
        <v>3</v>
      </c>
      <c r="H758" s="116">
        <v>1</v>
      </c>
      <c r="I758" s="116" t="s">
        <v>1567</v>
      </c>
    </row>
    <row r="759" spans="1:9" x14ac:dyDescent="0.25">
      <c r="A759" s="116">
        <v>755</v>
      </c>
      <c r="B759" s="116">
        <v>1</v>
      </c>
      <c r="C759" s="116">
        <v>1</v>
      </c>
      <c r="D759" s="116">
        <v>4</v>
      </c>
      <c r="E759" s="116">
        <v>10</v>
      </c>
      <c r="F759" s="116">
        <v>8</v>
      </c>
      <c r="G759" s="116">
        <v>4</v>
      </c>
      <c r="H759" s="116">
        <v>4</v>
      </c>
      <c r="I759" s="116" t="s">
        <v>1568</v>
      </c>
    </row>
    <row r="760" spans="1:9" x14ac:dyDescent="0.25">
      <c r="A760" s="116">
        <v>756</v>
      </c>
      <c r="B760" s="116">
        <v>4</v>
      </c>
      <c r="C760" s="116">
        <v>2</v>
      </c>
      <c r="D760" s="116">
        <v>1</v>
      </c>
      <c r="E760" s="116">
        <v>4</v>
      </c>
      <c r="F760" s="116">
        <v>16</v>
      </c>
      <c r="G760" s="116">
        <v>3</v>
      </c>
      <c r="H760" s="116">
        <v>1</v>
      </c>
      <c r="I760" s="116" t="s">
        <v>1569</v>
      </c>
    </row>
    <row r="761" spans="1:9" x14ac:dyDescent="0.25">
      <c r="A761" s="116">
        <v>757</v>
      </c>
      <c r="B761" s="116">
        <v>4</v>
      </c>
      <c r="C761" s="116">
        <v>4</v>
      </c>
      <c r="D761" s="116">
        <v>4</v>
      </c>
      <c r="E761" s="116">
        <v>11</v>
      </c>
      <c r="F761" s="116">
        <v>19</v>
      </c>
      <c r="G761" s="116">
        <v>3</v>
      </c>
      <c r="H761" s="116">
        <v>4</v>
      </c>
      <c r="I761" s="116" t="s">
        <v>1570</v>
      </c>
    </row>
    <row r="762" spans="1:9" x14ac:dyDescent="0.25">
      <c r="A762" s="116">
        <v>758</v>
      </c>
      <c r="B762" s="116">
        <v>4</v>
      </c>
      <c r="C762" s="116">
        <v>5</v>
      </c>
      <c r="D762" s="116">
        <v>5</v>
      </c>
      <c r="E762" s="116">
        <v>16</v>
      </c>
      <c r="F762" s="116">
        <v>4</v>
      </c>
      <c r="G762" s="116">
        <v>4</v>
      </c>
      <c r="H762" s="116">
        <v>2</v>
      </c>
      <c r="I762" s="116" t="s">
        <v>1571</v>
      </c>
    </row>
    <row r="763" spans="1:9" x14ac:dyDescent="0.25">
      <c r="A763" s="116">
        <v>759</v>
      </c>
      <c r="B763" s="116">
        <v>3</v>
      </c>
      <c r="C763" s="116">
        <v>2</v>
      </c>
      <c r="D763" s="116">
        <v>3</v>
      </c>
      <c r="E763" s="116">
        <v>17</v>
      </c>
      <c r="F763" s="116">
        <v>1</v>
      </c>
      <c r="G763" s="116">
        <v>4</v>
      </c>
      <c r="H763" s="116">
        <v>2</v>
      </c>
      <c r="I763" s="116" t="s">
        <v>1572</v>
      </c>
    </row>
    <row r="764" spans="1:9" x14ac:dyDescent="0.25">
      <c r="A764" s="116">
        <v>760</v>
      </c>
      <c r="B764" s="116">
        <v>3</v>
      </c>
      <c r="C764" s="116">
        <v>5</v>
      </c>
      <c r="D764" s="116">
        <v>2</v>
      </c>
      <c r="E764" s="116">
        <v>16</v>
      </c>
      <c r="F764" s="116">
        <v>3</v>
      </c>
      <c r="G764" s="116">
        <v>1</v>
      </c>
      <c r="H764" s="116">
        <v>2</v>
      </c>
      <c r="I764" s="116" t="s">
        <v>1573</v>
      </c>
    </row>
    <row r="765" spans="1:9" x14ac:dyDescent="0.25">
      <c r="A765" s="116">
        <v>761</v>
      </c>
      <c r="B765" s="116">
        <v>1</v>
      </c>
      <c r="C765" s="116">
        <v>4</v>
      </c>
      <c r="D765" s="116">
        <v>3</v>
      </c>
      <c r="E765" s="116">
        <v>15</v>
      </c>
      <c r="F765" s="116">
        <v>19</v>
      </c>
      <c r="G765" s="116">
        <v>4</v>
      </c>
      <c r="H765" s="116">
        <v>1</v>
      </c>
      <c r="I765" s="116" t="s">
        <v>1574</v>
      </c>
    </row>
    <row r="766" spans="1:9" x14ac:dyDescent="0.25">
      <c r="A766" s="116">
        <v>762</v>
      </c>
      <c r="B766" s="116">
        <v>3</v>
      </c>
      <c r="C766" s="116">
        <v>2</v>
      </c>
      <c r="D766" s="116">
        <v>4</v>
      </c>
      <c r="E766" s="116">
        <v>18</v>
      </c>
      <c r="F766" s="116">
        <v>16</v>
      </c>
      <c r="G766" s="116">
        <v>3</v>
      </c>
      <c r="H766" s="116">
        <v>1</v>
      </c>
      <c r="I766" s="116" t="s">
        <v>1575</v>
      </c>
    </row>
    <row r="767" spans="1:9" x14ac:dyDescent="0.25">
      <c r="A767" s="116">
        <v>763</v>
      </c>
      <c r="B767" s="116">
        <v>2</v>
      </c>
      <c r="C767" s="116">
        <v>1</v>
      </c>
      <c r="D767" s="116">
        <v>1</v>
      </c>
      <c r="E767" s="116">
        <v>17</v>
      </c>
      <c r="F767" s="116">
        <v>10</v>
      </c>
      <c r="G767" s="116">
        <v>2</v>
      </c>
      <c r="H767" s="116">
        <v>4</v>
      </c>
      <c r="I767" s="116" t="s">
        <v>1576</v>
      </c>
    </row>
    <row r="768" spans="1:9" x14ac:dyDescent="0.25">
      <c r="A768" s="116">
        <v>764</v>
      </c>
      <c r="B768" s="116">
        <v>4</v>
      </c>
      <c r="C768" s="116">
        <v>5</v>
      </c>
      <c r="D768" s="116">
        <v>1</v>
      </c>
      <c r="E768" s="116">
        <v>16</v>
      </c>
      <c r="F768" s="116">
        <v>11</v>
      </c>
      <c r="G768" s="116">
        <v>2</v>
      </c>
      <c r="H768" s="116">
        <v>4</v>
      </c>
      <c r="I768" s="116" t="s">
        <v>1577</v>
      </c>
    </row>
    <row r="769" spans="1:9" x14ac:dyDescent="0.25">
      <c r="A769" s="116">
        <v>765</v>
      </c>
      <c r="B769" s="116">
        <v>1</v>
      </c>
      <c r="C769" s="116">
        <v>1</v>
      </c>
      <c r="D769" s="116">
        <v>4</v>
      </c>
      <c r="E769" s="116">
        <v>19</v>
      </c>
      <c r="F769" s="116">
        <v>16</v>
      </c>
      <c r="G769" s="116">
        <v>3</v>
      </c>
      <c r="H769" s="116">
        <v>1</v>
      </c>
      <c r="I769" s="116" t="s">
        <v>1578</v>
      </c>
    </row>
    <row r="770" spans="1:9" x14ac:dyDescent="0.25">
      <c r="A770" s="116">
        <v>766</v>
      </c>
      <c r="B770" s="116">
        <v>1</v>
      </c>
      <c r="C770" s="116">
        <v>2</v>
      </c>
      <c r="D770" s="116">
        <v>4</v>
      </c>
      <c r="E770" s="116">
        <v>17</v>
      </c>
      <c r="F770" s="116">
        <v>16</v>
      </c>
      <c r="G770" s="116">
        <v>2</v>
      </c>
      <c r="H770" s="116">
        <v>1</v>
      </c>
      <c r="I770" s="116" t="s">
        <v>1579</v>
      </c>
    </row>
    <row r="771" spans="1:9" x14ac:dyDescent="0.25">
      <c r="A771" s="116">
        <v>767</v>
      </c>
      <c r="B771" s="116">
        <v>1</v>
      </c>
      <c r="C771" s="116">
        <v>7</v>
      </c>
      <c r="D771" s="116">
        <v>1</v>
      </c>
      <c r="E771" s="116">
        <v>10</v>
      </c>
      <c r="F771" s="116">
        <v>12</v>
      </c>
      <c r="G771" s="116">
        <v>4</v>
      </c>
      <c r="H771" s="116">
        <v>2</v>
      </c>
      <c r="I771" s="116" t="s">
        <v>1580</v>
      </c>
    </row>
    <row r="772" spans="1:9" x14ac:dyDescent="0.25">
      <c r="A772" s="116">
        <v>768</v>
      </c>
      <c r="B772" s="116">
        <v>1</v>
      </c>
      <c r="C772" s="116">
        <v>7</v>
      </c>
      <c r="D772" s="116">
        <v>4</v>
      </c>
      <c r="E772" s="116">
        <v>11</v>
      </c>
      <c r="F772" s="116">
        <v>8</v>
      </c>
      <c r="G772" s="116">
        <v>1</v>
      </c>
      <c r="H772" s="116">
        <v>3</v>
      </c>
      <c r="I772" s="116" t="s">
        <v>1581</v>
      </c>
    </row>
    <row r="773" spans="1:9" x14ac:dyDescent="0.25">
      <c r="A773" s="116">
        <v>769</v>
      </c>
      <c r="B773" s="116">
        <v>4</v>
      </c>
      <c r="C773" s="116">
        <v>4</v>
      </c>
      <c r="D773" s="116">
        <v>1</v>
      </c>
      <c r="E773" s="116">
        <v>18</v>
      </c>
      <c r="F773" s="116">
        <v>2</v>
      </c>
      <c r="G773" s="116">
        <v>4</v>
      </c>
      <c r="H773" s="116">
        <v>3</v>
      </c>
      <c r="I773" s="116" t="s">
        <v>1582</v>
      </c>
    </row>
    <row r="774" spans="1:9" x14ac:dyDescent="0.25">
      <c r="A774" s="116">
        <v>770</v>
      </c>
      <c r="B774" s="116">
        <v>4</v>
      </c>
      <c r="C774" s="116">
        <v>6</v>
      </c>
      <c r="D774" s="116">
        <v>5</v>
      </c>
      <c r="E774" s="116">
        <v>12</v>
      </c>
      <c r="F774" s="116">
        <v>12</v>
      </c>
      <c r="G774" s="116">
        <v>3</v>
      </c>
      <c r="H774" s="116">
        <v>3</v>
      </c>
      <c r="I774" s="116" t="s">
        <v>1583</v>
      </c>
    </row>
    <row r="775" spans="1:9" x14ac:dyDescent="0.25">
      <c r="A775" s="116">
        <v>771</v>
      </c>
      <c r="B775" s="116">
        <v>3</v>
      </c>
      <c r="C775" s="116">
        <v>8</v>
      </c>
      <c r="D775" s="116">
        <v>2</v>
      </c>
      <c r="E775" s="116">
        <v>14</v>
      </c>
      <c r="F775" s="116">
        <v>9</v>
      </c>
      <c r="G775" s="116">
        <v>3</v>
      </c>
      <c r="H775" s="116">
        <v>3</v>
      </c>
      <c r="I775" s="116" t="s">
        <v>1584</v>
      </c>
    </row>
    <row r="776" spans="1:9" x14ac:dyDescent="0.25">
      <c r="A776" s="116">
        <v>772</v>
      </c>
      <c r="B776" s="116">
        <v>4</v>
      </c>
      <c r="C776" s="116">
        <v>5</v>
      </c>
      <c r="D776" s="116">
        <v>4</v>
      </c>
      <c r="E776" s="116">
        <v>5</v>
      </c>
      <c r="F776" s="116">
        <v>9</v>
      </c>
      <c r="G776" s="116">
        <v>2</v>
      </c>
      <c r="H776" s="116">
        <v>1</v>
      </c>
      <c r="I776" s="116" t="s">
        <v>1585</v>
      </c>
    </row>
    <row r="777" spans="1:9" x14ac:dyDescent="0.25">
      <c r="A777" s="116">
        <v>773</v>
      </c>
      <c r="B777" s="116">
        <v>3</v>
      </c>
      <c r="C777" s="116">
        <v>4</v>
      </c>
      <c r="D777" s="116">
        <v>2</v>
      </c>
      <c r="E777" s="116">
        <v>3</v>
      </c>
      <c r="F777" s="116">
        <v>5</v>
      </c>
      <c r="G777" s="116">
        <v>3</v>
      </c>
      <c r="H777" s="116">
        <v>2</v>
      </c>
      <c r="I777" s="116" t="s">
        <v>1586</v>
      </c>
    </row>
    <row r="778" spans="1:9" x14ac:dyDescent="0.25">
      <c r="A778" s="116">
        <v>774</v>
      </c>
      <c r="B778" s="116">
        <v>3</v>
      </c>
      <c r="C778" s="116">
        <v>8</v>
      </c>
      <c r="D778" s="116">
        <v>5</v>
      </c>
      <c r="E778" s="116">
        <v>5</v>
      </c>
      <c r="F778" s="116">
        <v>11</v>
      </c>
      <c r="G778" s="116">
        <v>4</v>
      </c>
      <c r="H778" s="116">
        <v>1</v>
      </c>
      <c r="I778" s="116" t="s">
        <v>1587</v>
      </c>
    </row>
    <row r="779" spans="1:9" x14ac:dyDescent="0.25">
      <c r="A779" s="116">
        <v>775</v>
      </c>
      <c r="B779" s="116">
        <v>4</v>
      </c>
      <c r="C779" s="116">
        <v>5</v>
      </c>
      <c r="D779" s="116">
        <v>1</v>
      </c>
      <c r="E779" s="116">
        <v>7</v>
      </c>
      <c r="F779" s="116">
        <v>16</v>
      </c>
      <c r="G779" s="116">
        <v>3</v>
      </c>
      <c r="H779" s="116">
        <v>3</v>
      </c>
      <c r="I779" s="116" t="s">
        <v>1588</v>
      </c>
    </row>
    <row r="780" spans="1:9" x14ac:dyDescent="0.25">
      <c r="A780" s="116">
        <v>776</v>
      </c>
      <c r="B780" s="116">
        <v>4</v>
      </c>
      <c r="C780" s="116">
        <v>4</v>
      </c>
      <c r="D780" s="116">
        <v>2</v>
      </c>
      <c r="E780" s="116">
        <v>5</v>
      </c>
      <c r="F780" s="116">
        <v>5</v>
      </c>
      <c r="G780" s="116">
        <v>2</v>
      </c>
      <c r="H780" s="116">
        <v>3</v>
      </c>
      <c r="I780" s="116" t="s">
        <v>1589</v>
      </c>
    </row>
    <row r="781" spans="1:9" x14ac:dyDescent="0.25">
      <c r="A781" s="116">
        <v>777</v>
      </c>
      <c r="B781" s="116">
        <v>4</v>
      </c>
      <c r="C781" s="116">
        <v>5</v>
      </c>
      <c r="D781" s="116">
        <v>3</v>
      </c>
      <c r="E781" s="116">
        <v>2</v>
      </c>
      <c r="F781" s="116">
        <v>11</v>
      </c>
      <c r="G781" s="116">
        <v>1</v>
      </c>
      <c r="H781" s="116">
        <v>2</v>
      </c>
      <c r="I781" s="116" t="s">
        <v>1590</v>
      </c>
    </row>
    <row r="782" spans="1:9" x14ac:dyDescent="0.25">
      <c r="A782" s="116">
        <v>778</v>
      </c>
      <c r="B782" s="116">
        <v>4</v>
      </c>
      <c r="C782" s="116">
        <v>4</v>
      </c>
      <c r="D782" s="116">
        <v>5</v>
      </c>
      <c r="E782" s="116">
        <v>9</v>
      </c>
      <c r="F782" s="116">
        <v>13</v>
      </c>
      <c r="G782" s="116">
        <v>2</v>
      </c>
      <c r="H782" s="116">
        <v>4</v>
      </c>
      <c r="I782" s="116" t="s">
        <v>1591</v>
      </c>
    </row>
    <row r="783" spans="1:9" x14ac:dyDescent="0.25">
      <c r="A783" s="116">
        <v>779</v>
      </c>
      <c r="B783" s="116">
        <v>3</v>
      </c>
      <c r="C783" s="116">
        <v>2</v>
      </c>
      <c r="D783" s="116">
        <v>1</v>
      </c>
      <c r="E783" s="116">
        <v>19</v>
      </c>
      <c r="F783" s="116">
        <v>18</v>
      </c>
      <c r="G783" s="116">
        <v>4</v>
      </c>
      <c r="H783" s="116">
        <v>1</v>
      </c>
      <c r="I783" s="116" t="s">
        <v>1592</v>
      </c>
    </row>
    <row r="784" spans="1:9" x14ac:dyDescent="0.25">
      <c r="A784" s="116">
        <v>780</v>
      </c>
      <c r="B784" s="116">
        <v>4</v>
      </c>
      <c r="C784" s="116">
        <v>4</v>
      </c>
      <c r="D784" s="116">
        <v>4</v>
      </c>
      <c r="E784" s="116">
        <v>13</v>
      </c>
      <c r="F784" s="116">
        <v>10</v>
      </c>
      <c r="G784" s="116">
        <v>1</v>
      </c>
      <c r="H784" s="116">
        <v>3</v>
      </c>
      <c r="I784" s="116" t="s">
        <v>1593</v>
      </c>
    </row>
    <row r="785" spans="1:9" x14ac:dyDescent="0.25">
      <c r="A785" s="116">
        <v>781</v>
      </c>
      <c r="B785" s="116">
        <v>3</v>
      </c>
      <c r="C785" s="116">
        <v>2</v>
      </c>
      <c r="D785" s="116">
        <v>3</v>
      </c>
      <c r="E785" s="116">
        <v>5</v>
      </c>
      <c r="F785" s="116">
        <v>17</v>
      </c>
      <c r="G785" s="116">
        <v>3</v>
      </c>
      <c r="H785" s="116">
        <v>4</v>
      </c>
      <c r="I785" s="116" t="s">
        <v>1594</v>
      </c>
    </row>
    <row r="786" spans="1:9" x14ac:dyDescent="0.25">
      <c r="A786" s="116">
        <v>782</v>
      </c>
      <c r="B786" s="116">
        <v>4</v>
      </c>
      <c r="C786" s="116">
        <v>5</v>
      </c>
      <c r="D786" s="116">
        <v>3</v>
      </c>
      <c r="E786" s="116">
        <v>13</v>
      </c>
      <c r="F786" s="116">
        <v>17</v>
      </c>
      <c r="G786" s="116">
        <v>1</v>
      </c>
      <c r="H786" s="116">
        <v>2</v>
      </c>
      <c r="I786" s="116" t="s">
        <v>1595</v>
      </c>
    </row>
    <row r="787" spans="1:9" x14ac:dyDescent="0.25">
      <c r="A787" s="116">
        <v>783</v>
      </c>
      <c r="B787" s="116">
        <v>2</v>
      </c>
      <c r="C787" s="116">
        <v>3</v>
      </c>
      <c r="D787" s="116">
        <v>5</v>
      </c>
      <c r="E787" s="116">
        <v>14</v>
      </c>
      <c r="F787" s="116">
        <v>3</v>
      </c>
      <c r="G787" s="116">
        <v>3</v>
      </c>
      <c r="H787" s="116">
        <v>2</v>
      </c>
      <c r="I787" s="116" t="s">
        <v>1596</v>
      </c>
    </row>
    <row r="788" spans="1:9" x14ac:dyDescent="0.25">
      <c r="A788" s="116">
        <v>784</v>
      </c>
      <c r="B788" s="116">
        <v>4</v>
      </c>
      <c r="C788" s="116">
        <v>2</v>
      </c>
      <c r="D788" s="116">
        <v>2</v>
      </c>
      <c r="E788" s="116">
        <v>2</v>
      </c>
      <c r="F788" s="116">
        <v>12</v>
      </c>
      <c r="G788" s="116">
        <v>1</v>
      </c>
      <c r="H788" s="116">
        <v>3</v>
      </c>
      <c r="I788" s="116" t="s">
        <v>1597</v>
      </c>
    </row>
    <row r="789" spans="1:9" x14ac:dyDescent="0.25">
      <c r="A789" s="116">
        <v>785</v>
      </c>
      <c r="B789" s="116">
        <v>3</v>
      </c>
      <c r="C789" s="116">
        <v>5</v>
      </c>
      <c r="D789" s="116">
        <v>3</v>
      </c>
      <c r="E789" s="116">
        <v>4</v>
      </c>
      <c r="F789" s="116">
        <v>16</v>
      </c>
      <c r="G789" s="116">
        <v>4</v>
      </c>
      <c r="H789" s="116">
        <v>2</v>
      </c>
      <c r="I789" s="116" t="s">
        <v>1598</v>
      </c>
    </row>
    <row r="790" spans="1:9" x14ac:dyDescent="0.25">
      <c r="A790" s="116">
        <v>786</v>
      </c>
      <c r="B790" s="116">
        <v>4</v>
      </c>
      <c r="C790" s="116">
        <v>3</v>
      </c>
      <c r="D790" s="116">
        <v>3</v>
      </c>
      <c r="E790" s="116">
        <v>11</v>
      </c>
      <c r="F790" s="116">
        <v>10</v>
      </c>
      <c r="G790" s="116">
        <v>4</v>
      </c>
      <c r="H790" s="116">
        <v>1</v>
      </c>
      <c r="I790" s="116" t="s">
        <v>1599</v>
      </c>
    </row>
    <row r="791" spans="1:9" x14ac:dyDescent="0.25">
      <c r="A791" s="116">
        <v>787</v>
      </c>
      <c r="B791" s="116">
        <v>1</v>
      </c>
      <c r="C791" s="116">
        <v>5</v>
      </c>
      <c r="D791" s="116">
        <v>3</v>
      </c>
      <c r="E791" s="116">
        <v>7</v>
      </c>
      <c r="F791" s="116">
        <v>20</v>
      </c>
      <c r="G791" s="116">
        <v>4</v>
      </c>
      <c r="H791" s="116">
        <v>1</v>
      </c>
      <c r="I791" s="116" t="s">
        <v>1600</v>
      </c>
    </row>
    <row r="792" spans="1:9" x14ac:dyDescent="0.25">
      <c r="A792" s="116">
        <v>788</v>
      </c>
      <c r="B792" s="116">
        <v>2</v>
      </c>
      <c r="C792" s="116">
        <v>1</v>
      </c>
      <c r="D792" s="116">
        <v>3</v>
      </c>
      <c r="E792" s="116">
        <v>7</v>
      </c>
      <c r="F792" s="116">
        <v>15</v>
      </c>
      <c r="G792" s="116">
        <v>2</v>
      </c>
      <c r="H792" s="116">
        <v>4</v>
      </c>
      <c r="I792" s="116" t="s">
        <v>1601</v>
      </c>
    </row>
    <row r="793" spans="1:9" x14ac:dyDescent="0.25">
      <c r="A793" s="116">
        <v>789</v>
      </c>
      <c r="B793" s="116">
        <v>3</v>
      </c>
      <c r="C793" s="116">
        <v>3</v>
      </c>
      <c r="D793" s="116">
        <v>5</v>
      </c>
      <c r="E793" s="116">
        <v>17</v>
      </c>
      <c r="F793" s="116">
        <v>11</v>
      </c>
      <c r="G793" s="116">
        <v>3</v>
      </c>
      <c r="H793" s="116">
        <v>4</v>
      </c>
      <c r="I793" s="116" t="s">
        <v>1602</v>
      </c>
    </row>
    <row r="794" spans="1:9" x14ac:dyDescent="0.25">
      <c r="A794" s="116">
        <v>790</v>
      </c>
      <c r="B794" s="116">
        <v>4</v>
      </c>
      <c r="C794" s="116">
        <v>7</v>
      </c>
      <c r="D794" s="116">
        <v>4</v>
      </c>
      <c r="E794" s="116">
        <v>15</v>
      </c>
      <c r="F794" s="116">
        <v>2</v>
      </c>
      <c r="G794" s="116">
        <v>1</v>
      </c>
      <c r="H794" s="116">
        <v>1</v>
      </c>
      <c r="I794" s="116" t="s">
        <v>1603</v>
      </c>
    </row>
    <row r="795" spans="1:9" x14ac:dyDescent="0.25">
      <c r="A795" s="116">
        <v>791</v>
      </c>
      <c r="B795" s="116">
        <v>2</v>
      </c>
      <c r="C795" s="116">
        <v>6</v>
      </c>
      <c r="D795" s="116">
        <v>5</v>
      </c>
      <c r="E795" s="116">
        <v>19</v>
      </c>
      <c r="F795" s="116">
        <v>13</v>
      </c>
      <c r="G795" s="116">
        <v>3</v>
      </c>
      <c r="H795" s="116">
        <v>1</v>
      </c>
      <c r="I795" s="116" t="s">
        <v>1604</v>
      </c>
    </row>
    <row r="796" spans="1:9" x14ac:dyDescent="0.25">
      <c r="A796" s="116">
        <v>792</v>
      </c>
      <c r="B796" s="116">
        <v>2</v>
      </c>
      <c r="C796" s="116">
        <v>2</v>
      </c>
      <c r="D796" s="116">
        <v>5</v>
      </c>
      <c r="E796" s="116">
        <v>15</v>
      </c>
      <c r="F796" s="116">
        <v>8</v>
      </c>
      <c r="G796" s="116">
        <v>3</v>
      </c>
      <c r="H796" s="116">
        <v>1</v>
      </c>
      <c r="I796" s="116" t="s">
        <v>1605</v>
      </c>
    </row>
    <row r="797" spans="1:9" x14ac:dyDescent="0.25">
      <c r="A797" s="116">
        <v>793</v>
      </c>
      <c r="B797" s="116">
        <v>2</v>
      </c>
      <c r="C797" s="116">
        <v>5</v>
      </c>
      <c r="D797" s="116">
        <v>1</v>
      </c>
      <c r="E797" s="116">
        <v>12</v>
      </c>
      <c r="F797" s="116">
        <v>20</v>
      </c>
      <c r="G797" s="116">
        <v>2</v>
      </c>
      <c r="H797" s="116">
        <v>2</v>
      </c>
      <c r="I797" s="116" t="s">
        <v>1606</v>
      </c>
    </row>
    <row r="798" spans="1:9" x14ac:dyDescent="0.25">
      <c r="A798" s="116">
        <v>794</v>
      </c>
      <c r="B798" s="116">
        <v>2</v>
      </c>
      <c r="C798" s="116">
        <v>7</v>
      </c>
      <c r="D798" s="116">
        <v>3</v>
      </c>
      <c r="E798" s="116">
        <v>7</v>
      </c>
      <c r="F798" s="116">
        <v>5</v>
      </c>
      <c r="G798" s="116">
        <v>2</v>
      </c>
      <c r="H798" s="116">
        <v>2</v>
      </c>
      <c r="I798" s="116" t="s">
        <v>1607</v>
      </c>
    </row>
    <row r="799" spans="1:9" x14ac:dyDescent="0.25">
      <c r="A799" s="116">
        <v>795</v>
      </c>
      <c r="B799" s="116">
        <v>1</v>
      </c>
      <c r="C799" s="116">
        <v>2</v>
      </c>
      <c r="D799" s="116">
        <v>1</v>
      </c>
      <c r="E799" s="116">
        <v>17</v>
      </c>
      <c r="F799" s="116">
        <v>6</v>
      </c>
      <c r="G799" s="116">
        <v>2</v>
      </c>
      <c r="H799" s="116">
        <v>3</v>
      </c>
      <c r="I799" s="116" t="s">
        <v>1608</v>
      </c>
    </row>
    <row r="800" spans="1:9" x14ac:dyDescent="0.25">
      <c r="A800" s="116">
        <v>796</v>
      </c>
      <c r="B800" s="116">
        <v>4</v>
      </c>
      <c r="C800" s="116">
        <v>1</v>
      </c>
      <c r="D800" s="116">
        <v>1</v>
      </c>
      <c r="E800" s="116">
        <v>16</v>
      </c>
      <c r="F800" s="116">
        <v>17</v>
      </c>
      <c r="G800" s="116">
        <v>4</v>
      </c>
      <c r="H800" s="116">
        <v>4</v>
      </c>
      <c r="I800" s="116" t="s">
        <v>1609</v>
      </c>
    </row>
    <row r="801" spans="1:9" x14ac:dyDescent="0.25">
      <c r="A801" s="116">
        <v>797</v>
      </c>
      <c r="B801" s="116">
        <v>3</v>
      </c>
      <c r="C801" s="116">
        <v>3</v>
      </c>
      <c r="D801" s="116">
        <v>3</v>
      </c>
      <c r="E801" s="116">
        <v>19</v>
      </c>
      <c r="F801" s="116">
        <v>13</v>
      </c>
      <c r="G801" s="116">
        <v>1</v>
      </c>
      <c r="H801" s="116">
        <v>1</v>
      </c>
      <c r="I801" s="116" t="s">
        <v>1610</v>
      </c>
    </row>
    <row r="802" spans="1:9" x14ac:dyDescent="0.25">
      <c r="A802" s="116">
        <v>798</v>
      </c>
      <c r="B802" s="116">
        <v>1</v>
      </c>
      <c r="C802" s="116">
        <v>3</v>
      </c>
      <c r="D802" s="116">
        <v>5</v>
      </c>
      <c r="E802" s="116">
        <v>10</v>
      </c>
      <c r="F802" s="116">
        <v>18</v>
      </c>
      <c r="G802" s="116">
        <v>4</v>
      </c>
      <c r="H802" s="116">
        <v>2</v>
      </c>
      <c r="I802" s="116" t="s">
        <v>1611</v>
      </c>
    </row>
    <row r="803" spans="1:9" x14ac:dyDescent="0.25">
      <c r="A803" s="116">
        <v>799</v>
      </c>
      <c r="B803" s="116">
        <v>1</v>
      </c>
      <c r="C803" s="116">
        <v>5</v>
      </c>
      <c r="D803" s="116">
        <v>5</v>
      </c>
      <c r="E803" s="116">
        <v>14</v>
      </c>
      <c r="F803" s="116">
        <v>7</v>
      </c>
      <c r="G803" s="116">
        <v>1</v>
      </c>
      <c r="H803" s="116">
        <v>2</v>
      </c>
      <c r="I803" s="116" t="s">
        <v>1612</v>
      </c>
    </row>
    <row r="804" spans="1:9" x14ac:dyDescent="0.25">
      <c r="A804" s="116">
        <v>800</v>
      </c>
      <c r="B804" s="116">
        <v>2</v>
      </c>
      <c r="C804" s="116">
        <v>1</v>
      </c>
      <c r="D804" s="116">
        <v>3</v>
      </c>
      <c r="E804" s="116">
        <v>8</v>
      </c>
      <c r="F804" s="116">
        <v>11</v>
      </c>
      <c r="G804" s="116">
        <v>1</v>
      </c>
      <c r="H804" s="116">
        <v>3</v>
      </c>
      <c r="I804" s="116" t="s">
        <v>1613</v>
      </c>
    </row>
    <row r="805" spans="1:9" x14ac:dyDescent="0.25">
      <c r="A805" s="116">
        <v>801</v>
      </c>
      <c r="B805" s="116">
        <v>2</v>
      </c>
      <c r="C805" s="116">
        <v>6</v>
      </c>
      <c r="D805" s="116">
        <v>5</v>
      </c>
      <c r="E805" s="116">
        <v>12</v>
      </c>
      <c r="F805" s="116">
        <v>9</v>
      </c>
      <c r="G805" s="116">
        <v>2</v>
      </c>
      <c r="H805" s="116">
        <v>3</v>
      </c>
      <c r="I805" s="116" t="s">
        <v>1614</v>
      </c>
    </row>
    <row r="806" spans="1:9" x14ac:dyDescent="0.25">
      <c r="A806" s="116">
        <v>802</v>
      </c>
      <c r="B806" s="116">
        <v>1</v>
      </c>
      <c r="C806" s="116">
        <v>5</v>
      </c>
      <c r="D806" s="116">
        <v>5</v>
      </c>
      <c r="E806" s="116">
        <v>8</v>
      </c>
      <c r="F806" s="116">
        <v>7</v>
      </c>
      <c r="G806" s="116">
        <v>2</v>
      </c>
      <c r="H806" s="116">
        <v>3</v>
      </c>
      <c r="I806" s="116" t="s">
        <v>1615</v>
      </c>
    </row>
    <row r="807" spans="1:9" x14ac:dyDescent="0.25">
      <c r="A807" s="116">
        <v>803</v>
      </c>
      <c r="B807" s="116">
        <v>4</v>
      </c>
      <c r="C807" s="116">
        <v>2</v>
      </c>
      <c r="D807" s="116">
        <v>3</v>
      </c>
      <c r="E807" s="116">
        <v>16</v>
      </c>
      <c r="F807" s="116">
        <v>10</v>
      </c>
      <c r="G807" s="116">
        <v>3</v>
      </c>
      <c r="H807" s="116">
        <v>2</v>
      </c>
      <c r="I807" s="116" t="s">
        <v>1616</v>
      </c>
    </row>
    <row r="808" spans="1:9" x14ac:dyDescent="0.25">
      <c r="A808" s="116">
        <v>804</v>
      </c>
      <c r="B808" s="116">
        <v>1</v>
      </c>
      <c r="C808" s="116">
        <v>4</v>
      </c>
      <c r="D808" s="116">
        <v>4</v>
      </c>
      <c r="E808" s="116">
        <v>6</v>
      </c>
      <c r="F808" s="116">
        <v>2</v>
      </c>
      <c r="G808" s="116">
        <v>3</v>
      </c>
      <c r="H808" s="116">
        <v>4</v>
      </c>
      <c r="I808" s="116" t="s">
        <v>1617</v>
      </c>
    </row>
    <row r="809" spans="1:9" x14ac:dyDescent="0.25">
      <c r="A809" s="116">
        <v>805</v>
      </c>
      <c r="B809" s="116">
        <v>3</v>
      </c>
      <c r="C809" s="116">
        <v>5</v>
      </c>
      <c r="D809" s="116">
        <v>2</v>
      </c>
      <c r="E809" s="116">
        <v>8</v>
      </c>
      <c r="F809" s="116">
        <v>15</v>
      </c>
      <c r="G809" s="116">
        <v>4</v>
      </c>
      <c r="H809" s="116">
        <v>2</v>
      </c>
      <c r="I809" s="116" t="s">
        <v>1618</v>
      </c>
    </row>
    <row r="810" spans="1:9" x14ac:dyDescent="0.25">
      <c r="A810" s="116">
        <v>806</v>
      </c>
      <c r="B810" s="116">
        <v>3</v>
      </c>
      <c r="C810" s="116">
        <v>5</v>
      </c>
      <c r="D810" s="116">
        <v>2</v>
      </c>
      <c r="E810" s="116">
        <v>15</v>
      </c>
      <c r="F810" s="116">
        <v>4</v>
      </c>
      <c r="G810" s="116">
        <v>1</v>
      </c>
      <c r="H810" s="116">
        <v>1</v>
      </c>
      <c r="I810" s="116" t="s">
        <v>1619</v>
      </c>
    </row>
    <row r="811" spans="1:9" x14ac:dyDescent="0.25">
      <c r="A811" s="116">
        <v>807</v>
      </c>
      <c r="B811" s="116">
        <v>3</v>
      </c>
      <c r="C811" s="116">
        <v>8</v>
      </c>
      <c r="D811" s="116">
        <v>1</v>
      </c>
      <c r="E811" s="116">
        <v>15</v>
      </c>
      <c r="F811" s="116">
        <v>7</v>
      </c>
      <c r="G811" s="116">
        <v>4</v>
      </c>
      <c r="H811" s="116">
        <v>1</v>
      </c>
      <c r="I811" s="116" t="s">
        <v>1620</v>
      </c>
    </row>
    <row r="812" spans="1:9" x14ac:dyDescent="0.25">
      <c r="A812" s="116">
        <v>808</v>
      </c>
      <c r="B812" s="116">
        <v>2</v>
      </c>
      <c r="C812" s="116">
        <v>7</v>
      </c>
      <c r="D812" s="116">
        <v>2</v>
      </c>
      <c r="E812" s="116">
        <v>7</v>
      </c>
      <c r="F812" s="116">
        <v>15</v>
      </c>
      <c r="G812" s="116">
        <v>4</v>
      </c>
      <c r="H812" s="116">
        <v>4</v>
      </c>
      <c r="I812" s="116" t="s">
        <v>1621</v>
      </c>
    </row>
    <row r="813" spans="1:9" x14ac:dyDescent="0.25">
      <c r="A813" s="116">
        <v>809</v>
      </c>
      <c r="B813" s="116">
        <v>4</v>
      </c>
      <c r="C813" s="116">
        <v>1</v>
      </c>
      <c r="D813" s="116">
        <v>4</v>
      </c>
      <c r="E813" s="116">
        <v>18</v>
      </c>
      <c r="F813" s="116">
        <v>10</v>
      </c>
      <c r="G813" s="116">
        <v>4</v>
      </c>
      <c r="H813" s="116">
        <v>1</v>
      </c>
      <c r="I813" s="116" t="s">
        <v>1622</v>
      </c>
    </row>
    <row r="814" spans="1:9" x14ac:dyDescent="0.25">
      <c r="A814" s="116">
        <v>810</v>
      </c>
      <c r="B814" s="116">
        <v>1</v>
      </c>
      <c r="C814" s="116">
        <v>5</v>
      </c>
      <c r="D814" s="116">
        <v>3</v>
      </c>
      <c r="E814" s="116">
        <v>16</v>
      </c>
      <c r="F814" s="116">
        <v>15</v>
      </c>
      <c r="G814" s="116">
        <v>3</v>
      </c>
      <c r="H814" s="116">
        <v>4</v>
      </c>
      <c r="I814" s="116" t="s">
        <v>1623</v>
      </c>
    </row>
    <row r="815" spans="1:9" x14ac:dyDescent="0.25">
      <c r="A815" s="116">
        <v>811</v>
      </c>
      <c r="B815" s="116">
        <v>1</v>
      </c>
      <c r="C815" s="116">
        <v>3</v>
      </c>
      <c r="D815" s="116">
        <v>4</v>
      </c>
      <c r="E815" s="116">
        <v>1</v>
      </c>
      <c r="F815" s="116">
        <v>2</v>
      </c>
      <c r="G815" s="116">
        <v>2</v>
      </c>
      <c r="H815" s="116">
        <v>3</v>
      </c>
      <c r="I815" s="116" t="s">
        <v>1624</v>
      </c>
    </row>
    <row r="816" spans="1:9" x14ac:dyDescent="0.25">
      <c r="A816" s="116">
        <v>812</v>
      </c>
      <c r="B816" s="116">
        <v>2</v>
      </c>
      <c r="C816" s="116">
        <v>5</v>
      </c>
      <c r="D816" s="116">
        <v>4</v>
      </c>
      <c r="E816" s="116">
        <v>10</v>
      </c>
      <c r="F816" s="116">
        <v>11</v>
      </c>
      <c r="G816" s="116">
        <v>1</v>
      </c>
      <c r="H816" s="116">
        <v>2</v>
      </c>
      <c r="I816" s="116" t="s">
        <v>1625</v>
      </c>
    </row>
    <row r="817" spans="1:9" x14ac:dyDescent="0.25">
      <c r="A817" s="116">
        <v>813</v>
      </c>
      <c r="B817" s="116">
        <v>3</v>
      </c>
      <c r="C817" s="116">
        <v>7</v>
      </c>
      <c r="D817" s="116">
        <v>3</v>
      </c>
      <c r="E817" s="116">
        <v>17</v>
      </c>
      <c r="F817" s="116">
        <v>6</v>
      </c>
      <c r="G817" s="116">
        <v>3</v>
      </c>
      <c r="H817" s="116">
        <v>4</v>
      </c>
      <c r="I817" s="116" t="s">
        <v>1626</v>
      </c>
    </row>
    <row r="818" spans="1:9" x14ac:dyDescent="0.25">
      <c r="A818" s="116">
        <v>814</v>
      </c>
      <c r="B818" s="116">
        <v>4</v>
      </c>
      <c r="C818" s="116">
        <v>1</v>
      </c>
      <c r="D818" s="116">
        <v>4</v>
      </c>
      <c r="E818" s="116">
        <v>12</v>
      </c>
      <c r="F818" s="116">
        <v>5</v>
      </c>
      <c r="G818" s="116">
        <v>3</v>
      </c>
      <c r="H818" s="116">
        <v>4</v>
      </c>
      <c r="I818" s="116" t="s">
        <v>1627</v>
      </c>
    </row>
    <row r="819" spans="1:9" x14ac:dyDescent="0.25">
      <c r="A819" s="116">
        <v>815</v>
      </c>
      <c r="B819" s="116">
        <v>1</v>
      </c>
      <c r="C819" s="116">
        <v>4</v>
      </c>
      <c r="D819" s="116">
        <v>5</v>
      </c>
      <c r="E819" s="116">
        <v>19</v>
      </c>
      <c r="F819" s="116">
        <v>1</v>
      </c>
      <c r="G819" s="116">
        <v>3</v>
      </c>
      <c r="H819" s="116">
        <v>2</v>
      </c>
      <c r="I819" s="116" t="s">
        <v>1628</v>
      </c>
    </row>
    <row r="820" spans="1:9" x14ac:dyDescent="0.25">
      <c r="A820" s="116">
        <v>816</v>
      </c>
      <c r="B820" s="116">
        <v>1</v>
      </c>
      <c r="C820" s="116">
        <v>1</v>
      </c>
      <c r="D820" s="116">
        <v>5</v>
      </c>
      <c r="E820" s="116">
        <v>15</v>
      </c>
      <c r="F820" s="116">
        <v>1</v>
      </c>
      <c r="G820" s="116">
        <v>3</v>
      </c>
      <c r="H820" s="116">
        <v>1</v>
      </c>
      <c r="I820" s="116" t="s">
        <v>1629</v>
      </c>
    </row>
    <row r="821" spans="1:9" x14ac:dyDescent="0.25">
      <c r="A821" s="116">
        <v>817</v>
      </c>
      <c r="B821" s="116">
        <v>2</v>
      </c>
      <c r="C821" s="116">
        <v>2</v>
      </c>
      <c r="D821" s="116">
        <v>3</v>
      </c>
      <c r="E821" s="116">
        <v>13</v>
      </c>
      <c r="F821" s="116">
        <v>16</v>
      </c>
      <c r="G821" s="116">
        <v>3</v>
      </c>
      <c r="H821" s="116">
        <v>4</v>
      </c>
      <c r="I821" s="116" t="s">
        <v>1630</v>
      </c>
    </row>
    <row r="822" spans="1:9" x14ac:dyDescent="0.25">
      <c r="A822" s="116">
        <v>818</v>
      </c>
      <c r="B822" s="116">
        <v>1</v>
      </c>
      <c r="C822" s="116">
        <v>5</v>
      </c>
      <c r="D822" s="116">
        <v>2</v>
      </c>
      <c r="E822" s="116">
        <v>16</v>
      </c>
      <c r="F822" s="116">
        <v>1</v>
      </c>
      <c r="G822" s="116">
        <v>4</v>
      </c>
      <c r="H822" s="116">
        <v>3</v>
      </c>
      <c r="I822" s="116" t="s">
        <v>1631</v>
      </c>
    </row>
    <row r="823" spans="1:9" x14ac:dyDescent="0.25">
      <c r="A823" s="116">
        <v>819</v>
      </c>
      <c r="B823" s="116">
        <v>4</v>
      </c>
      <c r="C823" s="116">
        <v>7</v>
      </c>
      <c r="D823" s="116">
        <v>3</v>
      </c>
      <c r="E823" s="116">
        <v>2</v>
      </c>
      <c r="F823" s="116">
        <v>9</v>
      </c>
      <c r="G823" s="116">
        <v>2</v>
      </c>
      <c r="H823" s="116">
        <v>4</v>
      </c>
      <c r="I823" s="116" t="s">
        <v>1632</v>
      </c>
    </row>
    <row r="824" spans="1:9" x14ac:dyDescent="0.25">
      <c r="A824" s="116">
        <v>820</v>
      </c>
      <c r="B824" s="116">
        <v>4</v>
      </c>
      <c r="C824" s="116">
        <v>1</v>
      </c>
      <c r="D824" s="116">
        <v>5</v>
      </c>
      <c r="E824" s="116">
        <v>16</v>
      </c>
      <c r="F824" s="116">
        <v>20</v>
      </c>
      <c r="G824" s="116">
        <v>4</v>
      </c>
      <c r="H824" s="116">
        <v>2</v>
      </c>
      <c r="I824" s="116" t="s">
        <v>1633</v>
      </c>
    </row>
    <row r="825" spans="1:9" x14ac:dyDescent="0.25">
      <c r="A825" s="116">
        <v>821</v>
      </c>
      <c r="B825" s="116">
        <v>3</v>
      </c>
      <c r="C825" s="116">
        <v>5</v>
      </c>
      <c r="D825" s="116">
        <v>5</v>
      </c>
      <c r="E825" s="116">
        <v>5</v>
      </c>
      <c r="F825" s="116">
        <v>11</v>
      </c>
      <c r="G825" s="116">
        <v>4</v>
      </c>
      <c r="H825" s="116">
        <v>1</v>
      </c>
      <c r="I825" s="116" t="s">
        <v>1634</v>
      </c>
    </row>
    <row r="826" spans="1:9" x14ac:dyDescent="0.25">
      <c r="A826" s="116">
        <v>822</v>
      </c>
      <c r="B826" s="116">
        <v>4</v>
      </c>
      <c r="C826" s="116">
        <v>2</v>
      </c>
      <c r="D826" s="116">
        <v>2</v>
      </c>
      <c r="E826" s="116">
        <v>4</v>
      </c>
      <c r="F826" s="116">
        <v>16</v>
      </c>
      <c r="G826" s="116">
        <v>1</v>
      </c>
      <c r="H826" s="116">
        <v>1</v>
      </c>
      <c r="I826" s="116" t="s">
        <v>1635</v>
      </c>
    </row>
    <row r="827" spans="1:9" x14ac:dyDescent="0.25">
      <c r="A827" s="116">
        <v>823</v>
      </c>
      <c r="B827" s="116">
        <v>3</v>
      </c>
      <c r="C827" s="116">
        <v>8</v>
      </c>
      <c r="D827" s="116">
        <v>1</v>
      </c>
      <c r="E827" s="116">
        <v>5</v>
      </c>
      <c r="F827" s="116">
        <v>17</v>
      </c>
      <c r="G827" s="116">
        <v>3</v>
      </c>
      <c r="H827" s="116">
        <v>3</v>
      </c>
      <c r="I827" s="116" t="s">
        <v>1636</v>
      </c>
    </row>
    <row r="828" spans="1:9" x14ac:dyDescent="0.25">
      <c r="A828" s="116">
        <v>824</v>
      </c>
      <c r="B828" s="116">
        <v>4</v>
      </c>
      <c r="C828" s="116">
        <v>6</v>
      </c>
      <c r="D828" s="116">
        <v>4</v>
      </c>
      <c r="E828" s="116">
        <v>15</v>
      </c>
      <c r="F828" s="116">
        <v>8</v>
      </c>
      <c r="G828" s="116">
        <v>1</v>
      </c>
      <c r="H828" s="116">
        <v>1</v>
      </c>
      <c r="I828" s="116" t="s">
        <v>1637</v>
      </c>
    </row>
    <row r="829" spans="1:9" x14ac:dyDescent="0.25">
      <c r="A829" s="116">
        <v>825</v>
      </c>
      <c r="B829" s="116">
        <v>1</v>
      </c>
      <c r="C829" s="116">
        <v>6</v>
      </c>
      <c r="D829" s="116">
        <v>4</v>
      </c>
      <c r="E829" s="116">
        <v>15</v>
      </c>
      <c r="F829" s="116">
        <v>5</v>
      </c>
      <c r="G829" s="116">
        <v>1</v>
      </c>
      <c r="H829" s="116">
        <v>4</v>
      </c>
      <c r="I829" s="116" t="s">
        <v>1638</v>
      </c>
    </row>
    <row r="830" spans="1:9" x14ac:dyDescent="0.25">
      <c r="A830" s="116">
        <v>826</v>
      </c>
      <c r="B830" s="116">
        <v>2</v>
      </c>
      <c r="C830" s="116">
        <v>4</v>
      </c>
      <c r="D830" s="116">
        <v>4</v>
      </c>
      <c r="E830" s="116">
        <v>6</v>
      </c>
      <c r="F830" s="116">
        <v>20</v>
      </c>
      <c r="G830" s="116">
        <v>4</v>
      </c>
      <c r="H830" s="116">
        <v>2</v>
      </c>
      <c r="I830" s="116" t="s">
        <v>1639</v>
      </c>
    </row>
    <row r="831" spans="1:9" x14ac:dyDescent="0.25">
      <c r="A831" s="116">
        <v>827</v>
      </c>
      <c r="B831" s="116">
        <v>2</v>
      </c>
      <c r="C831" s="116">
        <v>6</v>
      </c>
      <c r="D831" s="116">
        <v>5</v>
      </c>
      <c r="E831" s="116">
        <v>13</v>
      </c>
      <c r="F831" s="116">
        <v>17</v>
      </c>
      <c r="G831" s="116">
        <v>4</v>
      </c>
      <c r="H831" s="116">
        <v>4</v>
      </c>
      <c r="I831" s="116" t="s">
        <v>1640</v>
      </c>
    </row>
    <row r="832" spans="1:9" x14ac:dyDescent="0.25">
      <c r="A832" s="116">
        <v>828</v>
      </c>
      <c r="B832" s="116">
        <v>2</v>
      </c>
      <c r="C832" s="116">
        <v>6</v>
      </c>
      <c r="D832" s="116">
        <v>3</v>
      </c>
      <c r="E832" s="116">
        <v>6</v>
      </c>
      <c r="F832" s="116">
        <v>18</v>
      </c>
      <c r="G832" s="116">
        <v>3</v>
      </c>
      <c r="H832" s="116">
        <v>4</v>
      </c>
      <c r="I832" s="116" t="s">
        <v>1641</v>
      </c>
    </row>
    <row r="833" spans="1:9" x14ac:dyDescent="0.25">
      <c r="A833" s="116">
        <v>829</v>
      </c>
      <c r="B833" s="116">
        <v>2</v>
      </c>
      <c r="C833" s="116">
        <v>4</v>
      </c>
      <c r="D833" s="116">
        <v>2</v>
      </c>
      <c r="E833" s="116">
        <v>19</v>
      </c>
      <c r="F833" s="116">
        <v>7</v>
      </c>
      <c r="G833" s="116">
        <v>3</v>
      </c>
      <c r="H833" s="116">
        <v>1</v>
      </c>
      <c r="I833" s="116" t="s">
        <v>1642</v>
      </c>
    </row>
    <row r="834" spans="1:9" x14ac:dyDescent="0.25">
      <c r="A834" s="116">
        <v>830</v>
      </c>
      <c r="B834" s="116">
        <v>1</v>
      </c>
      <c r="C834" s="116">
        <v>8</v>
      </c>
      <c r="D834" s="116">
        <v>2</v>
      </c>
      <c r="E834" s="116">
        <v>12</v>
      </c>
      <c r="F834" s="116">
        <v>14</v>
      </c>
      <c r="G834" s="116">
        <v>4</v>
      </c>
      <c r="H834" s="116">
        <v>1</v>
      </c>
      <c r="I834" s="116" t="s">
        <v>1643</v>
      </c>
    </row>
    <row r="835" spans="1:9" x14ac:dyDescent="0.25">
      <c r="A835" s="116">
        <v>831</v>
      </c>
      <c r="B835" s="116">
        <v>4</v>
      </c>
      <c r="C835" s="116">
        <v>8</v>
      </c>
      <c r="D835" s="116">
        <v>1</v>
      </c>
      <c r="E835" s="116">
        <v>10</v>
      </c>
      <c r="F835" s="116">
        <v>17</v>
      </c>
      <c r="G835" s="116">
        <v>2</v>
      </c>
      <c r="H835" s="116">
        <v>1</v>
      </c>
      <c r="I835" s="116" t="s">
        <v>1644</v>
      </c>
    </row>
    <row r="836" spans="1:9" x14ac:dyDescent="0.25">
      <c r="A836" s="116">
        <v>832</v>
      </c>
      <c r="B836" s="116">
        <v>2</v>
      </c>
      <c r="C836" s="116">
        <v>2</v>
      </c>
      <c r="D836" s="116">
        <v>1</v>
      </c>
      <c r="E836" s="116">
        <v>6</v>
      </c>
      <c r="F836" s="116">
        <v>4</v>
      </c>
      <c r="G836" s="116">
        <v>2</v>
      </c>
      <c r="H836" s="116">
        <v>3</v>
      </c>
      <c r="I836" s="116" t="s">
        <v>1645</v>
      </c>
    </row>
    <row r="837" spans="1:9" x14ac:dyDescent="0.25">
      <c r="A837" s="116">
        <v>833</v>
      </c>
      <c r="B837" s="116">
        <v>2</v>
      </c>
      <c r="C837" s="116">
        <v>6</v>
      </c>
      <c r="D837" s="116">
        <v>5</v>
      </c>
      <c r="E837" s="116">
        <v>1</v>
      </c>
      <c r="F837" s="116">
        <v>7</v>
      </c>
      <c r="G837" s="116">
        <v>2</v>
      </c>
      <c r="H837" s="116">
        <v>1</v>
      </c>
      <c r="I837" s="116" t="s">
        <v>1646</v>
      </c>
    </row>
    <row r="838" spans="1:9" x14ac:dyDescent="0.25">
      <c r="A838" s="116">
        <v>834</v>
      </c>
      <c r="B838" s="116">
        <v>2</v>
      </c>
      <c r="C838" s="116">
        <v>6</v>
      </c>
      <c r="D838" s="116">
        <v>4</v>
      </c>
      <c r="E838" s="116">
        <v>8</v>
      </c>
      <c r="F838" s="116">
        <v>2</v>
      </c>
      <c r="G838" s="116">
        <v>2</v>
      </c>
      <c r="H838" s="116">
        <v>2</v>
      </c>
      <c r="I838" s="116" t="s">
        <v>1647</v>
      </c>
    </row>
    <row r="839" spans="1:9" x14ac:dyDescent="0.25">
      <c r="A839" s="116">
        <v>835</v>
      </c>
      <c r="B839" s="116">
        <v>4</v>
      </c>
      <c r="C839" s="116">
        <v>5</v>
      </c>
      <c r="D839" s="116">
        <v>1</v>
      </c>
      <c r="E839" s="116">
        <v>14</v>
      </c>
      <c r="F839" s="116">
        <v>3</v>
      </c>
      <c r="G839" s="116">
        <v>1</v>
      </c>
      <c r="H839" s="116">
        <v>3</v>
      </c>
      <c r="I839" s="116" t="s">
        <v>1648</v>
      </c>
    </row>
    <row r="840" spans="1:9" x14ac:dyDescent="0.25">
      <c r="A840" s="116">
        <v>836</v>
      </c>
      <c r="B840" s="116">
        <v>1</v>
      </c>
      <c r="C840" s="116">
        <v>7</v>
      </c>
      <c r="D840" s="116">
        <v>1</v>
      </c>
      <c r="E840" s="116">
        <v>19</v>
      </c>
      <c r="F840" s="116">
        <v>10</v>
      </c>
      <c r="G840" s="116">
        <v>2</v>
      </c>
      <c r="H840" s="116">
        <v>1</v>
      </c>
      <c r="I840" s="116" t="s">
        <v>1649</v>
      </c>
    </row>
    <row r="841" spans="1:9" x14ac:dyDescent="0.25">
      <c r="A841" s="116">
        <v>837</v>
      </c>
      <c r="B841" s="116">
        <v>1</v>
      </c>
      <c r="C841" s="116">
        <v>8</v>
      </c>
      <c r="D841" s="116">
        <v>2</v>
      </c>
      <c r="E841" s="116">
        <v>7</v>
      </c>
      <c r="F841" s="116">
        <v>18</v>
      </c>
      <c r="G841" s="116">
        <v>2</v>
      </c>
      <c r="H841" s="116">
        <v>2</v>
      </c>
      <c r="I841" s="116" t="s">
        <v>1650</v>
      </c>
    </row>
    <row r="842" spans="1:9" x14ac:dyDescent="0.25">
      <c r="A842" s="116">
        <v>838</v>
      </c>
      <c r="B842" s="116">
        <v>4</v>
      </c>
      <c r="C842" s="116">
        <v>7</v>
      </c>
      <c r="D842" s="116">
        <v>3</v>
      </c>
      <c r="E842" s="116">
        <v>7</v>
      </c>
      <c r="F842" s="116">
        <v>2</v>
      </c>
      <c r="G842" s="116">
        <v>3</v>
      </c>
      <c r="H842" s="116">
        <v>2</v>
      </c>
      <c r="I842" s="116" t="s">
        <v>1651</v>
      </c>
    </row>
    <row r="843" spans="1:9" x14ac:dyDescent="0.25">
      <c r="A843" s="116">
        <v>839</v>
      </c>
      <c r="B843" s="116">
        <v>2</v>
      </c>
      <c r="C843" s="116">
        <v>6</v>
      </c>
      <c r="D843" s="116">
        <v>1</v>
      </c>
      <c r="E843" s="116">
        <v>7</v>
      </c>
      <c r="F843" s="116">
        <v>14</v>
      </c>
      <c r="G843" s="116">
        <v>3</v>
      </c>
      <c r="H843" s="116">
        <v>2</v>
      </c>
      <c r="I843" s="116" t="s">
        <v>1652</v>
      </c>
    </row>
    <row r="844" spans="1:9" x14ac:dyDescent="0.25">
      <c r="A844" s="116">
        <v>840</v>
      </c>
      <c r="B844" s="116">
        <v>1</v>
      </c>
      <c r="C844" s="116">
        <v>7</v>
      </c>
      <c r="D844" s="116">
        <v>1</v>
      </c>
      <c r="E844" s="116">
        <v>15</v>
      </c>
      <c r="F844" s="116">
        <v>9</v>
      </c>
      <c r="G844" s="116">
        <v>2</v>
      </c>
      <c r="H844" s="116">
        <v>4</v>
      </c>
      <c r="I844" s="116" t="s">
        <v>1653</v>
      </c>
    </row>
    <row r="845" spans="1:9" x14ac:dyDescent="0.25">
      <c r="A845" s="116">
        <v>841</v>
      </c>
      <c r="B845" s="116">
        <v>1</v>
      </c>
      <c r="C845" s="116">
        <v>6</v>
      </c>
      <c r="D845" s="116">
        <v>5</v>
      </c>
      <c r="E845" s="116">
        <v>13</v>
      </c>
      <c r="F845" s="116">
        <v>16</v>
      </c>
      <c r="G845" s="116">
        <v>3</v>
      </c>
      <c r="H845" s="116">
        <v>2</v>
      </c>
      <c r="I845" s="116" t="s">
        <v>1654</v>
      </c>
    </row>
    <row r="846" spans="1:9" x14ac:dyDescent="0.25">
      <c r="A846" s="116">
        <v>842</v>
      </c>
      <c r="B846" s="116">
        <v>2</v>
      </c>
      <c r="C846" s="116">
        <v>7</v>
      </c>
      <c r="D846" s="116">
        <v>2</v>
      </c>
      <c r="E846" s="116">
        <v>15</v>
      </c>
      <c r="F846" s="116">
        <v>8</v>
      </c>
      <c r="G846" s="116">
        <v>1</v>
      </c>
      <c r="H846" s="116">
        <v>4</v>
      </c>
      <c r="I846" s="116" t="s">
        <v>1655</v>
      </c>
    </row>
    <row r="847" spans="1:9" x14ac:dyDescent="0.25">
      <c r="A847" s="116">
        <v>843</v>
      </c>
      <c r="B847" s="116">
        <v>3</v>
      </c>
      <c r="C847" s="116">
        <v>7</v>
      </c>
      <c r="D847" s="116">
        <v>1</v>
      </c>
      <c r="E847" s="116">
        <v>8</v>
      </c>
      <c r="F847" s="116">
        <v>2</v>
      </c>
      <c r="G847" s="116">
        <v>1</v>
      </c>
      <c r="H847" s="116">
        <v>1</v>
      </c>
      <c r="I847" s="116" t="s">
        <v>1656</v>
      </c>
    </row>
    <row r="848" spans="1:9" x14ac:dyDescent="0.25">
      <c r="A848" s="116">
        <v>844</v>
      </c>
      <c r="B848" s="116">
        <v>4</v>
      </c>
      <c r="C848" s="116">
        <v>1</v>
      </c>
      <c r="D848" s="116">
        <v>5</v>
      </c>
      <c r="E848" s="116">
        <v>4</v>
      </c>
      <c r="F848" s="116">
        <v>1</v>
      </c>
      <c r="G848" s="116">
        <v>3</v>
      </c>
      <c r="H848" s="116">
        <v>1</v>
      </c>
      <c r="I848" s="116" t="s">
        <v>1657</v>
      </c>
    </row>
    <row r="849" spans="1:9" x14ac:dyDescent="0.25">
      <c r="A849" s="116">
        <v>845</v>
      </c>
      <c r="B849" s="116">
        <v>3</v>
      </c>
      <c r="C849" s="116">
        <v>2</v>
      </c>
      <c r="D849" s="116">
        <v>1</v>
      </c>
      <c r="E849" s="116">
        <v>14</v>
      </c>
      <c r="F849" s="116">
        <v>11</v>
      </c>
      <c r="G849" s="116">
        <v>4</v>
      </c>
      <c r="H849" s="116">
        <v>1</v>
      </c>
      <c r="I849" s="116" t="s">
        <v>1658</v>
      </c>
    </row>
    <row r="850" spans="1:9" x14ac:dyDescent="0.25">
      <c r="A850" s="116">
        <v>846</v>
      </c>
      <c r="B850" s="116">
        <v>3</v>
      </c>
      <c r="C850" s="116">
        <v>7</v>
      </c>
      <c r="D850" s="116">
        <v>4</v>
      </c>
      <c r="E850" s="116">
        <v>13</v>
      </c>
      <c r="F850" s="116">
        <v>4</v>
      </c>
      <c r="G850" s="116">
        <v>3</v>
      </c>
      <c r="H850" s="116">
        <v>2</v>
      </c>
      <c r="I850" s="116" t="s">
        <v>1659</v>
      </c>
    </row>
    <row r="851" spans="1:9" x14ac:dyDescent="0.25">
      <c r="A851" s="116">
        <v>847</v>
      </c>
      <c r="B851" s="116">
        <v>3</v>
      </c>
      <c r="C851" s="116">
        <v>5</v>
      </c>
      <c r="D851" s="116">
        <v>1</v>
      </c>
      <c r="E851" s="116">
        <v>16</v>
      </c>
      <c r="F851" s="116">
        <v>5</v>
      </c>
      <c r="G851" s="116">
        <v>1</v>
      </c>
      <c r="H851" s="116">
        <v>1</v>
      </c>
      <c r="I851" s="116" t="s">
        <v>1660</v>
      </c>
    </row>
    <row r="852" spans="1:9" x14ac:dyDescent="0.25">
      <c r="A852" s="116">
        <v>848</v>
      </c>
      <c r="B852" s="116">
        <v>3</v>
      </c>
      <c r="C852" s="116">
        <v>3</v>
      </c>
      <c r="D852" s="116">
        <v>3</v>
      </c>
      <c r="E852" s="116">
        <v>6</v>
      </c>
      <c r="F852" s="116">
        <v>6</v>
      </c>
      <c r="G852" s="116">
        <v>4</v>
      </c>
      <c r="H852" s="116">
        <v>2</v>
      </c>
      <c r="I852" s="116" t="s">
        <v>1661</v>
      </c>
    </row>
    <row r="853" spans="1:9" x14ac:dyDescent="0.25">
      <c r="A853" s="116">
        <v>849</v>
      </c>
      <c r="B853" s="116">
        <v>1</v>
      </c>
      <c r="C853" s="116">
        <v>7</v>
      </c>
      <c r="D853" s="116">
        <v>1</v>
      </c>
      <c r="E853" s="116">
        <v>8</v>
      </c>
      <c r="F853" s="116">
        <v>13</v>
      </c>
      <c r="G853" s="116">
        <v>3</v>
      </c>
      <c r="H853" s="116">
        <v>1</v>
      </c>
      <c r="I853" s="116" t="s">
        <v>1662</v>
      </c>
    </row>
    <row r="854" spans="1:9" x14ac:dyDescent="0.25">
      <c r="A854" s="116">
        <v>850</v>
      </c>
      <c r="B854" s="116">
        <v>4</v>
      </c>
      <c r="C854" s="116">
        <v>7</v>
      </c>
      <c r="D854" s="116">
        <v>5</v>
      </c>
      <c r="E854" s="116">
        <v>17</v>
      </c>
      <c r="F854" s="116">
        <v>19</v>
      </c>
      <c r="G854" s="116">
        <v>2</v>
      </c>
      <c r="H854" s="116">
        <v>1</v>
      </c>
      <c r="I854" s="116" t="s">
        <v>1663</v>
      </c>
    </row>
    <row r="855" spans="1:9" x14ac:dyDescent="0.25">
      <c r="A855" s="116">
        <v>851</v>
      </c>
      <c r="B855" s="116">
        <v>3</v>
      </c>
      <c r="C855" s="116">
        <v>8</v>
      </c>
      <c r="D855" s="116">
        <v>1</v>
      </c>
      <c r="E855" s="116">
        <v>16</v>
      </c>
      <c r="F855" s="116">
        <v>6</v>
      </c>
      <c r="G855" s="116">
        <v>3</v>
      </c>
      <c r="H855" s="116">
        <v>2</v>
      </c>
      <c r="I855" s="116" t="s">
        <v>1664</v>
      </c>
    </row>
    <row r="856" spans="1:9" x14ac:dyDescent="0.25">
      <c r="A856" s="116">
        <v>852</v>
      </c>
      <c r="B856" s="116">
        <v>1</v>
      </c>
      <c r="C856" s="116">
        <v>2</v>
      </c>
      <c r="D856" s="116">
        <v>2</v>
      </c>
      <c r="E856" s="116">
        <v>18</v>
      </c>
      <c r="F856" s="116">
        <v>3</v>
      </c>
      <c r="G856" s="116">
        <v>1</v>
      </c>
      <c r="H856" s="116">
        <v>4</v>
      </c>
      <c r="I856" s="116" t="s">
        <v>1665</v>
      </c>
    </row>
    <row r="857" spans="1:9" x14ac:dyDescent="0.25">
      <c r="A857" s="116">
        <v>853</v>
      </c>
      <c r="B857" s="116">
        <v>4</v>
      </c>
      <c r="C857" s="116">
        <v>3</v>
      </c>
      <c r="D857" s="116">
        <v>3</v>
      </c>
      <c r="E857" s="116">
        <v>17</v>
      </c>
      <c r="F857" s="116">
        <v>1</v>
      </c>
      <c r="G857" s="116">
        <v>3</v>
      </c>
      <c r="H857" s="116">
        <v>2</v>
      </c>
      <c r="I857" s="116" t="s">
        <v>1666</v>
      </c>
    </row>
    <row r="858" spans="1:9" x14ac:dyDescent="0.25">
      <c r="A858" s="116">
        <v>854</v>
      </c>
      <c r="B858" s="116">
        <v>1</v>
      </c>
      <c r="C858" s="116">
        <v>6</v>
      </c>
      <c r="D858" s="116">
        <v>5</v>
      </c>
      <c r="E858" s="116">
        <v>3</v>
      </c>
      <c r="F858" s="116">
        <v>3</v>
      </c>
      <c r="G858" s="116">
        <v>4</v>
      </c>
      <c r="H858" s="116">
        <v>2</v>
      </c>
      <c r="I858" s="116" t="s">
        <v>1667</v>
      </c>
    </row>
    <row r="859" spans="1:9" x14ac:dyDescent="0.25">
      <c r="A859" s="116">
        <v>855</v>
      </c>
      <c r="B859" s="116">
        <v>4</v>
      </c>
      <c r="C859" s="116">
        <v>1</v>
      </c>
      <c r="D859" s="116">
        <v>5</v>
      </c>
      <c r="E859" s="116">
        <v>15</v>
      </c>
      <c r="F859" s="116">
        <v>19</v>
      </c>
      <c r="G859" s="116">
        <v>2</v>
      </c>
      <c r="H859" s="116">
        <v>1</v>
      </c>
      <c r="I859" s="116" t="s">
        <v>1668</v>
      </c>
    </row>
    <row r="860" spans="1:9" x14ac:dyDescent="0.25">
      <c r="A860" s="116">
        <v>856</v>
      </c>
      <c r="B860" s="116">
        <v>4</v>
      </c>
      <c r="C860" s="116">
        <v>5</v>
      </c>
      <c r="D860" s="116">
        <v>5</v>
      </c>
      <c r="E860" s="116">
        <v>13</v>
      </c>
      <c r="F860" s="116">
        <v>7</v>
      </c>
      <c r="G860" s="116">
        <v>3</v>
      </c>
      <c r="H860" s="116">
        <v>1</v>
      </c>
      <c r="I860" s="116" t="s">
        <v>1669</v>
      </c>
    </row>
    <row r="861" spans="1:9" x14ac:dyDescent="0.25">
      <c r="A861" s="116">
        <v>857</v>
      </c>
      <c r="B861" s="116">
        <v>4</v>
      </c>
      <c r="C861" s="116">
        <v>1</v>
      </c>
      <c r="D861" s="116">
        <v>2</v>
      </c>
      <c r="E861" s="116">
        <v>4</v>
      </c>
      <c r="F861" s="116">
        <v>1</v>
      </c>
      <c r="G861" s="116">
        <v>3</v>
      </c>
      <c r="H861" s="116">
        <v>2</v>
      </c>
      <c r="I861" s="116" t="s">
        <v>1670</v>
      </c>
    </row>
    <row r="862" spans="1:9" x14ac:dyDescent="0.25">
      <c r="A862" s="116">
        <v>858</v>
      </c>
      <c r="B862" s="116">
        <v>1</v>
      </c>
      <c r="C862" s="116">
        <v>4</v>
      </c>
      <c r="D862" s="116">
        <v>4</v>
      </c>
      <c r="E862" s="116">
        <v>11</v>
      </c>
      <c r="F862" s="116">
        <v>8</v>
      </c>
      <c r="G862" s="116">
        <v>2</v>
      </c>
      <c r="H862" s="116">
        <v>3</v>
      </c>
      <c r="I862" s="116" t="s">
        <v>1671</v>
      </c>
    </row>
    <row r="863" spans="1:9" x14ac:dyDescent="0.25">
      <c r="A863" s="116">
        <v>859</v>
      </c>
      <c r="B863" s="116">
        <v>1</v>
      </c>
      <c r="C863" s="116">
        <v>5</v>
      </c>
      <c r="D863" s="116">
        <v>3</v>
      </c>
      <c r="E863" s="116">
        <v>7</v>
      </c>
      <c r="F863" s="116">
        <v>6</v>
      </c>
      <c r="G863" s="116">
        <v>1</v>
      </c>
      <c r="H863" s="116">
        <v>2</v>
      </c>
      <c r="I863" s="116" t="s">
        <v>1672</v>
      </c>
    </row>
    <row r="864" spans="1:9" x14ac:dyDescent="0.25">
      <c r="A864" s="116">
        <v>860</v>
      </c>
      <c r="B864" s="116">
        <v>4</v>
      </c>
      <c r="C864" s="116">
        <v>4</v>
      </c>
      <c r="D864" s="116">
        <v>3</v>
      </c>
      <c r="E864" s="116">
        <v>19</v>
      </c>
      <c r="F864" s="116">
        <v>19</v>
      </c>
      <c r="G864" s="116">
        <v>2</v>
      </c>
      <c r="H864" s="116">
        <v>3</v>
      </c>
      <c r="I864" s="116" t="s">
        <v>1673</v>
      </c>
    </row>
    <row r="865" spans="1:9" x14ac:dyDescent="0.25">
      <c r="A865" s="116">
        <v>861</v>
      </c>
      <c r="B865" s="116">
        <v>3</v>
      </c>
      <c r="C865" s="116">
        <v>5</v>
      </c>
      <c r="D865" s="116">
        <v>2</v>
      </c>
      <c r="E865" s="116">
        <v>15</v>
      </c>
      <c r="F865" s="116">
        <v>15</v>
      </c>
      <c r="G865" s="116">
        <v>1</v>
      </c>
      <c r="H865" s="116">
        <v>3</v>
      </c>
      <c r="I865" s="116" t="s">
        <v>1674</v>
      </c>
    </row>
    <row r="866" spans="1:9" x14ac:dyDescent="0.25">
      <c r="A866" s="116">
        <v>862</v>
      </c>
      <c r="B866" s="116">
        <v>3</v>
      </c>
      <c r="C866" s="116">
        <v>4</v>
      </c>
      <c r="D866" s="116">
        <v>2</v>
      </c>
      <c r="E866" s="116">
        <v>13</v>
      </c>
      <c r="F866" s="116">
        <v>6</v>
      </c>
      <c r="G866" s="116">
        <v>2</v>
      </c>
      <c r="H866" s="116">
        <v>1</v>
      </c>
      <c r="I866" s="116" t="s">
        <v>1675</v>
      </c>
    </row>
    <row r="867" spans="1:9" x14ac:dyDescent="0.25">
      <c r="A867" s="116">
        <v>863</v>
      </c>
      <c r="B867" s="116">
        <v>4</v>
      </c>
      <c r="C867" s="116">
        <v>1</v>
      </c>
      <c r="D867" s="116">
        <v>2</v>
      </c>
      <c r="E867" s="116">
        <v>13</v>
      </c>
      <c r="F867" s="116">
        <v>4</v>
      </c>
      <c r="G867" s="116">
        <v>1</v>
      </c>
      <c r="H867" s="116">
        <v>1</v>
      </c>
      <c r="I867" s="116" t="s">
        <v>1676</v>
      </c>
    </row>
    <row r="868" spans="1:9" x14ac:dyDescent="0.25">
      <c r="A868" s="116">
        <v>864</v>
      </c>
      <c r="B868" s="116">
        <v>1</v>
      </c>
      <c r="C868" s="116">
        <v>2</v>
      </c>
      <c r="D868" s="116">
        <v>2</v>
      </c>
      <c r="E868" s="116">
        <v>17</v>
      </c>
      <c r="F868" s="116">
        <v>19</v>
      </c>
      <c r="G868" s="116">
        <v>1</v>
      </c>
      <c r="H868" s="116">
        <v>2</v>
      </c>
      <c r="I868" s="116" t="s">
        <v>1677</v>
      </c>
    </row>
    <row r="869" spans="1:9" x14ac:dyDescent="0.25">
      <c r="A869" s="116">
        <v>865</v>
      </c>
      <c r="B869" s="116">
        <v>1</v>
      </c>
      <c r="C869" s="116">
        <v>8</v>
      </c>
      <c r="D869" s="116">
        <v>4</v>
      </c>
      <c r="E869" s="116">
        <v>11</v>
      </c>
      <c r="F869" s="116">
        <v>14</v>
      </c>
      <c r="G869" s="116">
        <v>1</v>
      </c>
      <c r="H869" s="116">
        <v>3</v>
      </c>
      <c r="I869" s="116" t="s">
        <v>1678</v>
      </c>
    </row>
    <row r="870" spans="1:9" x14ac:dyDescent="0.25">
      <c r="A870" s="116">
        <v>866</v>
      </c>
      <c r="B870" s="116">
        <v>4</v>
      </c>
      <c r="C870" s="116">
        <v>4</v>
      </c>
      <c r="D870" s="116">
        <v>4</v>
      </c>
      <c r="E870" s="116">
        <v>2</v>
      </c>
      <c r="F870" s="116">
        <v>12</v>
      </c>
      <c r="G870" s="116">
        <v>4</v>
      </c>
      <c r="H870" s="116">
        <v>1</v>
      </c>
      <c r="I870" s="116" t="s">
        <v>1679</v>
      </c>
    </row>
    <row r="871" spans="1:9" x14ac:dyDescent="0.25">
      <c r="A871" s="116">
        <v>867</v>
      </c>
      <c r="B871" s="116">
        <v>1</v>
      </c>
      <c r="C871" s="116">
        <v>2</v>
      </c>
      <c r="D871" s="116">
        <v>2</v>
      </c>
      <c r="E871" s="116">
        <v>9</v>
      </c>
      <c r="F871" s="116">
        <v>7</v>
      </c>
      <c r="G871" s="116">
        <v>3</v>
      </c>
      <c r="H871" s="116">
        <v>2</v>
      </c>
      <c r="I871" s="116" t="s">
        <v>1680</v>
      </c>
    </row>
    <row r="872" spans="1:9" x14ac:dyDescent="0.25">
      <c r="A872" s="116">
        <v>868</v>
      </c>
      <c r="B872" s="116">
        <v>3</v>
      </c>
      <c r="C872" s="116">
        <v>1</v>
      </c>
      <c r="D872" s="116">
        <v>4</v>
      </c>
      <c r="E872" s="116">
        <v>4</v>
      </c>
      <c r="F872" s="116">
        <v>12</v>
      </c>
      <c r="G872" s="116">
        <v>1</v>
      </c>
      <c r="H872" s="116">
        <v>3</v>
      </c>
      <c r="I872" s="116" t="s">
        <v>1681</v>
      </c>
    </row>
    <row r="873" spans="1:9" x14ac:dyDescent="0.25">
      <c r="A873" s="116">
        <v>869</v>
      </c>
      <c r="B873" s="116">
        <v>4</v>
      </c>
      <c r="C873" s="116">
        <v>8</v>
      </c>
      <c r="D873" s="116">
        <v>3</v>
      </c>
      <c r="E873" s="116">
        <v>15</v>
      </c>
      <c r="F873" s="116">
        <v>9</v>
      </c>
      <c r="G873" s="116">
        <v>1</v>
      </c>
      <c r="H873" s="116">
        <v>1</v>
      </c>
      <c r="I873" s="116" t="s">
        <v>1682</v>
      </c>
    </row>
    <row r="874" spans="1:9" x14ac:dyDescent="0.25">
      <c r="A874" s="116">
        <v>870</v>
      </c>
      <c r="B874" s="116">
        <v>1</v>
      </c>
      <c r="C874" s="116">
        <v>5</v>
      </c>
      <c r="D874" s="116">
        <v>4</v>
      </c>
      <c r="E874" s="116">
        <v>14</v>
      </c>
      <c r="F874" s="116">
        <v>15</v>
      </c>
      <c r="G874" s="116">
        <v>2</v>
      </c>
      <c r="H874" s="116">
        <v>3</v>
      </c>
      <c r="I874" s="116" t="s">
        <v>1683</v>
      </c>
    </row>
    <row r="875" spans="1:9" x14ac:dyDescent="0.25">
      <c r="A875" s="116">
        <v>871</v>
      </c>
      <c r="B875" s="116">
        <v>2</v>
      </c>
      <c r="C875" s="116">
        <v>3</v>
      </c>
      <c r="D875" s="116">
        <v>5</v>
      </c>
      <c r="E875" s="116">
        <v>19</v>
      </c>
      <c r="F875" s="116">
        <v>9</v>
      </c>
      <c r="G875" s="116">
        <v>3</v>
      </c>
      <c r="H875" s="116">
        <v>3</v>
      </c>
      <c r="I875" s="116" t="s">
        <v>1684</v>
      </c>
    </row>
    <row r="876" spans="1:9" x14ac:dyDescent="0.25">
      <c r="A876" s="116">
        <v>872</v>
      </c>
      <c r="B876" s="116">
        <v>4</v>
      </c>
      <c r="C876" s="116">
        <v>2</v>
      </c>
      <c r="D876" s="116">
        <v>3</v>
      </c>
      <c r="E876" s="116">
        <v>6</v>
      </c>
      <c r="F876" s="116">
        <v>8</v>
      </c>
      <c r="G876" s="116">
        <v>2</v>
      </c>
      <c r="H876" s="116">
        <v>3</v>
      </c>
      <c r="I876" s="116" t="s">
        <v>1685</v>
      </c>
    </row>
    <row r="877" spans="1:9" x14ac:dyDescent="0.25">
      <c r="A877" s="116">
        <v>873</v>
      </c>
      <c r="B877" s="116">
        <v>3</v>
      </c>
      <c r="C877" s="116">
        <v>1</v>
      </c>
      <c r="D877" s="116">
        <v>2</v>
      </c>
      <c r="E877" s="116">
        <v>7</v>
      </c>
      <c r="F877" s="116">
        <v>12</v>
      </c>
      <c r="G877" s="116">
        <v>4</v>
      </c>
      <c r="H877" s="116">
        <v>1</v>
      </c>
      <c r="I877" s="116" t="s">
        <v>1686</v>
      </c>
    </row>
    <row r="878" spans="1:9" x14ac:dyDescent="0.25">
      <c r="A878" s="116">
        <v>874</v>
      </c>
      <c r="B878" s="116">
        <v>1</v>
      </c>
      <c r="C878" s="116">
        <v>2</v>
      </c>
      <c r="D878" s="116">
        <v>4</v>
      </c>
      <c r="E878" s="116">
        <v>12</v>
      </c>
      <c r="F878" s="116">
        <v>8</v>
      </c>
      <c r="G878" s="116">
        <v>4</v>
      </c>
      <c r="H878" s="116">
        <v>1</v>
      </c>
      <c r="I878" s="116" t="s">
        <v>1687</v>
      </c>
    </row>
    <row r="879" spans="1:9" x14ac:dyDescent="0.25">
      <c r="A879" s="116">
        <v>875</v>
      </c>
      <c r="B879" s="116">
        <v>4</v>
      </c>
      <c r="C879" s="116">
        <v>2</v>
      </c>
      <c r="D879" s="116">
        <v>4</v>
      </c>
      <c r="E879" s="116">
        <v>10</v>
      </c>
      <c r="F879" s="116">
        <v>10</v>
      </c>
      <c r="G879" s="116">
        <v>1</v>
      </c>
      <c r="H879" s="116">
        <v>3</v>
      </c>
      <c r="I879" s="116" t="s">
        <v>1688</v>
      </c>
    </row>
    <row r="880" spans="1:9" x14ac:dyDescent="0.25">
      <c r="A880" s="116">
        <v>876</v>
      </c>
      <c r="B880" s="116">
        <v>1</v>
      </c>
      <c r="C880" s="116">
        <v>4</v>
      </c>
      <c r="D880" s="116">
        <v>4</v>
      </c>
      <c r="E880" s="116">
        <v>9</v>
      </c>
      <c r="F880" s="116">
        <v>19</v>
      </c>
      <c r="G880" s="116">
        <v>1</v>
      </c>
      <c r="H880" s="116">
        <v>1</v>
      </c>
      <c r="I880" s="116" t="s">
        <v>1689</v>
      </c>
    </row>
    <row r="881" spans="1:9" x14ac:dyDescent="0.25">
      <c r="A881" s="116">
        <v>877</v>
      </c>
      <c r="B881" s="116">
        <v>2</v>
      </c>
      <c r="C881" s="116">
        <v>1</v>
      </c>
      <c r="D881" s="116">
        <v>5</v>
      </c>
      <c r="E881" s="116">
        <v>16</v>
      </c>
      <c r="F881" s="116">
        <v>4</v>
      </c>
      <c r="G881" s="116">
        <v>2</v>
      </c>
      <c r="H881" s="116">
        <v>2</v>
      </c>
      <c r="I881" s="116" t="s">
        <v>1690</v>
      </c>
    </row>
    <row r="882" spans="1:9" x14ac:dyDescent="0.25">
      <c r="A882" s="116">
        <v>878</v>
      </c>
      <c r="B882" s="116">
        <v>4</v>
      </c>
      <c r="C882" s="116">
        <v>5</v>
      </c>
      <c r="D882" s="116">
        <v>1</v>
      </c>
      <c r="E882" s="116">
        <v>2</v>
      </c>
      <c r="F882" s="116">
        <v>2</v>
      </c>
      <c r="G882" s="116">
        <v>3</v>
      </c>
      <c r="H882" s="116">
        <v>4</v>
      </c>
      <c r="I882" s="116" t="s">
        <v>1691</v>
      </c>
    </row>
    <row r="883" spans="1:9" x14ac:dyDescent="0.25">
      <c r="A883" s="116">
        <v>879</v>
      </c>
      <c r="B883" s="116">
        <v>1</v>
      </c>
      <c r="C883" s="116">
        <v>5</v>
      </c>
      <c r="D883" s="116">
        <v>2</v>
      </c>
      <c r="E883" s="116">
        <v>8</v>
      </c>
      <c r="F883" s="116">
        <v>8</v>
      </c>
      <c r="G883" s="116">
        <v>3</v>
      </c>
      <c r="H883" s="116">
        <v>3</v>
      </c>
      <c r="I883" s="116" t="s">
        <v>1692</v>
      </c>
    </row>
    <row r="884" spans="1:9" x14ac:dyDescent="0.25">
      <c r="A884" s="116">
        <v>880</v>
      </c>
      <c r="B884" s="116">
        <v>1</v>
      </c>
      <c r="C884" s="116">
        <v>5</v>
      </c>
      <c r="D884" s="116">
        <v>4</v>
      </c>
      <c r="E884" s="116">
        <v>19</v>
      </c>
      <c r="F884" s="116">
        <v>8</v>
      </c>
      <c r="G884" s="116">
        <v>4</v>
      </c>
      <c r="H884" s="116">
        <v>4</v>
      </c>
      <c r="I884" s="116" t="s">
        <v>1693</v>
      </c>
    </row>
    <row r="885" spans="1:9" x14ac:dyDescent="0.25">
      <c r="A885" s="116">
        <v>881</v>
      </c>
      <c r="B885" s="116">
        <v>3</v>
      </c>
      <c r="C885" s="116">
        <v>2</v>
      </c>
      <c r="D885" s="116">
        <v>4</v>
      </c>
      <c r="E885" s="116">
        <v>10</v>
      </c>
      <c r="F885" s="116">
        <v>17</v>
      </c>
      <c r="G885" s="116">
        <v>3</v>
      </c>
      <c r="H885" s="116">
        <v>1</v>
      </c>
      <c r="I885" s="116" t="s">
        <v>1694</v>
      </c>
    </row>
    <row r="886" spans="1:9" x14ac:dyDescent="0.25">
      <c r="A886" s="116">
        <v>882</v>
      </c>
      <c r="B886" s="116">
        <v>3</v>
      </c>
      <c r="C886" s="116">
        <v>6</v>
      </c>
      <c r="D886" s="116">
        <v>3</v>
      </c>
      <c r="E886" s="116">
        <v>13</v>
      </c>
      <c r="F886" s="116">
        <v>18</v>
      </c>
      <c r="G886" s="116">
        <v>1</v>
      </c>
      <c r="H886" s="116">
        <v>3</v>
      </c>
      <c r="I886" s="116" t="s">
        <v>1695</v>
      </c>
    </row>
    <row r="887" spans="1:9" x14ac:dyDescent="0.25">
      <c r="A887" s="116">
        <v>883</v>
      </c>
      <c r="B887" s="116">
        <v>2</v>
      </c>
      <c r="C887" s="116">
        <v>7</v>
      </c>
      <c r="D887" s="116">
        <v>4</v>
      </c>
      <c r="E887" s="116">
        <v>10</v>
      </c>
      <c r="F887" s="116">
        <v>16</v>
      </c>
      <c r="G887" s="116">
        <v>4</v>
      </c>
      <c r="H887" s="116">
        <v>4</v>
      </c>
      <c r="I887" s="116" t="s">
        <v>1696</v>
      </c>
    </row>
    <row r="888" spans="1:9" x14ac:dyDescent="0.25">
      <c r="A888" s="116">
        <v>884</v>
      </c>
      <c r="B888" s="116">
        <v>2</v>
      </c>
      <c r="C888" s="116">
        <v>3</v>
      </c>
      <c r="D888" s="116">
        <v>4</v>
      </c>
      <c r="E888" s="116">
        <v>7</v>
      </c>
      <c r="F888" s="116">
        <v>9</v>
      </c>
      <c r="G888" s="116">
        <v>3</v>
      </c>
      <c r="H888" s="116">
        <v>4</v>
      </c>
      <c r="I888" s="116" t="s">
        <v>1697</v>
      </c>
    </row>
    <row r="889" spans="1:9" x14ac:dyDescent="0.25">
      <c r="A889" s="116">
        <v>885</v>
      </c>
      <c r="B889" s="116">
        <v>1</v>
      </c>
      <c r="C889" s="116">
        <v>5</v>
      </c>
      <c r="D889" s="116">
        <v>3</v>
      </c>
      <c r="E889" s="116">
        <v>13</v>
      </c>
      <c r="F889" s="116">
        <v>12</v>
      </c>
      <c r="G889" s="116">
        <v>1</v>
      </c>
      <c r="H889" s="116">
        <v>1</v>
      </c>
      <c r="I889" s="116" t="s">
        <v>1698</v>
      </c>
    </row>
    <row r="890" spans="1:9" x14ac:dyDescent="0.25">
      <c r="A890" s="116">
        <v>886</v>
      </c>
      <c r="B890" s="116">
        <v>1</v>
      </c>
      <c r="C890" s="116">
        <v>8</v>
      </c>
      <c r="D890" s="116">
        <v>5</v>
      </c>
      <c r="E890" s="116">
        <v>15</v>
      </c>
      <c r="F890" s="116">
        <v>4</v>
      </c>
      <c r="G890" s="116">
        <v>3</v>
      </c>
      <c r="H890" s="116">
        <v>1</v>
      </c>
      <c r="I890" s="116" t="s">
        <v>1699</v>
      </c>
    </row>
    <row r="891" spans="1:9" x14ac:dyDescent="0.25">
      <c r="A891" s="116">
        <v>887</v>
      </c>
      <c r="B891" s="116">
        <v>1</v>
      </c>
      <c r="C891" s="116">
        <v>1</v>
      </c>
      <c r="D891" s="116">
        <v>4</v>
      </c>
      <c r="E891" s="116">
        <v>8</v>
      </c>
      <c r="F891" s="116">
        <v>17</v>
      </c>
      <c r="G891" s="116">
        <v>2</v>
      </c>
      <c r="H891" s="116">
        <v>1</v>
      </c>
      <c r="I891" s="116" t="s">
        <v>1700</v>
      </c>
    </row>
    <row r="892" spans="1:9" x14ac:dyDescent="0.25">
      <c r="A892" s="116">
        <v>888</v>
      </c>
      <c r="B892" s="116">
        <v>2</v>
      </c>
      <c r="C892" s="116">
        <v>5</v>
      </c>
      <c r="D892" s="116">
        <v>3</v>
      </c>
      <c r="E892" s="116">
        <v>5</v>
      </c>
      <c r="F892" s="116">
        <v>20</v>
      </c>
      <c r="G892" s="116">
        <v>1</v>
      </c>
      <c r="H892" s="116">
        <v>3</v>
      </c>
      <c r="I892" s="116" t="s">
        <v>1701</v>
      </c>
    </row>
    <row r="893" spans="1:9" x14ac:dyDescent="0.25">
      <c r="A893" s="116">
        <v>889</v>
      </c>
      <c r="B893" s="116">
        <v>4</v>
      </c>
      <c r="C893" s="116">
        <v>3</v>
      </c>
      <c r="D893" s="116">
        <v>3</v>
      </c>
      <c r="E893" s="116">
        <v>15</v>
      </c>
      <c r="F893" s="116">
        <v>16</v>
      </c>
      <c r="G893" s="116">
        <v>3</v>
      </c>
      <c r="H893" s="116">
        <v>1</v>
      </c>
      <c r="I893" s="116" t="s">
        <v>1702</v>
      </c>
    </row>
    <row r="894" spans="1:9" x14ac:dyDescent="0.25">
      <c r="A894" s="116">
        <v>890</v>
      </c>
      <c r="B894" s="116">
        <v>1</v>
      </c>
      <c r="C894" s="116">
        <v>2</v>
      </c>
      <c r="D894" s="116">
        <v>5</v>
      </c>
      <c r="E894" s="116">
        <v>6</v>
      </c>
      <c r="F894" s="116">
        <v>6</v>
      </c>
      <c r="G894" s="116">
        <v>3</v>
      </c>
      <c r="H894" s="116">
        <v>2</v>
      </c>
      <c r="I894" s="116" t="s">
        <v>1703</v>
      </c>
    </row>
    <row r="895" spans="1:9" x14ac:dyDescent="0.25">
      <c r="A895" s="116">
        <v>891</v>
      </c>
      <c r="B895" s="116">
        <v>1</v>
      </c>
      <c r="C895" s="116">
        <v>7</v>
      </c>
      <c r="D895" s="116">
        <v>5</v>
      </c>
      <c r="E895" s="116">
        <v>10</v>
      </c>
      <c r="F895" s="116">
        <v>7</v>
      </c>
      <c r="G895" s="116">
        <v>1</v>
      </c>
      <c r="H895" s="116">
        <v>2</v>
      </c>
      <c r="I895" s="116" t="s">
        <v>1704</v>
      </c>
    </row>
    <row r="896" spans="1:9" x14ac:dyDescent="0.25">
      <c r="A896" s="116">
        <v>892</v>
      </c>
      <c r="B896" s="116">
        <v>4</v>
      </c>
      <c r="C896" s="116">
        <v>7</v>
      </c>
      <c r="D896" s="116">
        <v>4</v>
      </c>
      <c r="E896" s="116">
        <v>2</v>
      </c>
      <c r="F896" s="116">
        <v>14</v>
      </c>
      <c r="G896" s="116">
        <v>1</v>
      </c>
      <c r="H896" s="116">
        <v>1</v>
      </c>
      <c r="I896" s="116" t="s">
        <v>1705</v>
      </c>
    </row>
    <row r="897" spans="1:9" x14ac:dyDescent="0.25">
      <c r="A897" s="116">
        <v>893</v>
      </c>
      <c r="B897" s="116">
        <v>4</v>
      </c>
      <c r="C897" s="116">
        <v>6</v>
      </c>
      <c r="D897" s="116">
        <v>3</v>
      </c>
      <c r="E897" s="116">
        <v>19</v>
      </c>
      <c r="F897" s="116">
        <v>10</v>
      </c>
      <c r="G897" s="116">
        <v>3</v>
      </c>
      <c r="H897" s="116">
        <v>4</v>
      </c>
      <c r="I897" s="116" t="s">
        <v>1706</v>
      </c>
    </row>
    <row r="898" spans="1:9" x14ac:dyDescent="0.25">
      <c r="A898" s="116">
        <v>894</v>
      </c>
      <c r="B898" s="116">
        <v>1</v>
      </c>
      <c r="C898" s="116">
        <v>4</v>
      </c>
      <c r="D898" s="116">
        <v>3</v>
      </c>
      <c r="E898" s="116">
        <v>15</v>
      </c>
      <c r="F898" s="116">
        <v>8</v>
      </c>
      <c r="G898" s="116">
        <v>4</v>
      </c>
      <c r="H898" s="116">
        <v>4</v>
      </c>
      <c r="I898" s="116" t="s">
        <v>1707</v>
      </c>
    </row>
    <row r="899" spans="1:9" x14ac:dyDescent="0.25">
      <c r="A899" s="116">
        <v>895</v>
      </c>
      <c r="B899" s="116">
        <v>2</v>
      </c>
      <c r="C899" s="116">
        <v>5</v>
      </c>
      <c r="D899" s="116">
        <v>2</v>
      </c>
      <c r="E899" s="116">
        <v>15</v>
      </c>
      <c r="F899" s="116">
        <v>4</v>
      </c>
      <c r="G899" s="116">
        <v>2</v>
      </c>
      <c r="H899" s="116">
        <v>1</v>
      </c>
      <c r="I899" s="116" t="s">
        <v>1708</v>
      </c>
    </row>
    <row r="900" spans="1:9" x14ac:dyDescent="0.25">
      <c r="A900" s="116">
        <v>896</v>
      </c>
      <c r="B900" s="116">
        <v>4</v>
      </c>
      <c r="C900" s="116">
        <v>1</v>
      </c>
      <c r="D900" s="116">
        <v>5</v>
      </c>
      <c r="E900" s="116">
        <v>17</v>
      </c>
      <c r="F900" s="116">
        <v>20</v>
      </c>
      <c r="G900" s="116">
        <v>4</v>
      </c>
      <c r="H900" s="116">
        <v>4</v>
      </c>
      <c r="I900" s="116" t="s">
        <v>1709</v>
      </c>
    </row>
    <row r="901" spans="1:9" x14ac:dyDescent="0.25">
      <c r="A901" s="116">
        <v>897</v>
      </c>
      <c r="B901" s="116">
        <v>3</v>
      </c>
      <c r="C901" s="116">
        <v>6</v>
      </c>
      <c r="D901" s="116">
        <v>4</v>
      </c>
      <c r="E901" s="116">
        <v>5</v>
      </c>
      <c r="F901" s="116">
        <v>14</v>
      </c>
      <c r="G901" s="116">
        <v>2</v>
      </c>
      <c r="H901" s="116">
        <v>4</v>
      </c>
      <c r="I901" s="116" t="s">
        <v>1710</v>
      </c>
    </row>
    <row r="902" spans="1:9" x14ac:dyDescent="0.25">
      <c r="A902" s="116">
        <v>898</v>
      </c>
      <c r="B902" s="116">
        <v>4</v>
      </c>
      <c r="C902" s="116">
        <v>4</v>
      </c>
      <c r="D902" s="116">
        <v>4</v>
      </c>
      <c r="E902" s="116">
        <v>1</v>
      </c>
      <c r="F902" s="116">
        <v>17</v>
      </c>
      <c r="G902" s="116">
        <v>1</v>
      </c>
      <c r="H902" s="116">
        <v>3</v>
      </c>
      <c r="I902" s="116" t="s">
        <v>1711</v>
      </c>
    </row>
    <row r="903" spans="1:9" x14ac:dyDescent="0.25">
      <c r="A903" s="116">
        <v>899</v>
      </c>
      <c r="B903" s="116">
        <v>2</v>
      </c>
      <c r="C903" s="116">
        <v>1</v>
      </c>
      <c r="D903" s="116">
        <v>5</v>
      </c>
      <c r="E903" s="116">
        <v>6</v>
      </c>
      <c r="F903" s="116">
        <v>18</v>
      </c>
      <c r="G903" s="116">
        <v>2</v>
      </c>
      <c r="H903" s="116">
        <v>4</v>
      </c>
      <c r="I903" s="116" t="s">
        <v>1712</v>
      </c>
    </row>
    <row r="904" spans="1:9" x14ac:dyDescent="0.25">
      <c r="A904" s="116">
        <v>900</v>
      </c>
      <c r="B904" s="116">
        <v>3</v>
      </c>
      <c r="C904" s="116">
        <v>4</v>
      </c>
      <c r="D904" s="116">
        <v>1</v>
      </c>
      <c r="E904" s="116">
        <v>9</v>
      </c>
      <c r="F904" s="116">
        <v>6</v>
      </c>
      <c r="G904" s="116">
        <v>4</v>
      </c>
      <c r="H904" s="116">
        <v>4</v>
      </c>
      <c r="I904" s="116" t="s">
        <v>1713</v>
      </c>
    </row>
    <row r="905" spans="1:9" x14ac:dyDescent="0.25">
      <c r="A905" s="116">
        <v>901</v>
      </c>
      <c r="B905" s="116">
        <v>4</v>
      </c>
      <c r="C905" s="116">
        <v>6</v>
      </c>
      <c r="D905" s="116">
        <v>4</v>
      </c>
      <c r="E905" s="116">
        <v>11</v>
      </c>
      <c r="F905" s="116">
        <v>3</v>
      </c>
      <c r="G905" s="116">
        <v>2</v>
      </c>
      <c r="H905" s="116">
        <v>2</v>
      </c>
      <c r="I905" s="116" t="s">
        <v>1714</v>
      </c>
    </row>
    <row r="906" spans="1:9" x14ac:dyDescent="0.25">
      <c r="A906" s="116">
        <v>902</v>
      </c>
      <c r="B906" s="116">
        <v>3</v>
      </c>
      <c r="C906" s="116">
        <v>1</v>
      </c>
      <c r="D906" s="116">
        <v>3</v>
      </c>
      <c r="E906" s="116">
        <v>11</v>
      </c>
      <c r="F906" s="116">
        <v>15</v>
      </c>
      <c r="G906" s="116">
        <v>2</v>
      </c>
      <c r="H906" s="116">
        <v>3</v>
      </c>
      <c r="I906" s="116" t="s">
        <v>1715</v>
      </c>
    </row>
    <row r="907" spans="1:9" x14ac:dyDescent="0.25">
      <c r="A907" s="116">
        <v>903</v>
      </c>
      <c r="B907" s="116">
        <v>4</v>
      </c>
      <c r="C907" s="116">
        <v>2</v>
      </c>
      <c r="D907" s="116">
        <v>3</v>
      </c>
      <c r="E907" s="116">
        <v>6</v>
      </c>
      <c r="F907" s="116">
        <v>9</v>
      </c>
      <c r="G907" s="116">
        <v>1</v>
      </c>
      <c r="H907" s="116">
        <v>3</v>
      </c>
      <c r="I907" s="116" t="s">
        <v>1716</v>
      </c>
    </row>
    <row r="908" spans="1:9" x14ac:dyDescent="0.25">
      <c r="A908" s="116">
        <v>904</v>
      </c>
      <c r="B908" s="116">
        <v>1</v>
      </c>
      <c r="C908" s="116">
        <v>5</v>
      </c>
      <c r="D908" s="116">
        <v>1</v>
      </c>
      <c r="E908" s="116">
        <v>4</v>
      </c>
      <c r="F908" s="116">
        <v>6</v>
      </c>
      <c r="G908" s="116">
        <v>1</v>
      </c>
      <c r="H908" s="116">
        <v>2</v>
      </c>
      <c r="I908" s="116" t="s">
        <v>1717</v>
      </c>
    </row>
    <row r="909" spans="1:9" x14ac:dyDescent="0.25">
      <c r="A909" s="116">
        <v>905</v>
      </c>
      <c r="B909" s="116">
        <v>1</v>
      </c>
      <c r="C909" s="116">
        <v>5</v>
      </c>
      <c r="D909" s="116">
        <v>5</v>
      </c>
      <c r="E909" s="116">
        <v>17</v>
      </c>
      <c r="F909" s="116">
        <v>1</v>
      </c>
      <c r="G909" s="116">
        <v>4</v>
      </c>
      <c r="H909" s="116">
        <v>3</v>
      </c>
      <c r="I909" s="116" t="s">
        <v>1718</v>
      </c>
    </row>
    <row r="910" spans="1:9" x14ac:dyDescent="0.25">
      <c r="A910" s="116">
        <v>906</v>
      </c>
      <c r="B910" s="116">
        <v>4</v>
      </c>
      <c r="C910" s="116">
        <v>7</v>
      </c>
      <c r="D910" s="116">
        <v>3</v>
      </c>
      <c r="E910" s="116">
        <v>15</v>
      </c>
      <c r="F910" s="116">
        <v>18</v>
      </c>
      <c r="G910" s="116">
        <v>2</v>
      </c>
      <c r="H910" s="116">
        <v>4</v>
      </c>
      <c r="I910" s="116" t="s">
        <v>1719</v>
      </c>
    </row>
    <row r="911" spans="1:9" x14ac:dyDescent="0.25">
      <c r="A911" s="116">
        <v>907</v>
      </c>
      <c r="B911" s="116">
        <v>3</v>
      </c>
      <c r="C911" s="116">
        <v>3</v>
      </c>
      <c r="D911" s="116">
        <v>3</v>
      </c>
      <c r="E911" s="116">
        <v>18</v>
      </c>
      <c r="F911" s="116">
        <v>2</v>
      </c>
      <c r="G911" s="116">
        <v>3</v>
      </c>
      <c r="H911" s="116">
        <v>3</v>
      </c>
      <c r="I911" s="116" t="s">
        <v>1720</v>
      </c>
    </row>
    <row r="912" spans="1:9" x14ac:dyDescent="0.25">
      <c r="A912" s="116">
        <v>908</v>
      </c>
      <c r="B912" s="116">
        <v>4</v>
      </c>
      <c r="C912" s="116">
        <v>3</v>
      </c>
      <c r="D912" s="116">
        <v>3</v>
      </c>
      <c r="E912" s="116">
        <v>1</v>
      </c>
      <c r="F912" s="116">
        <v>11</v>
      </c>
      <c r="G912" s="116">
        <v>1</v>
      </c>
      <c r="H912" s="116">
        <v>3</v>
      </c>
      <c r="I912" s="116" t="s">
        <v>1721</v>
      </c>
    </row>
    <row r="913" spans="1:9" x14ac:dyDescent="0.25">
      <c r="A913" s="116">
        <v>909</v>
      </c>
      <c r="B913" s="116">
        <v>1</v>
      </c>
      <c r="C913" s="116">
        <v>6</v>
      </c>
      <c r="D913" s="116">
        <v>2</v>
      </c>
      <c r="E913" s="116">
        <v>7</v>
      </c>
      <c r="F913" s="116">
        <v>20</v>
      </c>
      <c r="G913" s="116">
        <v>3</v>
      </c>
      <c r="H913" s="116">
        <v>1</v>
      </c>
      <c r="I913" s="116" t="s">
        <v>1722</v>
      </c>
    </row>
    <row r="914" spans="1:9" x14ac:dyDescent="0.25">
      <c r="A914" s="116">
        <v>910</v>
      </c>
      <c r="B914" s="116">
        <v>3</v>
      </c>
      <c r="C914" s="116">
        <v>6</v>
      </c>
      <c r="D914" s="116">
        <v>5</v>
      </c>
      <c r="E914" s="116">
        <v>9</v>
      </c>
      <c r="F914" s="116">
        <v>14</v>
      </c>
      <c r="G914" s="116">
        <v>2</v>
      </c>
      <c r="H914" s="116">
        <v>2</v>
      </c>
      <c r="I914" s="116" t="s">
        <v>1723</v>
      </c>
    </row>
    <row r="915" spans="1:9" x14ac:dyDescent="0.25">
      <c r="A915" s="116">
        <v>911</v>
      </c>
      <c r="B915" s="116">
        <v>1</v>
      </c>
      <c r="C915" s="116">
        <v>6</v>
      </c>
      <c r="D915" s="116">
        <v>5</v>
      </c>
      <c r="E915" s="116">
        <v>8</v>
      </c>
      <c r="F915" s="116">
        <v>6</v>
      </c>
      <c r="G915" s="116">
        <v>4</v>
      </c>
      <c r="H915" s="116">
        <v>3</v>
      </c>
      <c r="I915" s="116" t="s">
        <v>1724</v>
      </c>
    </row>
    <row r="916" spans="1:9" x14ac:dyDescent="0.25">
      <c r="A916" s="116">
        <v>912</v>
      </c>
      <c r="B916" s="116">
        <v>1</v>
      </c>
      <c r="C916" s="116">
        <v>3</v>
      </c>
      <c r="D916" s="116">
        <v>4</v>
      </c>
      <c r="E916" s="116">
        <v>12</v>
      </c>
      <c r="F916" s="116">
        <v>4</v>
      </c>
      <c r="G916" s="116">
        <v>4</v>
      </c>
      <c r="H916" s="116">
        <v>3</v>
      </c>
      <c r="I916" s="116" t="s">
        <v>1725</v>
      </c>
    </row>
    <row r="917" spans="1:9" x14ac:dyDescent="0.25">
      <c r="A917" s="116">
        <v>913</v>
      </c>
      <c r="B917" s="116">
        <v>1</v>
      </c>
      <c r="C917" s="116">
        <v>5</v>
      </c>
      <c r="D917" s="116">
        <v>5</v>
      </c>
      <c r="E917" s="116">
        <v>10</v>
      </c>
      <c r="F917" s="116">
        <v>16</v>
      </c>
      <c r="G917" s="116">
        <v>1</v>
      </c>
      <c r="H917" s="116">
        <v>4</v>
      </c>
      <c r="I917" s="116" t="s">
        <v>1726</v>
      </c>
    </row>
    <row r="918" spans="1:9" x14ac:dyDescent="0.25">
      <c r="A918" s="116">
        <v>914</v>
      </c>
      <c r="B918" s="116">
        <v>1</v>
      </c>
      <c r="C918" s="116">
        <v>7</v>
      </c>
      <c r="D918" s="116">
        <v>1</v>
      </c>
      <c r="E918" s="116">
        <v>16</v>
      </c>
      <c r="F918" s="116">
        <v>1</v>
      </c>
      <c r="G918" s="116">
        <v>1</v>
      </c>
      <c r="H918" s="116">
        <v>4</v>
      </c>
      <c r="I918" s="116" t="s">
        <v>1727</v>
      </c>
    </row>
    <row r="919" spans="1:9" x14ac:dyDescent="0.25">
      <c r="A919" s="116">
        <v>915</v>
      </c>
      <c r="B919" s="116">
        <v>2</v>
      </c>
      <c r="C919" s="116">
        <v>7</v>
      </c>
      <c r="D919" s="116">
        <v>4</v>
      </c>
      <c r="E919" s="116">
        <v>9</v>
      </c>
      <c r="F919" s="116">
        <v>20</v>
      </c>
      <c r="G919" s="116">
        <v>3</v>
      </c>
      <c r="H919" s="116">
        <v>4</v>
      </c>
      <c r="I919" s="116" t="s">
        <v>1728</v>
      </c>
    </row>
    <row r="920" spans="1:9" x14ac:dyDescent="0.25">
      <c r="A920" s="116">
        <v>916</v>
      </c>
      <c r="B920" s="116">
        <v>3</v>
      </c>
      <c r="C920" s="116">
        <v>4</v>
      </c>
      <c r="D920" s="116">
        <v>4</v>
      </c>
      <c r="E920" s="116">
        <v>3</v>
      </c>
      <c r="F920" s="116">
        <v>12</v>
      </c>
      <c r="G920" s="116">
        <v>1</v>
      </c>
      <c r="H920" s="116">
        <v>2</v>
      </c>
      <c r="I920" s="116" t="s">
        <v>1729</v>
      </c>
    </row>
    <row r="921" spans="1:9" x14ac:dyDescent="0.25">
      <c r="A921" s="116">
        <v>917</v>
      </c>
      <c r="B921" s="116">
        <v>4</v>
      </c>
      <c r="C921" s="116">
        <v>5</v>
      </c>
      <c r="D921" s="116">
        <v>5</v>
      </c>
      <c r="E921" s="116">
        <v>5</v>
      </c>
      <c r="F921" s="116">
        <v>5</v>
      </c>
      <c r="G921" s="116">
        <v>4</v>
      </c>
      <c r="H921" s="116">
        <v>3</v>
      </c>
      <c r="I921" s="116" t="s">
        <v>1730</v>
      </c>
    </row>
    <row r="922" spans="1:9" x14ac:dyDescent="0.25">
      <c r="A922" s="116">
        <v>918</v>
      </c>
      <c r="B922" s="116">
        <v>4</v>
      </c>
      <c r="C922" s="116">
        <v>5</v>
      </c>
      <c r="D922" s="116">
        <v>1</v>
      </c>
      <c r="E922" s="116">
        <v>19</v>
      </c>
      <c r="F922" s="116">
        <v>14</v>
      </c>
      <c r="G922" s="116">
        <v>2</v>
      </c>
      <c r="H922" s="116">
        <v>4</v>
      </c>
      <c r="I922" s="116" t="s">
        <v>1731</v>
      </c>
    </row>
    <row r="923" spans="1:9" x14ac:dyDescent="0.25">
      <c r="A923" s="116">
        <v>919</v>
      </c>
      <c r="B923" s="116">
        <v>2</v>
      </c>
      <c r="C923" s="116">
        <v>1</v>
      </c>
      <c r="D923" s="116">
        <v>5</v>
      </c>
      <c r="E923" s="116">
        <v>18</v>
      </c>
      <c r="F923" s="116">
        <v>10</v>
      </c>
      <c r="G923" s="116">
        <v>1</v>
      </c>
      <c r="H923" s="116">
        <v>3</v>
      </c>
      <c r="I923" s="116" t="s">
        <v>1732</v>
      </c>
    </row>
    <row r="924" spans="1:9" x14ac:dyDescent="0.25">
      <c r="A924" s="116">
        <v>920</v>
      </c>
      <c r="B924" s="116">
        <v>2</v>
      </c>
      <c r="C924" s="116">
        <v>5</v>
      </c>
      <c r="D924" s="116">
        <v>2</v>
      </c>
      <c r="E924" s="116">
        <v>1</v>
      </c>
      <c r="F924" s="116">
        <v>9</v>
      </c>
      <c r="G924" s="116">
        <v>3</v>
      </c>
      <c r="H924" s="116">
        <v>2</v>
      </c>
      <c r="I924" s="116" t="s">
        <v>1733</v>
      </c>
    </row>
    <row r="925" spans="1:9" x14ac:dyDescent="0.25">
      <c r="A925" s="116">
        <v>921</v>
      </c>
      <c r="B925" s="116">
        <v>3</v>
      </c>
      <c r="C925" s="116">
        <v>3</v>
      </c>
      <c r="D925" s="116">
        <v>2</v>
      </c>
      <c r="E925" s="116">
        <v>9</v>
      </c>
      <c r="F925" s="116">
        <v>11</v>
      </c>
      <c r="G925" s="116">
        <v>4</v>
      </c>
      <c r="H925" s="116">
        <v>4</v>
      </c>
      <c r="I925" s="116" t="s">
        <v>1734</v>
      </c>
    </row>
    <row r="926" spans="1:9" x14ac:dyDescent="0.25">
      <c r="A926" s="116">
        <v>922</v>
      </c>
      <c r="B926" s="116">
        <v>4</v>
      </c>
      <c r="C926" s="116">
        <v>6</v>
      </c>
      <c r="D926" s="116">
        <v>5</v>
      </c>
      <c r="E926" s="116">
        <v>7</v>
      </c>
      <c r="F926" s="116">
        <v>17</v>
      </c>
      <c r="G926" s="116">
        <v>1</v>
      </c>
      <c r="H926" s="116">
        <v>1</v>
      </c>
      <c r="I926" s="116" t="s">
        <v>1735</v>
      </c>
    </row>
    <row r="927" spans="1:9" x14ac:dyDescent="0.25">
      <c r="A927" s="116">
        <v>923</v>
      </c>
      <c r="B927" s="116">
        <v>4</v>
      </c>
      <c r="C927" s="116">
        <v>8</v>
      </c>
      <c r="D927" s="116">
        <v>4</v>
      </c>
      <c r="E927" s="116">
        <v>6</v>
      </c>
      <c r="F927" s="116">
        <v>10</v>
      </c>
      <c r="G927" s="116">
        <v>2</v>
      </c>
      <c r="H927" s="116">
        <v>4</v>
      </c>
      <c r="I927" s="116" t="s">
        <v>1736</v>
      </c>
    </row>
    <row r="928" spans="1:9" x14ac:dyDescent="0.25">
      <c r="A928" s="116">
        <v>924</v>
      </c>
      <c r="B928" s="116">
        <v>4</v>
      </c>
      <c r="C928" s="116">
        <v>8</v>
      </c>
      <c r="D928" s="116">
        <v>4</v>
      </c>
      <c r="E928" s="116">
        <v>6</v>
      </c>
      <c r="F928" s="116">
        <v>15</v>
      </c>
      <c r="G928" s="116">
        <v>3</v>
      </c>
      <c r="H928" s="116">
        <v>1</v>
      </c>
      <c r="I928" s="116" t="s">
        <v>1737</v>
      </c>
    </row>
    <row r="929" spans="1:9" x14ac:dyDescent="0.25">
      <c r="A929" s="116">
        <v>925</v>
      </c>
      <c r="B929" s="116">
        <v>4</v>
      </c>
      <c r="C929" s="116">
        <v>2</v>
      </c>
      <c r="D929" s="116">
        <v>4</v>
      </c>
      <c r="E929" s="116">
        <v>11</v>
      </c>
      <c r="F929" s="116">
        <v>20</v>
      </c>
      <c r="G929" s="116">
        <v>3</v>
      </c>
      <c r="H929" s="116">
        <v>2</v>
      </c>
      <c r="I929" s="116" t="s">
        <v>1738</v>
      </c>
    </row>
    <row r="930" spans="1:9" x14ac:dyDescent="0.25">
      <c r="A930" s="116">
        <v>926</v>
      </c>
      <c r="B930" s="116">
        <v>1</v>
      </c>
      <c r="C930" s="116">
        <v>8</v>
      </c>
      <c r="D930" s="116">
        <v>1</v>
      </c>
      <c r="E930" s="116">
        <v>17</v>
      </c>
      <c r="F930" s="116">
        <v>11</v>
      </c>
      <c r="G930" s="116">
        <v>4</v>
      </c>
      <c r="H930" s="116">
        <v>4</v>
      </c>
      <c r="I930" s="116" t="s">
        <v>1739</v>
      </c>
    </row>
    <row r="931" spans="1:9" x14ac:dyDescent="0.25">
      <c r="A931" s="116">
        <v>927</v>
      </c>
      <c r="B931" s="116">
        <v>4</v>
      </c>
      <c r="C931" s="116">
        <v>8</v>
      </c>
      <c r="D931" s="116">
        <v>1</v>
      </c>
      <c r="E931" s="116">
        <v>12</v>
      </c>
      <c r="F931" s="116">
        <v>17</v>
      </c>
      <c r="G931" s="116">
        <v>1</v>
      </c>
      <c r="H931" s="116">
        <v>3</v>
      </c>
      <c r="I931" s="116" t="s">
        <v>1740</v>
      </c>
    </row>
    <row r="932" spans="1:9" x14ac:dyDescent="0.25">
      <c r="A932" s="116">
        <v>928</v>
      </c>
      <c r="B932" s="116">
        <v>2</v>
      </c>
      <c r="C932" s="116">
        <v>8</v>
      </c>
      <c r="D932" s="116">
        <v>2</v>
      </c>
      <c r="E932" s="116">
        <v>6</v>
      </c>
      <c r="F932" s="116">
        <v>16</v>
      </c>
      <c r="G932" s="116">
        <v>4</v>
      </c>
      <c r="H932" s="116">
        <v>4</v>
      </c>
      <c r="I932" s="116" t="s">
        <v>1741</v>
      </c>
    </row>
    <row r="933" spans="1:9" x14ac:dyDescent="0.25">
      <c r="A933" s="116">
        <v>929</v>
      </c>
      <c r="B933" s="116">
        <v>2</v>
      </c>
      <c r="C933" s="116">
        <v>5</v>
      </c>
      <c r="D933" s="116">
        <v>3</v>
      </c>
      <c r="E933" s="116">
        <v>10</v>
      </c>
      <c r="F933" s="116">
        <v>19</v>
      </c>
      <c r="G933" s="116">
        <v>4</v>
      </c>
      <c r="H933" s="116">
        <v>4</v>
      </c>
      <c r="I933" s="116" t="s">
        <v>1742</v>
      </c>
    </row>
    <row r="934" spans="1:9" x14ac:dyDescent="0.25">
      <c r="A934" s="116">
        <v>930</v>
      </c>
      <c r="B934" s="116">
        <v>4</v>
      </c>
      <c r="C934" s="116">
        <v>3</v>
      </c>
      <c r="D934" s="116">
        <v>2</v>
      </c>
      <c r="E934" s="116">
        <v>17</v>
      </c>
      <c r="F934" s="116">
        <v>13</v>
      </c>
      <c r="G934" s="116">
        <v>1</v>
      </c>
      <c r="H934" s="116">
        <v>1</v>
      </c>
      <c r="I934" s="116" t="s">
        <v>1743</v>
      </c>
    </row>
    <row r="935" spans="1:9" x14ac:dyDescent="0.25">
      <c r="A935" s="116">
        <v>931</v>
      </c>
      <c r="B935" s="116">
        <v>4</v>
      </c>
      <c r="C935" s="116">
        <v>6</v>
      </c>
      <c r="D935" s="116">
        <v>4</v>
      </c>
      <c r="E935" s="116">
        <v>15</v>
      </c>
      <c r="F935" s="116">
        <v>16</v>
      </c>
      <c r="G935" s="116">
        <v>2</v>
      </c>
      <c r="H935" s="116">
        <v>1</v>
      </c>
      <c r="I935" s="116" t="s">
        <v>1744</v>
      </c>
    </row>
    <row r="936" spans="1:9" x14ac:dyDescent="0.25">
      <c r="A936" s="116">
        <v>932</v>
      </c>
      <c r="B936" s="116">
        <v>4</v>
      </c>
      <c r="C936" s="116">
        <v>6</v>
      </c>
      <c r="D936" s="116">
        <v>3</v>
      </c>
      <c r="E936" s="116">
        <v>6</v>
      </c>
      <c r="F936" s="116">
        <v>8</v>
      </c>
      <c r="G936" s="116">
        <v>4</v>
      </c>
      <c r="H936" s="116">
        <v>1</v>
      </c>
      <c r="I936" s="116" t="s">
        <v>1745</v>
      </c>
    </row>
    <row r="937" spans="1:9" x14ac:dyDescent="0.25">
      <c r="A937" s="116">
        <v>933</v>
      </c>
      <c r="B937" s="116">
        <v>2</v>
      </c>
      <c r="C937" s="116">
        <v>4</v>
      </c>
      <c r="D937" s="116">
        <v>5</v>
      </c>
      <c r="E937" s="116">
        <v>18</v>
      </c>
      <c r="F937" s="116">
        <v>14</v>
      </c>
      <c r="G937" s="116">
        <v>4</v>
      </c>
      <c r="H937" s="116">
        <v>4</v>
      </c>
      <c r="I937" s="116" t="s">
        <v>1746</v>
      </c>
    </row>
    <row r="938" spans="1:9" x14ac:dyDescent="0.25">
      <c r="A938" s="116">
        <v>934</v>
      </c>
      <c r="B938" s="116">
        <v>1</v>
      </c>
      <c r="C938" s="116">
        <v>8</v>
      </c>
      <c r="D938" s="116">
        <v>5</v>
      </c>
      <c r="E938" s="116">
        <v>8</v>
      </c>
      <c r="F938" s="116">
        <v>12</v>
      </c>
      <c r="G938" s="116">
        <v>1</v>
      </c>
      <c r="H938" s="116">
        <v>4</v>
      </c>
      <c r="I938" s="116" t="s">
        <v>1747</v>
      </c>
    </row>
    <row r="939" spans="1:9" x14ac:dyDescent="0.25">
      <c r="A939" s="116">
        <v>935</v>
      </c>
      <c r="B939" s="116">
        <v>3</v>
      </c>
      <c r="C939" s="116">
        <v>8</v>
      </c>
      <c r="D939" s="116">
        <v>3</v>
      </c>
      <c r="E939" s="116">
        <v>2</v>
      </c>
      <c r="F939" s="116">
        <v>1</v>
      </c>
      <c r="G939" s="116">
        <v>2</v>
      </c>
      <c r="H939" s="116">
        <v>1</v>
      </c>
      <c r="I939" s="116" t="s">
        <v>1748</v>
      </c>
    </row>
    <row r="940" spans="1:9" x14ac:dyDescent="0.25">
      <c r="A940" s="116">
        <v>936</v>
      </c>
      <c r="B940" s="116">
        <v>1</v>
      </c>
      <c r="C940" s="116">
        <v>1</v>
      </c>
      <c r="D940" s="116">
        <v>5</v>
      </c>
      <c r="E940" s="116">
        <v>10</v>
      </c>
      <c r="F940" s="116">
        <v>2</v>
      </c>
      <c r="G940" s="116">
        <v>4</v>
      </c>
      <c r="H940" s="116">
        <v>4</v>
      </c>
      <c r="I940" s="116" t="s">
        <v>1749</v>
      </c>
    </row>
    <row r="941" spans="1:9" x14ac:dyDescent="0.25">
      <c r="A941" s="116">
        <v>937</v>
      </c>
      <c r="B941" s="116">
        <v>1</v>
      </c>
      <c r="C941" s="116">
        <v>5</v>
      </c>
      <c r="D941" s="116">
        <v>2</v>
      </c>
      <c r="E941" s="116">
        <v>3</v>
      </c>
      <c r="F941" s="116">
        <v>18</v>
      </c>
      <c r="G941" s="116">
        <v>2</v>
      </c>
      <c r="H941" s="116">
        <v>1</v>
      </c>
      <c r="I941" s="116" t="s">
        <v>1750</v>
      </c>
    </row>
    <row r="942" spans="1:9" x14ac:dyDescent="0.25">
      <c r="A942" s="116">
        <v>938</v>
      </c>
      <c r="B942" s="116">
        <v>4</v>
      </c>
      <c r="C942" s="116">
        <v>6</v>
      </c>
      <c r="D942" s="116">
        <v>1</v>
      </c>
      <c r="E942" s="116">
        <v>13</v>
      </c>
      <c r="F942" s="116">
        <v>20</v>
      </c>
      <c r="G942" s="116">
        <v>4</v>
      </c>
      <c r="H942" s="116">
        <v>2</v>
      </c>
      <c r="I942" s="116" t="s">
        <v>1751</v>
      </c>
    </row>
    <row r="943" spans="1:9" x14ac:dyDescent="0.25">
      <c r="A943" s="116">
        <v>939</v>
      </c>
      <c r="B943" s="116">
        <v>2</v>
      </c>
      <c r="C943" s="116">
        <v>8</v>
      </c>
      <c r="D943" s="116">
        <v>2</v>
      </c>
      <c r="E943" s="116">
        <v>13</v>
      </c>
      <c r="F943" s="116">
        <v>6</v>
      </c>
      <c r="G943" s="116">
        <v>3</v>
      </c>
      <c r="H943" s="116">
        <v>2</v>
      </c>
      <c r="I943" s="116" t="s">
        <v>1752</v>
      </c>
    </row>
    <row r="944" spans="1:9" x14ac:dyDescent="0.25">
      <c r="A944" s="116">
        <v>940</v>
      </c>
      <c r="B944" s="116">
        <v>2</v>
      </c>
      <c r="C944" s="116">
        <v>4</v>
      </c>
      <c r="D944" s="116">
        <v>4</v>
      </c>
      <c r="E944" s="116">
        <v>11</v>
      </c>
      <c r="F944" s="116">
        <v>12</v>
      </c>
      <c r="G944" s="116">
        <v>2</v>
      </c>
      <c r="H944" s="116">
        <v>1</v>
      </c>
      <c r="I944" s="116" t="s">
        <v>1753</v>
      </c>
    </row>
    <row r="945" spans="1:9" x14ac:dyDescent="0.25">
      <c r="A945" s="116">
        <v>941</v>
      </c>
      <c r="B945" s="116">
        <v>1</v>
      </c>
      <c r="C945" s="116">
        <v>7</v>
      </c>
      <c r="D945" s="116">
        <v>5</v>
      </c>
      <c r="E945" s="116">
        <v>17</v>
      </c>
      <c r="F945" s="116">
        <v>19</v>
      </c>
      <c r="G945" s="116">
        <v>1</v>
      </c>
      <c r="H945" s="116">
        <v>3</v>
      </c>
      <c r="I945" s="116" t="s">
        <v>1754</v>
      </c>
    </row>
    <row r="946" spans="1:9" x14ac:dyDescent="0.25">
      <c r="A946" s="116">
        <v>942</v>
      </c>
      <c r="B946" s="116">
        <v>1</v>
      </c>
      <c r="C946" s="116">
        <v>3</v>
      </c>
      <c r="D946" s="116">
        <v>1</v>
      </c>
      <c r="E946" s="116">
        <v>16</v>
      </c>
      <c r="F946" s="116">
        <v>7</v>
      </c>
      <c r="G946" s="116">
        <v>3</v>
      </c>
      <c r="H946" s="116">
        <v>3</v>
      </c>
      <c r="I946" s="116" t="s">
        <v>1755</v>
      </c>
    </row>
    <row r="947" spans="1:9" x14ac:dyDescent="0.25">
      <c r="A947" s="116">
        <v>943</v>
      </c>
      <c r="B947" s="116">
        <v>4</v>
      </c>
      <c r="C947" s="116">
        <v>3</v>
      </c>
      <c r="D947" s="116">
        <v>2</v>
      </c>
      <c r="E947" s="116">
        <v>2</v>
      </c>
      <c r="F947" s="116">
        <v>13</v>
      </c>
      <c r="G947" s="116">
        <v>3</v>
      </c>
      <c r="H947" s="116">
        <v>4</v>
      </c>
      <c r="I947" s="116" t="s">
        <v>1756</v>
      </c>
    </row>
    <row r="948" spans="1:9" x14ac:dyDescent="0.25">
      <c r="A948" s="116">
        <v>944</v>
      </c>
      <c r="B948" s="116">
        <v>4</v>
      </c>
      <c r="C948" s="116">
        <v>2</v>
      </c>
      <c r="D948" s="116">
        <v>3</v>
      </c>
      <c r="E948" s="116">
        <v>10</v>
      </c>
      <c r="F948" s="116">
        <v>6</v>
      </c>
      <c r="G948" s="116">
        <v>2</v>
      </c>
      <c r="H948" s="116">
        <v>2</v>
      </c>
      <c r="I948" s="116" t="s">
        <v>1757</v>
      </c>
    </row>
    <row r="949" spans="1:9" x14ac:dyDescent="0.25">
      <c r="A949" s="116">
        <v>945</v>
      </c>
      <c r="B949" s="116">
        <v>2</v>
      </c>
      <c r="C949" s="116">
        <v>6</v>
      </c>
      <c r="D949" s="116">
        <v>1</v>
      </c>
      <c r="E949" s="116">
        <v>17</v>
      </c>
      <c r="F949" s="116">
        <v>9</v>
      </c>
      <c r="G949" s="116">
        <v>4</v>
      </c>
      <c r="H949" s="116">
        <v>2</v>
      </c>
      <c r="I949" s="116" t="s">
        <v>1758</v>
      </c>
    </row>
    <row r="950" spans="1:9" x14ac:dyDescent="0.25">
      <c r="A950" s="116">
        <v>946</v>
      </c>
      <c r="B950" s="116">
        <v>2</v>
      </c>
      <c r="C950" s="116">
        <v>1</v>
      </c>
      <c r="D950" s="116">
        <v>2</v>
      </c>
      <c r="E950" s="116">
        <v>11</v>
      </c>
      <c r="F950" s="116">
        <v>18</v>
      </c>
      <c r="G950" s="116">
        <v>1</v>
      </c>
      <c r="H950" s="116">
        <v>1</v>
      </c>
      <c r="I950" s="116" t="s">
        <v>1759</v>
      </c>
    </row>
    <row r="951" spans="1:9" x14ac:dyDescent="0.25">
      <c r="A951" s="116">
        <v>947</v>
      </c>
      <c r="B951" s="116">
        <v>3</v>
      </c>
      <c r="C951" s="116">
        <v>8</v>
      </c>
      <c r="D951" s="116">
        <v>1</v>
      </c>
      <c r="E951" s="116">
        <v>6</v>
      </c>
      <c r="F951" s="116">
        <v>4</v>
      </c>
      <c r="G951" s="116">
        <v>1</v>
      </c>
      <c r="H951" s="116">
        <v>1</v>
      </c>
      <c r="I951" s="116" t="s">
        <v>1760</v>
      </c>
    </row>
    <row r="952" spans="1:9" x14ac:dyDescent="0.25">
      <c r="A952" s="116">
        <v>948</v>
      </c>
      <c r="B952" s="116">
        <v>2</v>
      </c>
      <c r="C952" s="116">
        <v>2</v>
      </c>
      <c r="D952" s="116">
        <v>3</v>
      </c>
      <c r="E952" s="116">
        <v>18</v>
      </c>
      <c r="F952" s="116">
        <v>9</v>
      </c>
      <c r="G952" s="116">
        <v>2</v>
      </c>
      <c r="H952" s="116">
        <v>2</v>
      </c>
      <c r="I952" s="116" t="s">
        <v>1761</v>
      </c>
    </row>
    <row r="953" spans="1:9" x14ac:dyDescent="0.25">
      <c r="A953" s="116">
        <v>949</v>
      </c>
      <c r="B953" s="116">
        <v>4</v>
      </c>
      <c r="C953" s="116">
        <v>4</v>
      </c>
      <c r="D953" s="116">
        <v>2</v>
      </c>
      <c r="E953" s="116">
        <v>19</v>
      </c>
      <c r="F953" s="116">
        <v>6</v>
      </c>
      <c r="G953" s="116">
        <v>1</v>
      </c>
      <c r="H953" s="116">
        <v>1</v>
      </c>
      <c r="I953" s="116" t="s">
        <v>1762</v>
      </c>
    </row>
    <row r="954" spans="1:9" x14ac:dyDescent="0.25">
      <c r="A954" s="116">
        <v>950</v>
      </c>
      <c r="B954" s="116">
        <v>4</v>
      </c>
      <c r="C954" s="116">
        <v>5</v>
      </c>
      <c r="D954" s="116">
        <v>5</v>
      </c>
      <c r="E954" s="116">
        <v>13</v>
      </c>
      <c r="F954" s="116">
        <v>20</v>
      </c>
      <c r="G954" s="116">
        <v>4</v>
      </c>
      <c r="H954" s="116">
        <v>1</v>
      </c>
      <c r="I954" s="116" t="s">
        <v>1763</v>
      </c>
    </row>
    <row r="955" spans="1:9" x14ac:dyDescent="0.25">
      <c r="A955" s="116">
        <v>951</v>
      </c>
      <c r="B955" s="116">
        <v>4</v>
      </c>
      <c r="C955" s="116">
        <v>1</v>
      </c>
      <c r="D955" s="116">
        <v>2</v>
      </c>
      <c r="E955" s="116">
        <v>14</v>
      </c>
      <c r="F955" s="116">
        <v>12</v>
      </c>
      <c r="G955" s="116">
        <v>1</v>
      </c>
      <c r="H955" s="116">
        <v>3</v>
      </c>
      <c r="I955" s="116" t="s">
        <v>1764</v>
      </c>
    </row>
    <row r="956" spans="1:9" x14ac:dyDescent="0.25">
      <c r="A956" s="116">
        <v>952</v>
      </c>
      <c r="B956" s="116">
        <v>2</v>
      </c>
      <c r="C956" s="116">
        <v>1</v>
      </c>
      <c r="D956" s="116">
        <v>5</v>
      </c>
      <c r="E956" s="116">
        <v>1</v>
      </c>
      <c r="F956" s="116">
        <v>19</v>
      </c>
      <c r="G956" s="116">
        <v>4</v>
      </c>
      <c r="H956" s="116">
        <v>1</v>
      </c>
      <c r="I956" s="116" t="s">
        <v>1765</v>
      </c>
    </row>
    <row r="957" spans="1:9" x14ac:dyDescent="0.25">
      <c r="A957" s="116">
        <v>953</v>
      </c>
      <c r="B957" s="116">
        <v>1</v>
      </c>
      <c r="C957" s="116">
        <v>8</v>
      </c>
      <c r="D957" s="116">
        <v>4</v>
      </c>
      <c r="E957" s="116">
        <v>11</v>
      </c>
      <c r="F957" s="116">
        <v>16</v>
      </c>
      <c r="G957" s="116">
        <v>4</v>
      </c>
      <c r="H957" s="116">
        <v>1</v>
      </c>
      <c r="I957" s="116" t="s">
        <v>1766</v>
      </c>
    </row>
    <row r="958" spans="1:9" x14ac:dyDescent="0.25">
      <c r="A958" s="116">
        <v>954</v>
      </c>
      <c r="B958" s="116">
        <v>2</v>
      </c>
      <c r="C958" s="116">
        <v>7</v>
      </c>
      <c r="D958" s="116">
        <v>5</v>
      </c>
      <c r="E958" s="116">
        <v>1</v>
      </c>
      <c r="F958" s="116">
        <v>1</v>
      </c>
      <c r="G958" s="116">
        <v>1</v>
      </c>
      <c r="H958" s="116">
        <v>1</v>
      </c>
      <c r="I958" s="116" t="s">
        <v>1767</v>
      </c>
    </row>
    <row r="959" spans="1:9" x14ac:dyDescent="0.25">
      <c r="A959" s="116">
        <v>955</v>
      </c>
      <c r="B959" s="116">
        <v>3</v>
      </c>
      <c r="C959" s="116">
        <v>5</v>
      </c>
      <c r="D959" s="116">
        <v>3</v>
      </c>
      <c r="E959" s="116">
        <v>1</v>
      </c>
      <c r="F959" s="116">
        <v>9</v>
      </c>
      <c r="G959" s="116">
        <v>3</v>
      </c>
      <c r="H959" s="116">
        <v>3</v>
      </c>
      <c r="I959" s="116" t="s">
        <v>1768</v>
      </c>
    </row>
    <row r="960" spans="1:9" x14ac:dyDescent="0.25">
      <c r="A960" s="116">
        <v>956</v>
      </c>
      <c r="B960" s="116">
        <v>4</v>
      </c>
      <c r="C960" s="116">
        <v>5</v>
      </c>
      <c r="D960" s="116">
        <v>1</v>
      </c>
      <c r="E960" s="116">
        <v>15</v>
      </c>
      <c r="F960" s="116">
        <v>15</v>
      </c>
      <c r="G960" s="116">
        <v>3</v>
      </c>
      <c r="H960" s="116">
        <v>2</v>
      </c>
      <c r="I960" s="116" t="s">
        <v>1769</v>
      </c>
    </row>
    <row r="961" spans="1:9" x14ac:dyDescent="0.25">
      <c r="A961" s="116">
        <v>957</v>
      </c>
      <c r="B961" s="116">
        <v>2</v>
      </c>
      <c r="C961" s="116">
        <v>6</v>
      </c>
      <c r="D961" s="116">
        <v>2</v>
      </c>
      <c r="E961" s="116">
        <v>7</v>
      </c>
      <c r="F961" s="116">
        <v>8</v>
      </c>
      <c r="G961" s="116">
        <v>3</v>
      </c>
      <c r="H961" s="116">
        <v>3</v>
      </c>
      <c r="I961" s="116" t="s">
        <v>1770</v>
      </c>
    </row>
    <row r="962" spans="1:9" x14ac:dyDescent="0.25">
      <c r="A962" s="116">
        <v>958</v>
      </c>
      <c r="B962" s="116">
        <v>2</v>
      </c>
      <c r="C962" s="116">
        <v>4</v>
      </c>
      <c r="D962" s="116">
        <v>1</v>
      </c>
      <c r="E962" s="116">
        <v>17</v>
      </c>
      <c r="F962" s="116">
        <v>13</v>
      </c>
      <c r="G962" s="116">
        <v>3</v>
      </c>
      <c r="H962" s="116">
        <v>2</v>
      </c>
      <c r="I962" s="116" t="s">
        <v>1771</v>
      </c>
    </row>
    <row r="963" spans="1:9" x14ac:dyDescent="0.25">
      <c r="A963" s="116">
        <v>959</v>
      </c>
      <c r="B963" s="116">
        <v>2</v>
      </c>
      <c r="C963" s="116">
        <v>7</v>
      </c>
      <c r="D963" s="116">
        <v>5</v>
      </c>
      <c r="E963" s="116">
        <v>10</v>
      </c>
      <c r="F963" s="116">
        <v>2</v>
      </c>
      <c r="G963" s="116">
        <v>2</v>
      </c>
      <c r="H963" s="116">
        <v>3</v>
      </c>
      <c r="I963" s="116" t="s">
        <v>1772</v>
      </c>
    </row>
    <row r="964" spans="1:9" x14ac:dyDescent="0.25">
      <c r="A964" s="116">
        <v>960</v>
      </c>
      <c r="B964" s="116">
        <v>1</v>
      </c>
      <c r="C964" s="116">
        <v>8</v>
      </c>
      <c r="D964" s="116">
        <v>5</v>
      </c>
      <c r="E964" s="116">
        <v>11</v>
      </c>
      <c r="F964" s="116">
        <v>13</v>
      </c>
      <c r="G964" s="116">
        <v>1</v>
      </c>
      <c r="H964" s="116">
        <v>1</v>
      </c>
      <c r="I964" s="116" t="s">
        <v>1773</v>
      </c>
    </row>
    <row r="965" spans="1:9" x14ac:dyDescent="0.25">
      <c r="A965" s="116">
        <v>961</v>
      </c>
      <c r="B965" s="116">
        <v>1</v>
      </c>
      <c r="C965" s="116">
        <v>2</v>
      </c>
      <c r="D965" s="116">
        <v>5</v>
      </c>
      <c r="E965" s="116">
        <v>14</v>
      </c>
      <c r="F965" s="116">
        <v>15</v>
      </c>
      <c r="G965" s="116">
        <v>1</v>
      </c>
      <c r="H965" s="116">
        <v>1</v>
      </c>
      <c r="I965" s="116" t="s">
        <v>1774</v>
      </c>
    </row>
    <row r="966" spans="1:9" x14ac:dyDescent="0.25">
      <c r="A966" s="116">
        <v>962</v>
      </c>
      <c r="B966" s="116">
        <v>4</v>
      </c>
      <c r="C966" s="116">
        <v>1</v>
      </c>
      <c r="D966" s="116">
        <v>3</v>
      </c>
      <c r="E966" s="116">
        <v>13</v>
      </c>
      <c r="F966" s="116">
        <v>12</v>
      </c>
      <c r="G966" s="116">
        <v>1</v>
      </c>
      <c r="H966" s="116">
        <v>4</v>
      </c>
      <c r="I966" s="116" t="s">
        <v>1775</v>
      </c>
    </row>
    <row r="967" spans="1:9" x14ac:dyDescent="0.25">
      <c r="A967" s="116">
        <v>963</v>
      </c>
      <c r="B967" s="116">
        <v>2</v>
      </c>
      <c r="C967" s="116">
        <v>5</v>
      </c>
      <c r="D967" s="116">
        <v>3</v>
      </c>
      <c r="E967" s="116">
        <v>6</v>
      </c>
      <c r="F967" s="116">
        <v>5</v>
      </c>
      <c r="G967" s="116">
        <v>4</v>
      </c>
      <c r="H967" s="116">
        <v>4</v>
      </c>
      <c r="I967" s="116" t="s">
        <v>1776</v>
      </c>
    </row>
    <row r="968" spans="1:9" x14ac:dyDescent="0.25">
      <c r="A968" s="116">
        <v>964</v>
      </c>
      <c r="B968" s="116">
        <v>3</v>
      </c>
      <c r="C968" s="116">
        <v>8</v>
      </c>
      <c r="D968" s="116">
        <v>1</v>
      </c>
      <c r="E968" s="116">
        <v>9</v>
      </c>
      <c r="F968" s="116">
        <v>12</v>
      </c>
      <c r="G968" s="116">
        <v>3</v>
      </c>
      <c r="H968" s="116">
        <v>1</v>
      </c>
      <c r="I968" s="116" t="s">
        <v>1777</v>
      </c>
    </row>
    <row r="969" spans="1:9" x14ac:dyDescent="0.25">
      <c r="A969" s="116">
        <v>965</v>
      </c>
      <c r="B969" s="116">
        <v>1</v>
      </c>
      <c r="C969" s="116">
        <v>6</v>
      </c>
      <c r="D969" s="116">
        <v>4</v>
      </c>
      <c r="E969" s="116">
        <v>10</v>
      </c>
      <c r="F969" s="116">
        <v>3</v>
      </c>
      <c r="G969" s="116">
        <v>1</v>
      </c>
      <c r="H969" s="116">
        <v>3</v>
      </c>
      <c r="I969" s="116" t="s">
        <v>1778</v>
      </c>
    </row>
    <row r="970" spans="1:9" x14ac:dyDescent="0.25">
      <c r="A970" s="116">
        <v>966</v>
      </c>
      <c r="B970" s="116">
        <v>4</v>
      </c>
      <c r="C970" s="116">
        <v>6</v>
      </c>
      <c r="D970" s="116">
        <v>1</v>
      </c>
      <c r="E970" s="116">
        <v>2</v>
      </c>
      <c r="F970" s="116">
        <v>16</v>
      </c>
      <c r="G970" s="116">
        <v>2</v>
      </c>
      <c r="H970" s="116">
        <v>3</v>
      </c>
      <c r="I970" s="116" t="s">
        <v>1779</v>
      </c>
    </row>
    <row r="971" spans="1:9" x14ac:dyDescent="0.25">
      <c r="A971" s="116">
        <v>967</v>
      </c>
      <c r="B971" s="116">
        <v>1</v>
      </c>
      <c r="C971" s="116">
        <v>4</v>
      </c>
      <c r="D971" s="116">
        <v>5</v>
      </c>
      <c r="E971" s="116">
        <v>6</v>
      </c>
      <c r="F971" s="116">
        <v>5</v>
      </c>
      <c r="G971" s="116">
        <v>1</v>
      </c>
      <c r="H971" s="116">
        <v>4</v>
      </c>
      <c r="I971" s="116" t="s">
        <v>1780</v>
      </c>
    </row>
    <row r="972" spans="1:9" x14ac:dyDescent="0.25">
      <c r="A972" s="116">
        <v>968</v>
      </c>
      <c r="B972" s="116">
        <v>3</v>
      </c>
      <c r="C972" s="116">
        <v>3</v>
      </c>
      <c r="D972" s="116">
        <v>3</v>
      </c>
      <c r="E972" s="116">
        <v>5</v>
      </c>
      <c r="F972" s="116">
        <v>1</v>
      </c>
      <c r="G972" s="116">
        <v>1</v>
      </c>
      <c r="H972" s="116">
        <v>2</v>
      </c>
      <c r="I972" s="116" t="s">
        <v>1781</v>
      </c>
    </row>
    <row r="973" spans="1:9" x14ac:dyDescent="0.25">
      <c r="A973" s="116">
        <v>969</v>
      </c>
      <c r="B973" s="116">
        <v>4</v>
      </c>
      <c r="C973" s="116">
        <v>3</v>
      </c>
      <c r="D973" s="116">
        <v>3</v>
      </c>
      <c r="E973" s="116">
        <v>13</v>
      </c>
      <c r="F973" s="116">
        <v>17</v>
      </c>
      <c r="G973" s="116">
        <v>1</v>
      </c>
      <c r="H973" s="116">
        <v>1</v>
      </c>
      <c r="I973" s="116" t="s">
        <v>1782</v>
      </c>
    </row>
    <row r="974" spans="1:9" x14ac:dyDescent="0.25">
      <c r="A974" s="116">
        <v>970</v>
      </c>
      <c r="B974" s="116">
        <v>3</v>
      </c>
      <c r="C974" s="116">
        <v>2</v>
      </c>
      <c r="D974" s="116">
        <v>3</v>
      </c>
      <c r="E974" s="116">
        <v>3</v>
      </c>
      <c r="F974" s="116">
        <v>12</v>
      </c>
      <c r="G974" s="116">
        <v>3</v>
      </c>
      <c r="H974" s="116">
        <v>4</v>
      </c>
      <c r="I974" s="116" t="s">
        <v>1783</v>
      </c>
    </row>
    <row r="975" spans="1:9" x14ac:dyDescent="0.25">
      <c r="A975" s="116">
        <v>971</v>
      </c>
      <c r="B975" s="116">
        <v>3</v>
      </c>
      <c r="C975" s="116">
        <v>7</v>
      </c>
      <c r="D975" s="116">
        <v>2</v>
      </c>
      <c r="E975" s="116">
        <v>19</v>
      </c>
      <c r="F975" s="116">
        <v>1</v>
      </c>
      <c r="G975" s="116">
        <v>4</v>
      </c>
      <c r="H975" s="116">
        <v>4</v>
      </c>
      <c r="I975" s="116" t="s">
        <v>1784</v>
      </c>
    </row>
    <row r="976" spans="1:9" x14ac:dyDescent="0.25">
      <c r="A976" s="116">
        <v>972</v>
      </c>
      <c r="B976" s="116">
        <v>1</v>
      </c>
      <c r="C976" s="116">
        <v>5</v>
      </c>
      <c r="D976" s="116">
        <v>2</v>
      </c>
      <c r="E976" s="116">
        <v>19</v>
      </c>
      <c r="F976" s="116">
        <v>14</v>
      </c>
      <c r="G976" s="116">
        <v>3</v>
      </c>
      <c r="H976" s="116">
        <v>3</v>
      </c>
      <c r="I976" s="116" t="s">
        <v>1785</v>
      </c>
    </row>
    <row r="977" spans="1:9" x14ac:dyDescent="0.25">
      <c r="A977" s="116">
        <v>973</v>
      </c>
      <c r="B977" s="116">
        <v>4</v>
      </c>
      <c r="C977" s="116">
        <v>3</v>
      </c>
      <c r="D977" s="116">
        <v>5</v>
      </c>
      <c r="E977" s="116">
        <v>4</v>
      </c>
      <c r="F977" s="116">
        <v>17</v>
      </c>
      <c r="G977" s="116">
        <v>4</v>
      </c>
      <c r="H977" s="116">
        <v>4</v>
      </c>
      <c r="I977" s="116" t="s">
        <v>1786</v>
      </c>
    </row>
    <row r="978" spans="1:9" x14ac:dyDescent="0.25">
      <c r="A978" s="116">
        <v>974</v>
      </c>
      <c r="B978" s="116">
        <v>4</v>
      </c>
      <c r="C978" s="116">
        <v>1</v>
      </c>
      <c r="D978" s="116">
        <v>4</v>
      </c>
      <c r="E978" s="116">
        <v>9</v>
      </c>
      <c r="F978" s="116">
        <v>4</v>
      </c>
      <c r="G978" s="116">
        <v>3</v>
      </c>
      <c r="H978" s="116">
        <v>1</v>
      </c>
      <c r="I978" s="116" t="s">
        <v>1787</v>
      </c>
    </row>
    <row r="979" spans="1:9" x14ac:dyDescent="0.25">
      <c r="A979" s="116">
        <v>975</v>
      </c>
      <c r="B979" s="116">
        <v>3</v>
      </c>
      <c r="C979" s="116">
        <v>3</v>
      </c>
      <c r="D979" s="116">
        <v>5</v>
      </c>
      <c r="E979" s="116">
        <v>3</v>
      </c>
      <c r="F979" s="116">
        <v>2</v>
      </c>
      <c r="G979" s="116">
        <v>2</v>
      </c>
      <c r="H979" s="116">
        <v>3</v>
      </c>
      <c r="I979" s="116" t="s">
        <v>1788</v>
      </c>
    </row>
    <row r="980" spans="1:9" x14ac:dyDescent="0.25">
      <c r="A980" s="116">
        <v>976</v>
      </c>
      <c r="B980" s="116">
        <v>1</v>
      </c>
      <c r="C980" s="116">
        <v>4</v>
      </c>
      <c r="D980" s="116">
        <v>1</v>
      </c>
      <c r="E980" s="116">
        <v>7</v>
      </c>
      <c r="F980" s="116">
        <v>10</v>
      </c>
      <c r="G980" s="116">
        <v>3</v>
      </c>
      <c r="H980" s="116">
        <v>4</v>
      </c>
      <c r="I980" s="116" t="s">
        <v>1789</v>
      </c>
    </row>
    <row r="981" spans="1:9" x14ac:dyDescent="0.25">
      <c r="A981" s="116">
        <v>977</v>
      </c>
      <c r="B981" s="116">
        <v>1</v>
      </c>
      <c r="C981" s="116">
        <v>8</v>
      </c>
      <c r="D981" s="116">
        <v>4</v>
      </c>
      <c r="E981" s="116">
        <v>4</v>
      </c>
      <c r="F981" s="116">
        <v>1</v>
      </c>
      <c r="G981" s="116">
        <v>3</v>
      </c>
      <c r="H981" s="116">
        <v>2</v>
      </c>
      <c r="I981" s="116" t="s">
        <v>1790</v>
      </c>
    </row>
    <row r="982" spans="1:9" x14ac:dyDescent="0.25">
      <c r="A982" s="116">
        <v>978</v>
      </c>
      <c r="B982" s="116">
        <v>2</v>
      </c>
      <c r="C982" s="116">
        <v>4</v>
      </c>
      <c r="D982" s="116">
        <v>3</v>
      </c>
      <c r="E982" s="116">
        <v>18</v>
      </c>
      <c r="F982" s="116">
        <v>6</v>
      </c>
      <c r="G982" s="116">
        <v>3</v>
      </c>
      <c r="H982" s="116">
        <v>2</v>
      </c>
      <c r="I982" s="116" t="s">
        <v>1791</v>
      </c>
    </row>
    <row r="983" spans="1:9" x14ac:dyDescent="0.25">
      <c r="A983" s="116">
        <v>979</v>
      </c>
      <c r="B983" s="116">
        <v>3</v>
      </c>
      <c r="C983" s="116">
        <v>8</v>
      </c>
      <c r="D983" s="116">
        <v>4</v>
      </c>
      <c r="E983" s="116">
        <v>3</v>
      </c>
      <c r="F983" s="116">
        <v>1</v>
      </c>
      <c r="G983" s="116">
        <v>3</v>
      </c>
      <c r="H983" s="116">
        <v>4</v>
      </c>
      <c r="I983" s="116" t="s">
        <v>1792</v>
      </c>
    </row>
    <row r="984" spans="1:9" x14ac:dyDescent="0.25">
      <c r="A984" s="116">
        <v>980</v>
      </c>
      <c r="B984" s="116">
        <v>3</v>
      </c>
      <c r="C984" s="116">
        <v>4</v>
      </c>
      <c r="D984" s="116">
        <v>3</v>
      </c>
      <c r="E984" s="116">
        <v>7</v>
      </c>
      <c r="F984" s="116">
        <v>12</v>
      </c>
      <c r="G984" s="116">
        <v>1</v>
      </c>
      <c r="H984" s="116">
        <v>4</v>
      </c>
      <c r="I984" s="116" t="s">
        <v>1793</v>
      </c>
    </row>
    <row r="985" spans="1:9" x14ac:dyDescent="0.25">
      <c r="A985" s="116">
        <v>981</v>
      </c>
      <c r="B985" s="116">
        <v>1</v>
      </c>
      <c r="C985" s="116">
        <v>5</v>
      </c>
      <c r="D985" s="116">
        <v>3</v>
      </c>
      <c r="E985" s="116">
        <v>14</v>
      </c>
      <c r="F985" s="116">
        <v>17</v>
      </c>
      <c r="G985" s="116">
        <v>2</v>
      </c>
      <c r="H985" s="116">
        <v>3</v>
      </c>
      <c r="I985" s="116" t="s">
        <v>1794</v>
      </c>
    </row>
    <row r="986" spans="1:9" x14ac:dyDescent="0.25">
      <c r="A986" s="116">
        <v>982</v>
      </c>
      <c r="B986" s="116">
        <v>2</v>
      </c>
      <c r="C986" s="116">
        <v>4</v>
      </c>
      <c r="D986" s="116">
        <v>2</v>
      </c>
      <c r="E986" s="116">
        <v>3</v>
      </c>
      <c r="F986" s="116">
        <v>18</v>
      </c>
      <c r="G986" s="116">
        <v>1</v>
      </c>
      <c r="H986" s="116">
        <v>3</v>
      </c>
      <c r="I986" s="116" t="s">
        <v>1795</v>
      </c>
    </row>
    <row r="987" spans="1:9" x14ac:dyDescent="0.25">
      <c r="A987" s="116">
        <v>983</v>
      </c>
      <c r="B987" s="116">
        <v>2</v>
      </c>
      <c r="C987" s="116">
        <v>1</v>
      </c>
      <c r="D987" s="116">
        <v>1</v>
      </c>
      <c r="E987" s="116">
        <v>12</v>
      </c>
      <c r="F987" s="116">
        <v>19</v>
      </c>
      <c r="G987" s="116">
        <v>1</v>
      </c>
      <c r="H987" s="116">
        <v>2</v>
      </c>
      <c r="I987" s="116" t="s">
        <v>1796</v>
      </c>
    </row>
    <row r="988" spans="1:9" x14ac:dyDescent="0.25">
      <c r="A988" s="116">
        <v>984</v>
      </c>
      <c r="B988" s="116">
        <v>2</v>
      </c>
      <c r="C988" s="116">
        <v>7</v>
      </c>
      <c r="D988" s="116">
        <v>5</v>
      </c>
      <c r="E988" s="116">
        <v>9</v>
      </c>
      <c r="F988" s="116">
        <v>13</v>
      </c>
      <c r="G988" s="116">
        <v>2</v>
      </c>
      <c r="H988" s="116">
        <v>3</v>
      </c>
      <c r="I988" s="116" t="s">
        <v>1797</v>
      </c>
    </row>
    <row r="989" spans="1:9" x14ac:dyDescent="0.25">
      <c r="A989" s="116">
        <v>985</v>
      </c>
      <c r="B989" s="116">
        <v>2</v>
      </c>
      <c r="C989" s="116">
        <v>7</v>
      </c>
      <c r="D989" s="116">
        <v>4</v>
      </c>
      <c r="E989" s="116">
        <v>5</v>
      </c>
      <c r="F989" s="116">
        <v>8</v>
      </c>
      <c r="G989" s="116">
        <v>2</v>
      </c>
      <c r="H989" s="116">
        <v>4</v>
      </c>
      <c r="I989" s="116" t="s">
        <v>1798</v>
      </c>
    </row>
    <row r="990" spans="1:9" x14ac:dyDescent="0.25">
      <c r="A990" s="116">
        <v>986</v>
      </c>
      <c r="B990" s="116">
        <v>4</v>
      </c>
      <c r="C990" s="116">
        <v>7</v>
      </c>
      <c r="D990" s="116">
        <v>4</v>
      </c>
      <c r="E990" s="116">
        <v>14</v>
      </c>
      <c r="F990" s="116">
        <v>4</v>
      </c>
      <c r="G990" s="116">
        <v>1</v>
      </c>
      <c r="H990" s="116">
        <v>4</v>
      </c>
      <c r="I990" s="116" t="s">
        <v>1799</v>
      </c>
    </row>
    <row r="991" spans="1:9" x14ac:dyDescent="0.25">
      <c r="A991" s="116">
        <v>987</v>
      </c>
      <c r="B991" s="116">
        <v>1</v>
      </c>
      <c r="C991" s="116">
        <v>5</v>
      </c>
      <c r="D991" s="116">
        <v>3</v>
      </c>
      <c r="E991" s="116">
        <v>18</v>
      </c>
      <c r="F991" s="116">
        <v>5</v>
      </c>
      <c r="G991" s="116">
        <v>2</v>
      </c>
      <c r="H991" s="116">
        <v>1</v>
      </c>
      <c r="I991" s="116" t="s">
        <v>1800</v>
      </c>
    </row>
    <row r="992" spans="1:9" x14ac:dyDescent="0.25">
      <c r="A992" s="116">
        <v>988</v>
      </c>
      <c r="B992" s="116">
        <v>2</v>
      </c>
      <c r="C992" s="116">
        <v>4</v>
      </c>
      <c r="D992" s="116">
        <v>5</v>
      </c>
      <c r="E992" s="116">
        <v>18</v>
      </c>
      <c r="F992" s="116">
        <v>3</v>
      </c>
      <c r="G992" s="116">
        <v>4</v>
      </c>
      <c r="H992" s="116">
        <v>1</v>
      </c>
      <c r="I992" s="116" t="s">
        <v>1801</v>
      </c>
    </row>
    <row r="993" spans="1:9" x14ac:dyDescent="0.25">
      <c r="A993" s="116">
        <v>989</v>
      </c>
      <c r="B993" s="116">
        <v>2</v>
      </c>
      <c r="C993" s="116">
        <v>2</v>
      </c>
      <c r="D993" s="116">
        <v>5</v>
      </c>
      <c r="E993" s="116">
        <v>5</v>
      </c>
      <c r="F993" s="116">
        <v>6</v>
      </c>
      <c r="G993" s="116">
        <v>3</v>
      </c>
      <c r="H993" s="116">
        <v>4</v>
      </c>
      <c r="I993" s="116" t="s">
        <v>1802</v>
      </c>
    </row>
    <row r="994" spans="1:9" x14ac:dyDescent="0.25">
      <c r="A994" s="116">
        <v>990</v>
      </c>
      <c r="B994" s="116">
        <v>4</v>
      </c>
      <c r="C994" s="116">
        <v>5</v>
      </c>
      <c r="D994" s="116">
        <v>5</v>
      </c>
      <c r="E994" s="116">
        <v>2</v>
      </c>
      <c r="F994" s="116">
        <v>5</v>
      </c>
      <c r="G994" s="116">
        <v>2</v>
      </c>
      <c r="H994" s="116">
        <v>3</v>
      </c>
      <c r="I994" s="116" t="s">
        <v>1803</v>
      </c>
    </row>
    <row r="995" spans="1:9" x14ac:dyDescent="0.25">
      <c r="A995" s="116">
        <v>991</v>
      </c>
      <c r="B995" s="116">
        <v>4</v>
      </c>
      <c r="C995" s="116">
        <v>3</v>
      </c>
      <c r="D995" s="116">
        <v>1</v>
      </c>
      <c r="E995" s="116">
        <v>4</v>
      </c>
      <c r="F995" s="116">
        <v>13</v>
      </c>
      <c r="G995" s="116">
        <v>3</v>
      </c>
      <c r="H995" s="116">
        <v>4</v>
      </c>
      <c r="I995" s="116" t="s">
        <v>1804</v>
      </c>
    </row>
    <row r="996" spans="1:9" x14ac:dyDescent="0.25">
      <c r="A996" s="116">
        <v>992</v>
      </c>
      <c r="B996" s="116">
        <v>2</v>
      </c>
      <c r="C996" s="116">
        <v>5</v>
      </c>
      <c r="D996" s="116">
        <v>2</v>
      </c>
      <c r="E996" s="116">
        <v>16</v>
      </c>
      <c r="F996" s="116">
        <v>10</v>
      </c>
      <c r="G996" s="116">
        <v>4</v>
      </c>
      <c r="H996" s="116">
        <v>1</v>
      </c>
      <c r="I996" s="116" t="s">
        <v>1805</v>
      </c>
    </row>
    <row r="997" spans="1:9" x14ac:dyDescent="0.25">
      <c r="A997" s="116">
        <v>993</v>
      </c>
      <c r="B997" s="116">
        <v>1</v>
      </c>
      <c r="C997" s="116">
        <v>4</v>
      </c>
      <c r="D997" s="116">
        <v>2</v>
      </c>
      <c r="E997" s="116">
        <v>12</v>
      </c>
      <c r="F997" s="116">
        <v>14</v>
      </c>
      <c r="G997" s="116">
        <v>2</v>
      </c>
      <c r="H997" s="116">
        <v>1</v>
      </c>
      <c r="I997" s="116" t="s">
        <v>1806</v>
      </c>
    </row>
    <row r="998" spans="1:9" x14ac:dyDescent="0.25">
      <c r="A998" s="116">
        <v>994</v>
      </c>
      <c r="B998" s="116">
        <v>3</v>
      </c>
      <c r="C998" s="116">
        <v>7</v>
      </c>
      <c r="D998" s="116">
        <v>1</v>
      </c>
      <c r="E998" s="116">
        <v>11</v>
      </c>
      <c r="F998" s="116">
        <v>4</v>
      </c>
      <c r="G998" s="116">
        <v>2</v>
      </c>
      <c r="H998" s="116">
        <v>4</v>
      </c>
      <c r="I998" s="116" t="s">
        <v>1807</v>
      </c>
    </row>
    <row r="999" spans="1:9" x14ac:dyDescent="0.25">
      <c r="A999" s="116">
        <v>995</v>
      </c>
      <c r="B999" s="116">
        <v>2</v>
      </c>
      <c r="C999" s="116">
        <v>5</v>
      </c>
      <c r="D999" s="116">
        <v>5</v>
      </c>
      <c r="E999" s="116">
        <v>19</v>
      </c>
      <c r="F999" s="116">
        <v>15</v>
      </c>
      <c r="G999" s="116">
        <v>3</v>
      </c>
      <c r="H999" s="116">
        <v>2</v>
      </c>
      <c r="I999" s="116" t="s">
        <v>1808</v>
      </c>
    </row>
    <row r="1000" spans="1:9" x14ac:dyDescent="0.25">
      <c r="A1000" s="116">
        <v>996</v>
      </c>
      <c r="B1000" s="116">
        <v>3</v>
      </c>
      <c r="C1000" s="116">
        <v>3</v>
      </c>
      <c r="D1000" s="116">
        <v>3</v>
      </c>
      <c r="E1000" s="116">
        <v>15</v>
      </c>
      <c r="F1000" s="116">
        <v>11</v>
      </c>
      <c r="G1000" s="116">
        <v>4</v>
      </c>
      <c r="H1000" s="116">
        <v>2</v>
      </c>
      <c r="I1000" s="116" t="s">
        <v>1809</v>
      </c>
    </row>
    <row r="1001" spans="1:9" x14ac:dyDescent="0.25">
      <c r="A1001" s="116">
        <v>997</v>
      </c>
      <c r="B1001" s="116">
        <v>3</v>
      </c>
      <c r="C1001" s="116">
        <v>8</v>
      </c>
      <c r="D1001" s="116">
        <v>3</v>
      </c>
      <c r="E1001" s="116">
        <v>12</v>
      </c>
      <c r="F1001" s="116">
        <v>19</v>
      </c>
      <c r="G1001" s="116">
        <v>1</v>
      </c>
      <c r="H1001" s="116">
        <v>1</v>
      </c>
      <c r="I1001" s="116" t="s">
        <v>1810</v>
      </c>
    </row>
    <row r="1002" spans="1:9" x14ac:dyDescent="0.25">
      <c r="A1002" s="116">
        <v>998</v>
      </c>
      <c r="B1002" s="116">
        <v>1</v>
      </c>
      <c r="C1002" s="116">
        <v>5</v>
      </c>
      <c r="D1002" s="116">
        <v>5</v>
      </c>
      <c r="E1002" s="116">
        <v>5</v>
      </c>
      <c r="F1002" s="116">
        <v>5</v>
      </c>
      <c r="G1002" s="116">
        <v>1</v>
      </c>
      <c r="H1002" s="116">
        <v>1</v>
      </c>
      <c r="I1002" s="116" t="s">
        <v>1811</v>
      </c>
    </row>
    <row r="1003" spans="1:9" x14ac:dyDescent="0.25">
      <c r="A1003" s="116">
        <v>999</v>
      </c>
      <c r="B1003" s="116">
        <v>1</v>
      </c>
      <c r="C1003" s="116">
        <v>4</v>
      </c>
      <c r="D1003" s="116">
        <v>5</v>
      </c>
      <c r="E1003" s="116">
        <v>14</v>
      </c>
      <c r="F1003" s="116">
        <v>6</v>
      </c>
      <c r="G1003" s="116">
        <v>1</v>
      </c>
      <c r="H1003" s="116">
        <v>1</v>
      </c>
      <c r="I1003" s="116" t="s">
        <v>1812</v>
      </c>
    </row>
    <row r="1004" spans="1:9" x14ac:dyDescent="0.25">
      <c r="A1004" s="116">
        <v>1000</v>
      </c>
      <c r="B1004" s="116">
        <v>1</v>
      </c>
      <c r="C1004" s="116">
        <v>3</v>
      </c>
      <c r="D1004" s="116">
        <v>5</v>
      </c>
      <c r="E1004" s="116">
        <v>14</v>
      </c>
      <c r="F1004" s="116">
        <v>14</v>
      </c>
      <c r="G1004" s="116">
        <v>2</v>
      </c>
      <c r="H1004" s="116">
        <v>3</v>
      </c>
      <c r="I1004" s="116" t="s">
        <v>1813</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HVAC_Type!$A$4:$A$13</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1814</v>
      </c>
      <c r="C1" s="16" t="s">
        <v>1815</v>
      </c>
      <c r="D1" s="16" t="s">
        <v>1816</v>
      </c>
      <c r="E1" s="16" t="s">
        <v>1817</v>
      </c>
      <c r="F1" s="16" t="s">
        <v>1818</v>
      </c>
      <c r="G1" s="16" t="s">
        <v>1819</v>
      </c>
      <c r="H1" s="16" t="s">
        <v>1820</v>
      </c>
      <c r="I1" s="16" t="s">
        <v>1821</v>
      </c>
    </row>
    <row r="2" spans="2:9" x14ac:dyDescent="0.25">
      <c r="B2">
        <v>3</v>
      </c>
      <c r="C2">
        <v>3</v>
      </c>
      <c r="D2">
        <v>2</v>
      </c>
      <c r="E2">
        <v>8</v>
      </c>
      <c r="F2">
        <v>5</v>
      </c>
      <c r="G2">
        <v>3</v>
      </c>
      <c r="H2">
        <v>4</v>
      </c>
      <c r="I2" t="s">
        <v>814</v>
      </c>
    </row>
    <row r="3" spans="2:9" x14ac:dyDescent="0.25">
      <c r="B3">
        <v>2</v>
      </c>
      <c r="C3">
        <v>2</v>
      </c>
      <c r="D3">
        <v>1</v>
      </c>
      <c r="E3">
        <v>17</v>
      </c>
      <c r="F3">
        <v>16</v>
      </c>
      <c r="G3">
        <v>1</v>
      </c>
      <c r="H3">
        <v>2</v>
      </c>
      <c r="I3" t="s">
        <v>815</v>
      </c>
    </row>
    <row r="4" spans="2:9" x14ac:dyDescent="0.25">
      <c r="B4">
        <v>3</v>
      </c>
      <c r="C4">
        <v>5</v>
      </c>
      <c r="D4">
        <v>5</v>
      </c>
      <c r="E4">
        <v>12</v>
      </c>
      <c r="F4">
        <v>4</v>
      </c>
      <c r="G4">
        <v>1</v>
      </c>
      <c r="H4">
        <v>4</v>
      </c>
      <c r="I4" t="s">
        <v>816</v>
      </c>
    </row>
    <row r="5" spans="2:9" x14ac:dyDescent="0.25">
      <c r="B5">
        <v>4</v>
      </c>
      <c r="C5">
        <v>7</v>
      </c>
      <c r="D5">
        <v>2</v>
      </c>
      <c r="E5">
        <v>16</v>
      </c>
      <c r="F5">
        <v>12</v>
      </c>
      <c r="G5">
        <v>3</v>
      </c>
      <c r="H5">
        <v>2</v>
      </c>
      <c r="I5" t="s">
        <v>817</v>
      </c>
    </row>
    <row r="6" spans="2:9" x14ac:dyDescent="0.25">
      <c r="B6">
        <v>4</v>
      </c>
      <c r="C6">
        <v>7</v>
      </c>
      <c r="D6">
        <v>1</v>
      </c>
      <c r="E6">
        <v>1</v>
      </c>
      <c r="F6">
        <v>15</v>
      </c>
      <c r="G6">
        <v>4</v>
      </c>
      <c r="H6">
        <v>3</v>
      </c>
      <c r="I6" t="s">
        <v>818</v>
      </c>
    </row>
    <row r="7" spans="2:9" x14ac:dyDescent="0.25">
      <c r="B7">
        <v>3</v>
      </c>
      <c r="C7">
        <v>6</v>
      </c>
      <c r="D7">
        <v>3</v>
      </c>
      <c r="E7">
        <v>3</v>
      </c>
      <c r="F7">
        <v>12</v>
      </c>
      <c r="G7">
        <v>1</v>
      </c>
      <c r="H7">
        <v>4</v>
      </c>
      <c r="I7" t="s">
        <v>819</v>
      </c>
    </row>
    <row r="8" spans="2:9" x14ac:dyDescent="0.25">
      <c r="B8">
        <v>3</v>
      </c>
      <c r="C8">
        <v>2</v>
      </c>
      <c r="D8">
        <v>3</v>
      </c>
      <c r="E8">
        <v>17</v>
      </c>
      <c r="F8">
        <v>18</v>
      </c>
      <c r="G8">
        <v>1</v>
      </c>
      <c r="H8">
        <v>4</v>
      </c>
      <c r="I8" t="s">
        <v>820</v>
      </c>
    </row>
    <row r="9" spans="2:9" x14ac:dyDescent="0.25">
      <c r="B9">
        <v>4</v>
      </c>
      <c r="C9">
        <v>4</v>
      </c>
      <c r="D9">
        <v>4</v>
      </c>
      <c r="E9">
        <v>10</v>
      </c>
      <c r="F9">
        <v>3</v>
      </c>
      <c r="G9">
        <v>3</v>
      </c>
      <c r="H9">
        <v>3</v>
      </c>
      <c r="I9" t="s">
        <v>821</v>
      </c>
    </row>
    <row r="10" spans="2:9" x14ac:dyDescent="0.25">
      <c r="B10">
        <v>4</v>
      </c>
      <c r="C10">
        <v>7</v>
      </c>
      <c r="D10">
        <v>3</v>
      </c>
      <c r="E10">
        <v>10</v>
      </c>
      <c r="F10">
        <v>19</v>
      </c>
      <c r="G10">
        <v>2</v>
      </c>
      <c r="H10">
        <v>3</v>
      </c>
      <c r="I10" t="s">
        <v>822</v>
      </c>
    </row>
    <row r="11" spans="2:9" x14ac:dyDescent="0.25">
      <c r="B11">
        <v>3</v>
      </c>
      <c r="C11">
        <v>4</v>
      </c>
      <c r="D11">
        <v>4</v>
      </c>
      <c r="E11">
        <v>14</v>
      </c>
      <c r="F11">
        <v>11</v>
      </c>
      <c r="G11">
        <v>4</v>
      </c>
      <c r="H11">
        <v>1</v>
      </c>
      <c r="I11" t="s">
        <v>823</v>
      </c>
    </row>
    <row r="12" spans="2:9" x14ac:dyDescent="0.25">
      <c r="B12">
        <v>3</v>
      </c>
      <c r="C12">
        <v>5</v>
      </c>
      <c r="D12">
        <v>4</v>
      </c>
      <c r="E12">
        <v>19</v>
      </c>
      <c r="F12">
        <v>13</v>
      </c>
      <c r="G12">
        <v>3</v>
      </c>
      <c r="H12">
        <v>3</v>
      </c>
      <c r="I12" t="s">
        <v>824</v>
      </c>
    </row>
    <row r="13" spans="2:9" x14ac:dyDescent="0.25">
      <c r="B13">
        <v>1</v>
      </c>
      <c r="C13">
        <v>5</v>
      </c>
      <c r="D13">
        <v>1</v>
      </c>
      <c r="E13">
        <v>19</v>
      </c>
      <c r="F13">
        <v>6</v>
      </c>
      <c r="G13">
        <v>4</v>
      </c>
      <c r="H13">
        <v>2</v>
      </c>
      <c r="I13" t="s">
        <v>825</v>
      </c>
    </row>
    <row r="14" spans="2:9" x14ac:dyDescent="0.25">
      <c r="B14">
        <v>4</v>
      </c>
      <c r="C14">
        <v>5</v>
      </c>
      <c r="D14">
        <v>4</v>
      </c>
      <c r="E14">
        <v>9</v>
      </c>
      <c r="F14">
        <v>11</v>
      </c>
      <c r="G14">
        <v>1</v>
      </c>
      <c r="H14">
        <v>2</v>
      </c>
      <c r="I14" t="s">
        <v>826</v>
      </c>
    </row>
    <row r="15" spans="2:9" x14ac:dyDescent="0.25">
      <c r="B15">
        <v>4</v>
      </c>
      <c r="C15">
        <v>1</v>
      </c>
      <c r="D15">
        <v>4</v>
      </c>
      <c r="E15">
        <v>17</v>
      </c>
      <c r="F15">
        <v>16</v>
      </c>
      <c r="G15">
        <v>2</v>
      </c>
      <c r="H15">
        <v>3</v>
      </c>
      <c r="I15" t="s">
        <v>827</v>
      </c>
    </row>
    <row r="16" spans="2:9" x14ac:dyDescent="0.25">
      <c r="B16">
        <v>3</v>
      </c>
      <c r="C16">
        <v>7</v>
      </c>
      <c r="D16">
        <v>4</v>
      </c>
      <c r="E16">
        <v>13</v>
      </c>
      <c r="F16">
        <v>11</v>
      </c>
      <c r="G16">
        <v>3</v>
      </c>
      <c r="H16">
        <v>1</v>
      </c>
      <c r="I16" t="s">
        <v>828</v>
      </c>
    </row>
    <row r="17" spans="2:9" x14ac:dyDescent="0.25">
      <c r="B17">
        <v>4</v>
      </c>
      <c r="C17">
        <v>3</v>
      </c>
      <c r="D17">
        <v>3</v>
      </c>
      <c r="E17">
        <v>6</v>
      </c>
      <c r="F17">
        <v>1</v>
      </c>
      <c r="G17">
        <v>2</v>
      </c>
      <c r="H17">
        <v>3</v>
      </c>
      <c r="I17" t="s">
        <v>829</v>
      </c>
    </row>
    <row r="18" spans="2:9" x14ac:dyDescent="0.25">
      <c r="B18">
        <v>4</v>
      </c>
      <c r="C18">
        <v>8</v>
      </c>
      <c r="D18">
        <v>4</v>
      </c>
      <c r="E18">
        <v>9</v>
      </c>
      <c r="F18">
        <v>4</v>
      </c>
      <c r="G18">
        <v>4</v>
      </c>
      <c r="H18">
        <v>2</v>
      </c>
      <c r="I18" t="s">
        <v>830</v>
      </c>
    </row>
    <row r="19" spans="2:9" x14ac:dyDescent="0.25">
      <c r="B19">
        <v>2</v>
      </c>
      <c r="C19">
        <v>4</v>
      </c>
      <c r="D19">
        <v>2</v>
      </c>
      <c r="E19">
        <v>14</v>
      </c>
      <c r="F19">
        <v>1</v>
      </c>
      <c r="G19">
        <v>1</v>
      </c>
      <c r="H19">
        <v>3</v>
      </c>
      <c r="I19" t="s">
        <v>831</v>
      </c>
    </row>
    <row r="20" spans="2:9" x14ac:dyDescent="0.25">
      <c r="B20">
        <v>4</v>
      </c>
      <c r="C20">
        <v>2</v>
      </c>
      <c r="D20">
        <v>5</v>
      </c>
      <c r="E20">
        <v>8</v>
      </c>
      <c r="F20">
        <v>14</v>
      </c>
      <c r="G20">
        <v>1</v>
      </c>
      <c r="H20">
        <v>2</v>
      </c>
      <c r="I20" t="s">
        <v>832</v>
      </c>
    </row>
    <row r="21" spans="2:9" x14ac:dyDescent="0.25">
      <c r="B21">
        <v>2</v>
      </c>
      <c r="C21">
        <v>2</v>
      </c>
      <c r="D21">
        <v>2</v>
      </c>
      <c r="E21">
        <v>14</v>
      </c>
      <c r="F21">
        <v>5</v>
      </c>
      <c r="G21">
        <v>4</v>
      </c>
      <c r="H21">
        <v>2</v>
      </c>
      <c r="I21" t="s">
        <v>833</v>
      </c>
    </row>
    <row r="22" spans="2:9" x14ac:dyDescent="0.25">
      <c r="B22">
        <v>3</v>
      </c>
      <c r="C22">
        <v>4</v>
      </c>
      <c r="D22">
        <v>1</v>
      </c>
      <c r="E22">
        <v>16</v>
      </c>
      <c r="F22">
        <v>18</v>
      </c>
      <c r="G22">
        <v>1</v>
      </c>
      <c r="H22">
        <v>1</v>
      </c>
      <c r="I22" t="s">
        <v>834</v>
      </c>
    </row>
    <row r="23" spans="2:9" x14ac:dyDescent="0.25">
      <c r="B23">
        <v>1</v>
      </c>
      <c r="C23">
        <v>6</v>
      </c>
      <c r="D23">
        <v>5</v>
      </c>
      <c r="E23">
        <v>19</v>
      </c>
      <c r="F23">
        <v>2</v>
      </c>
      <c r="G23">
        <v>3</v>
      </c>
      <c r="H23">
        <v>1</v>
      </c>
      <c r="I23" t="s">
        <v>835</v>
      </c>
    </row>
    <row r="24" spans="2:9" x14ac:dyDescent="0.25">
      <c r="B24">
        <v>2</v>
      </c>
      <c r="C24">
        <v>4</v>
      </c>
      <c r="D24">
        <v>4</v>
      </c>
      <c r="E24">
        <v>10</v>
      </c>
      <c r="F24">
        <v>2</v>
      </c>
      <c r="G24">
        <v>1</v>
      </c>
      <c r="H24">
        <v>2</v>
      </c>
      <c r="I24" t="s">
        <v>836</v>
      </c>
    </row>
    <row r="25" spans="2:9" x14ac:dyDescent="0.25">
      <c r="B25">
        <v>3</v>
      </c>
      <c r="C25">
        <v>8</v>
      </c>
      <c r="D25">
        <v>2</v>
      </c>
      <c r="E25">
        <v>18</v>
      </c>
      <c r="F25">
        <v>4</v>
      </c>
      <c r="G25">
        <v>4</v>
      </c>
      <c r="H25">
        <v>1</v>
      </c>
      <c r="I25" t="s">
        <v>837</v>
      </c>
    </row>
    <row r="26" spans="2:9" x14ac:dyDescent="0.25">
      <c r="B26">
        <v>4</v>
      </c>
      <c r="C26">
        <v>3</v>
      </c>
      <c r="D26">
        <v>3</v>
      </c>
      <c r="E26">
        <v>3</v>
      </c>
      <c r="F26">
        <v>12</v>
      </c>
      <c r="G26">
        <v>3</v>
      </c>
      <c r="H26">
        <v>1</v>
      </c>
      <c r="I26" t="s">
        <v>838</v>
      </c>
    </row>
    <row r="27" spans="2:9" x14ac:dyDescent="0.25">
      <c r="B27">
        <v>4</v>
      </c>
      <c r="C27">
        <v>6</v>
      </c>
      <c r="D27">
        <v>5</v>
      </c>
      <c r="E27">
        <v>10</v>
      </c>
      <c r="F27">
        <v>20</v>
      </c>
      <c r="G27">
        <v>2</v>
      </c>
      <c r="H27">
        <v>2</v>
      </c>
      <c r="I27" t="s">
        <v>839</v>
      </c>
    </row>
    <row r="28" spans="2:9" x14ac:dyDescent="0.25">
      <c r="B28">
        <v>4</v>
      </c>
      <c r="C28">
        <v>7</v>
      </c>
      <c r="D28">
        <v>2</v>
      </c>
      <c r="E28">
        <v>11</v>
      </c>
      <c r="F28">
        <v>9</v>
      </c>
      <c r="G28">
        <v>2</v>
      </c>
      <c r="H28">
        <v>1</v>
      </c>
      <c r="I28" t="s">
        <v>840</v>
      </c>
    </row>
    <row r="29" spans="2:9" x14ac:dyDescent="0.25">
      <c r="B29">
        <v>2</v>
      </c>
      <c r="C29">
        <v>3</v>
      </c>
      <c r="D29">
        <v>1</v>
      </c>
      <c r="E29">
        <v>12</v>
      </c>
      <c r="F29">
        <v>12</v>
      </c>
      <c r="G29">
        <v>2</v>
      </c>
      <c r="H29">
        <v>4</v>
      </c>
      <c r="I29" t="s">
        <v>841</v>
      </c>
    </row>
    <row r="30" spans="2:9" x14ac:dyDescent="0.25">
      <c r="B30">
        <v>2</v>
      </c>
      <c r="C30">
        <v>5</v>
      </c>
      <c r="D30">
        <v>4</v>
      </c>
      <c r="E30">
        <v>14</v>
      </c>
      <c r="F30">
        <v>14</v>
      </c>
      <c r="G30">
        <v>3</v>
      </c>
      <c r="H30">
        <v>3</v>
      </c>
      <c r="I30" t="s">
        <v>842</v>
      </c>
    </row>
    <row r="31" spans="2:9" x14ac:dyDescent="0.25">
      <c r="B31">
        <v>2</v>
      </c>
      <c r="C31">
        <v>6</v>
      </c>
      <c r="D31">
        <v>5</v>
      </c>
      <c r="E31">
        <v>13</v>
      </c>
      <c r="F31">
        <v>15</v>
      </c>
      <c r="G31">
        <v>4</v>
      </c>
      <c r="H31">
        <v>1</v>
      </c>
      <c r="I31" t="s">
        <v>843</v>
      </c>
    </row>
    <row r="32" spans="2:9" x14ac:dyDescent="0.25">
      <c r="B32">
        <v>1</v>
      </c>
      <c r="C32">
        <v>2</v>
      </c>
      <c r="D32">
        <v>4</v>
      </c>
      <c r="E32">
        <v>2</v>
      </c>
      <c r="F32">
        <v>7</v>
      </c>
      <c r="G32">
        <v>3</v>
      </c>
      <c r="H32">
        <v>3</v>
      </c>
      <c r="I32" t="s">
        <v>844</v>
      </c>
    </row>
    <row r="33" spans="2:9" x14ac:dyDescent="0.25">
      <c r="B33">
        <v>1</v>
      </c>
      <c r="C33">
        <v>8</v>
      </c>
      <c r="D33">
        <v>2</v>
      </c>
      <c r="E33">
        <v>3</v>
      </c>
      <c r="F33">
        <v>12</v>
      </c>
      <c r="G33">
        <v>2</v>
      </c>
      <c r="H33">
        <v>3</v>
      </c>
      <c r="I33" t="s">
        <v>845</v>
      </c>
    </row>
    <row r="34" spans="2:9" x14ac:dyDescent="0.25">
      <c r="B34">
        <v>2</v>
      </c>
      <c r="C34">
        <v>4</v>
      </c>
      <c r="D34">
        <v>5</v>
      </c>
      <c r="E34">
        <v>13</v>
      </c>
      <c r="F34">
        <v>3</v>
      </c>
      <c r="G34">
        <v>1</v>
      </c>
      <c r="H34">
        <v>4</v>
      </c>
      <c r="I34" t="s">
        <v>846</v>
      </c>
    </row>
    <row r="35" spans="2:9" x14ac:dyDescent="0.25">
      <c r="B35">
        <v>4</v>
      </c>
      <c r="C35">
        <v>6</v>
      </c>
      <c r="D35">
        <v>2</v>
      </c>
      <c r="E35">
        <v>1</v>
      </c>
      <c r="F35">
        <v>20</v>
      </c>
      <c r="G35">
        <v>1</v>
      </c>
      <c r="H35">
        <v>4</v>
      </c>
      <c r="I35" t="s">
        <v>847</v>
      </c>
    </row>
    <row r="36" spans="2:9" x14ac:dyDescent="0.25">
      <c r="B36">
        <v>2</v>
      </c>
      <c r="C36">
        <v>1</v>
      </c>
      <c r="D36">
        <v>2</v>
      </c>
      <c r="E36">
        <v>12</v>
      </c>
      <c r="F36">
        <v>11</v>
      </c>
      <c r="G36">
        <v>4</v>
      </c>
      <c r="H36">
        <v>3</v>
      </c>
      <c r="I36" t="s">
        <v>848</v>
      </c>
    </row>
    <row r="37" spans="2:9" x14ac:dyDescent="0.25">
      <c r="B37">
        <v>2</v>
      </c>
      <c r="C37">
        <v>1</v>
      </c>
      <c r="D37">
        <v>4</v>
      </c>
      <c r="E37">
        <v>6</v>
      </c>
      <c r="F37">
        <v>17</v>
      </c>
      <c r="G37">
        <v>4</v>
      </c>
      <c r="H37">
        <v>2</v>
      </c>
      <c r="I37" t="s">
        <v>849</v>
      </c>
    </row>
    <row r="38" spans="2:9" x14ac:dyDescent="0.25">
      <c r="B38">
        <v>4</v>
      </c>
      <c r="C38">
        <v>5</v>
      </c>
      <c r="D38">
        <v>5</v>
      </c>
      <c r="E38">
        <v>9</v>
      </c>
      <c r="F38">
        <v>14</v>
      </c>
      <c r="G38">
        <v>1</v>
      </c>
      <c r="H38">
        <v>2</v>
      </c>
      <c r="I38" t="s">
        <v>850</v>
      </c>
    </row>
    <row r="39" spans="2:9" x14ac:dyDescent="0.25">
      <c r="B39">
        <v>1</v>
      </c>
      <c r="C39">
        <v>4</v>
      </c>
      <c r="D39">
        <v>1</v>
      </c>
      <c r="E39">
        <v>1</v>
      </c>
      <c r="F39">
        <v>14</v>
      </c>
      <c r="G39">
        <v>4</v>
      </c>
      <c r="H39">
        <v>4</v>
      </c>
      <c r="I39" t="s">
        <v>851</v>
      </c>
    </row>
    <row r="40" spans="2:9" x14ac:dyDescent="0.25">
      <c r="B40">
        <v>4</v>
      </c>
      <c r="C40">
        <v>8</v>
      </c>
      <c r="D40">
        <v>5</v>
      </c>
      <c r="E40">
        <v>2</v>
      </c>
      <c r="F40">
        <v>5</v>
      </c>
      <c r="G40">
        <v>2</v>
      </c>
      <c r="H40">
        <v>1</v>
      </c>
      <c r="I40" t="s">
        <v>852</v>
      </c>
    </row>
    <row r="41" spans="2:9" x14ac:dyDescent="0.25">
      <c r="B41">
        <v>2</v>
      </c>
      <c r="C41">
        <v>2</v>
      </c>
      <c r="D41">
        <v>2</v>
      </c>
      <c r="E41">
        <v>15</v>
      </c>
      <c r="F41">
        <v>16</v>
      </c>
      <c r="G41">
        <v>1</v>
      </c>
      <c r="H41">
        <v>1</v>
      </c>
      <c r="I41" t="s">
        <v>853</v>
      </c>
    </row>
    <row r="42" spans="2:9" x14ac:dyDescent="0.25">
      <c r="B42">
        <v>1</v>
      </c>
      <c r="C42">
        <v>7</v>
      </c>
      <c r="D42">
        <v>1</v>
      </c>
      <c r="E42">
        <v>12</v>
      </c>
      <c r="F42">
        <v>17</v>
      </c>
      <c r="G42">
        <v>4</v>
      </c>
      <c r="H42">
        <v>2</v>
      </c>
      <c r="I42" t="s">
        <v>854</v>
      </c>
    </row>
    <row r="43" spans="2:9" x14ac:dyDescent="0.25">
      <c r="B43">
        <v>3</v>
      </c>
      <c r="C43">
        <v>6</v>
      </c>
      <c r="D43">
        <v>2</v>
      </c>
      <c r="E43">
        <v>3</v>
      </c>
      <c r="F43">
        <v>7</v>
      </c>
      <c r="G43">
        <v>4</v>
      </c>
      <c r="H43">
        <v>2</v>
      </c>
      <c r="I43" t="s">
        <v>855</v>
      </c>
    </row>
    <row r="44" spans="2:9" x14ac:dyDescent="0.25">
      <c r="B44">
        <v>1</v>
      </c>
      <c r="C44">
        <v>6</v>
      </c>
      <c r="D44">
        <v>2</v>
      </c>
      <c r="E44">
        <v>7</v>
      </c>
      <c r="F44">
        <v>14</v>
      </c>
      <c r="G44">
        <v>3</v>
      </c>
      <c r="H44">
        <v>4</v>
      </c>
      <c r="I44" t="s">
        <v>856</v>
      </c>
    </row>
    <row r="45" spans="2:9" x14ac:dyDescent="0.25">
      <c r="B45">
        <v>2</v>
      </c>
      <c r="C45">
        <v>3</v>
      </c>
      <c r="D45">
        <v>2</v>
      </c>
      <c r="E45">
        <v>19</v>
      </c>
      <c r="F45">
        <v>6</v>
      </c>
      <c r="G45">
        <v>1</v>
      </c>
      <c r="H45">
        <v>2</v>
      </c>
      <c r="I45" t="s">
        <v>857</v>
      </c>
    </row>
    <row r="46" spans="2:9" x14ac:dyDescent="0.25">
      <c r="B46">
        <v>4</v>
      </c>
      <c r="C46">
        <v>4</v>
      </c>
      <c r="D46">
        <v>3</v>
      </c>
      <c r="E46">
        <v>2</v>
      </c>
      <c r="F46">
        <v>2</v>
      </c>
      <c r="G46">
        <v>2</v>
      </c>
      <c r="H46">
        <v>3</v>
      </c>
      <c r="I46" t="s">
        <v>858</v>
      </c>
    </row>
    <row r="47" spans="2:9" x14ac:dyDescent="0.25">
      <c r="B47">
        <v>4</v>
      </c>
      <c r="C47">
        <v>8</v>
      </c>
      <c r="D47">
        <v>5</v>
      </c>
      <c r="E47">
        <v>1</v>
      </c>
      <c r="F47">
        <v>8</v>
      </c>
      <c r="G47">
        <v>3</v>
      </c>
      <c r="H47">
        <v>4</v>
      </c>
      <c r="I47" t="s">
        <v>859</v>
      </c>
    </row>
    <row r="48" spans="2:9" x14ac:dyDescent="0.25">
      <c r="B48">
        <v>1</v>
      </c>
      <c r="C48">
        <v>4</v>
      </c>
      <c r="D48">
        <v>4</v>
      </c>
      <c r="E48">
        <v>6</v>
      </c>
      <c r="F48">
        <v>9</v>
      </c>
      <c r="G48">
        <v>2</v>
      </c>
      <c r="H48">
        <v>2</v>
      </c>
      <c r="I48" t="s">
        <v>860</v>
      </c>
    </row>
    <row r="49" spans="2:9" x14ac:dyDescent="0.25">
      <c r="B49">
        <v>1</v>
      </c>
      <c r="C49">
        <v>5</v>
      </c>
      <c r="D49">
        <v>3</v>
      </c>
      <c r="E49">
        <v>13</v>
      </c>
      <c r="F49">
        <v>18</v>
      </c>
      <c r="G49">
        <v>3</v>
      </c>
      <c r="H49">
        <v>2</v>
      </c>
      <c r="I49" t="s">
        <v>861</v>
      </c>
    </row>
    <row r="50" spans="2:9" x14ac:dyDescent="0.25">
      <c r="B50">
        <v>2</v>
      </c>
      <c r="C50">
        <v>4</v>
      </c>
      <c r="D50">
        <v>2</v>
      </c>
      <c r="E50">
        <v>3</v>
      </c>
      <c r="F50">
        <v>20</v>
      </c>
      <c r="G50">
        <v>1</v>
      </c>
      <c r="H50">
        <v>1</v>
      </c>
      <c r="I50" t="s">
        <v>862</v>
      </c>
    </row>
    <row r="51" spans="2:9" x14ac:dyDescent="0.25">
      <c r="B51">
        <v>3</v>
      </c>
      <c r="C51">
        <v>5</v>
      </c>
      <c r="D51">
        <v>3</v>
      </c>
      <c r="E51">
        <v>10</v>
      </c>
      <c r="F51">
        <v>7</v>
      </c>
      <c r="G51">
        <v>2</v>
      </c>
      <c r="H51">
        <v>1</v>
      </c>
      <c r="I51" t="s">
        <v>863</v>
      </c>
    </row>
    <row r="52" spans="2:9" x14ac:dyDescent="0.25">
      <c r="B52">
        <v>2</v>
      </c>
      <c r="C52">
        <v>2</v>
      </c>
      <c r="D52">
        <v>3</v>
      </c>
      <c r="E52">
        <v>17</v>
      </c>
      <c r="F52">
        <v>12</v>
      </c>
      <c r="G52">
        <v>4</v>
      </c>
      <c r="H52">
        <v>1</v>
      </c>
      <c r="I52" t="s">
        <v>864</v>
      </c>
    </row>
    <row r="53" spans="2:9" x14ac:dyDescent="0.25">
      <c r="B53">
        <v>2</v>
      </c>
      <c r="C53">
        <v>2</v>
      </c>
      <c r="D53">
        <v>3</v>
      </c>
      <c r="E53">
        <v>2</v>
      </c>
      <c r="F53">
        <v>1</v>
      </c>
      <c r="G53">
        <v>2</v>
      </c>
      <c r="H53">
        <v>3</v>
      </c>
      <c r="I53" t="s">
        <v>865</v>
      </c>
    </row>
    <row r="54" spans="2:9" x14ac:dyDescent="0.25">
      <c r="B54">
        <v>4</v>
      </c>
      <c r="C54">
        <v>2</v>
      </c>
      <c r="D54">
        <v>5</v>
      </c>
      <c r="E54">
        <v>3</v>
      </c>
      <c r="F54">
        <v>7</v>
      </c>
      <c r="G54">
        <v>1</v>
      </c>
      <c r="H54">
        <v>1</v>
      </c>
      <c r="I54" t="s">
        <v>866</v>
      </c>
    </row>
    <row r="55" spans="2:9" x14ac:dyDescent="0.25">
      <c r="B55">
        <v>1</v>
      </c>
      <c r="C55">
        <v>5</v>
      </c>
      <c r="D55">
        <v>3</v>
      </c>
      <c r="E55">
        <v>5</v>
      </c>
      <c r="F55">
        <v>9</v>
      </c>
      <c r="G55">
        <v>2</v>
      </c>
      <c r="H55">
        <v>3</v>
      </c>
      <c r="I55" t="s">
        <v>867</v>
      </c>
    </row>
    <row r="56" spans="2:9" x14ac:dyDescent="0.25">
      <c r="B56">
        <v>4</v>
      </c>
      <c r="C56">
        <v>3</v>
      </c>
      <c r="D56">
        <v>4</v>
      </c>
      <c r="E56">
        <v>13</v>
      </c>
      <c r="F56">
        <v>11</v>
      </c>
      <c r="G56">
        <v>2</v>
      </c>
      <c r="H56">
        <v>2</v>
      </c>
      <c r="I56" t="s">
        <v>868</v>
      </c>
    </row>
    <row r="57" spans="2:9" x14ac:dyDescent="0.25">
      <c r="B57">
        <v>2</v>
      </c>
      <c r="C57">
        <v>4</v>
      </c>
      <c r="D57">
        <v>5</v>
      </c>
      <c r="E57">
        <v>10</v>
      </c>
      <c r="F57">
        <v>13</v>
      </c>
      <c r="G57">
        <v>1</v>
      </c>
      <c r="H57">
        <v>1</v>
      </c>
      <c r="I57" t="s">
        <v>869</v>
      </c>
    </row>
    <row r="58" spans="2:9" x14ac:dyDescent="0.25">
      <c r="B58">
        <v>4</v>
      </c>
      <c r="C58">
        <v>2</v>
      </c>
      <c r="D58">
        <v>4</v>
      </c>
      <c r="E58">
        <v>13</v>
      </c>
      <c r="F58">
        <v>16</v>
      </c>
      <c r="G58">
        <v>2</v>
      </c>
      <c r="H58">
        <v>1</v>
      </c>
      <c r="I58" t="s">
        <v>870</v>
      </c>
    </row>
    <row r="59" spans="2:9" x14ac:dyDescent="0.25">
      <c r="B59">
        <v>1</v>
      </c>
      <c r="C59">
        <v>6</v>
      </c>
      <c r="D59">
        <v>5</v>
      </c>
      <c r="E59">
        <v>17</v>
      </c>
      <c r="F59">
        <v>1</v>
      </c>
      <c r="G59">
        <v>1</v>
      </c>
      <c r="H59">
        <v>1</v>
      </c>
      <c r="I59" t="s">
        <v>871</v>
      </c>
    </row>
    <row r="60" spans="2:9" x14ac:dyDescent="0.25">
      <c r="B60">
        <v>4</v>
      </c>
      <c r="C60">
        <v>1</v>
      </c>
      <c r="D60">
        <v>5</v>
      </c>
      <c r="E60">
        <v>5</v>
      </c>
      <c r="F60">
        <v>6</v>
      </c>
      <c r="G60">
        <v>3</v>
      </c>
      <c r="H60">
        <v>4</v>
      </c>
      <c r="I60" t="s">
        <v>872</v>
      </c>
    </row>
    <row r="61" spans="2:9" x14ac:dyDescent="0.25">
      <c r="B61">
        <v>4</v>
      </c>
      <c r="C61">
        <v>2</v>
      </c>
      <c r="D61">
        <v>4</v>
      </c>
      <c r="E61">
        <v>12</v>
      </c>
      <c r="F61">
        <v>6</v>
      </c>
      <c r="G61">
        <v>1</v>
      </c>
      <c r="H61">
        <v>3</v>
      </c>
      <c r="I61" t="s">
        <v>873</v>
      </c>
    </row>
    <row r="62" spans="2:9" x14ac:dyDescent="0.25">
      <c r="B62">
        <v>2</v>
      </c>
      <c r="C62">
        <v>5</v>
      </c>
      <c r="D62">
        <v>2</v>
      </c>
      <c r="E62">
        <v>3</v>
      </c>
      <c r="F62">
        <v>16</v>
      </c>
      <c r="G62">
        <v>3</v>
      </c>
      <c r="H62">
        <v>2</v>
      </c>
      <c r="I62" t="s">
        <v>874</v>
      </c>
    </row>
    <row r="63" spans="2:9" x14ac:dyDescent="0.25">
      <c r="B63">
        <v>1</v>
      </c>
      <c r="C63">
        <v>8</v>
      </c>
      <c r="D63">
        <v>4</v>
      </c>
      <c r="E63">
        <v>3</v>
      </c>
      <c r="F63">
        <v>1</v>
      </c>
      <c r="G63">
        <v>4</v>
      </c>
      <c r="H63">
        <v>3</v>
      </c>
      <c r="I63" t="s">
        <v>875</v>
      </c>
    </row>
    <row r="64" spans="2:9" x14ac:dyDescent="0.25">
      <c r="B64">
        <v>4</v>
      </c>
      <c r="C64">
        <v>7</v>
      </c>
      <c r="D64">
        <v>2</v>
      </c>
      <c r="E64">
        <v>3</v>
      </c>
      <c r="F64">
        <v>1</v>
      </c>
      <c r="G64">
        <v>1</v>
      </c>
      <c r="H64">
        <v>4</v>
      </c>
      <c r="I64" t="s">
        <v>876</v>
      </c>
    </row>
    <row r="65" spans="2:9" x14ac:dyDescent="0.25">
      <c r="B65">
        <v>1</v>
      </c>
      <c r="C65">
        <v>7</v>
      </c>
      <c r="D65">
        <v>5</v>
      </c>
      <c r="E65">
        <v>6</v>
      </c>
      <c r="F65">
        <v>9</v>
      </c>
      <c r="G65">
        <v>2</v>
      </c>
      <c r="H65">
        <v>2</v>
      </c>
      <c r="I65" t="s">
        <v>877</v>
      </c>
    </row>
    <row r="66" spans="2:9" x14ac:dyDescent="0.25">
      <c r="B66">
        <v>4</v>
      </c>
      <c r="C66">
        <v>7</v>
      </c>
      <c r="D66">
        <v>2</v>
      </c>
      <c r="E66">
        <v>16</v>
      </c>
      <c r="F66">
        <v>1</v>
      </c>
      <c r="G66">
        <v>1</v>
      </c>
      <c r="H66">
        <v>2</v>
      </c>
      <c r="I66" t="s">
        <v>878</v>
      </c>
    </row>
    <row r="67" spans="2:9" x14ac:dyDescent="0.25">
      <c r="B67">
        <v>1</v>
      </c>
      <c r="C67">
        <v>5</v>
      </c>
      <c r="D67">
        <v>4</v>
      </c>
      <c r="E67">
        <v>17</v>
      </c>
      <c r="F67">
        <v>10</v>
      </c>
      <c r="G67">
        <v>4</v>
      </c>
      <c r="H67">
        <v>1</v>
      </c>
      <c r="I67" t="s">
        <v>879</v>
      </c>
    </row>
    <row r="68" spans="2:9" x14ac:dyDescent="0.25">
      <c r="B68">
        <v>1</v>
      </c>
      <c r="C68">
        <v>6</v>
      </c>
      <c r="D68">
        <v>4</v>
      </c>
      <c r="E68">
        <v>10</v>
      </c>
      <c r="F68">
        <v>7</v>
      </c>
      <c r="G68">
        <v>3</v>
      </c>
      <c r="H68">
        <v>3</v>
      </c>
      <c r="I68" t="s">
        <v>880</v>
      </c>
    </row>
    <row r="69" spans="2:9" x14ac:dyDescent="0.25">
      <c r="B69">
        <v>2</v>
      </c>
      <c r="C69">
        <v>8</v>
      </c>
      <c r="D69">
        <v>5</v>
      </c>
      <c r="E69">
        <v>18</v>
      </c>
      <c r="F69">
        <v>17</v>
      </c>
      <c r="G69">
        <v>4</v>
      </c>
      <c r="H69">
        <v>1</v>
      </c>
      <c r="I69" t="s">
        <v>881</v>
      </c>
    </row>
    <row r="70" spans="2:9" x14ac:dyDescent="0.25">
      <c r="B70">
        <v>4</v>
      </c>
      <c r="C70">
        <v>8</v>
      </c>
      <c r="D70">
        <v>4</v>
      </c>
      <c r="E70">
        <v>13</v>
      </c>
      <c r="F70">
        <v>15</v>
      </c>
      <c r="G70">
        <v>3</v>
      </c>
      <c r="H70">
        <v>2</v>
      </c>
      <c r="I70" t="s">
        <v>882</v>
      </c>
    </row>
    <row r="71" spans="2:9" x14ac:dyDescent="0.25">
      <c r="B71">
        <v>2</v>
      </c>
      <c r="C71">
        <v>4</v>
      </c>
      <c r="D71">
        <v>1</v>
      </c>
      <c r="E71">
        <v>9</v>
      </c>
      <c r="F71">
        <v>8</v>
      </c>
      <c r="G71">
        <v>2</v>
      </c>
      <c r="H71">
        <v>1</v>
      </c>
      <c r="I71" t="s">
        <v>883</v>
      </c>
    </row>
    <row r="72" spans="2:9" x14ac:dyDescent="0.25">
      <c r="B72">
        <v>3</v>
      </c>
      <c r="C72">
        <v>8</v>
      </c>
      <c r="D72">
        <v>5</v>
      </c>
      <c r="E72">
        <v>6</v>
      </c>
      <c r="F72">
        <v>13</v>
      </c>
      <c r="G72">
        <v>3</v>
      </c>
      <c r="H72">
        <v>3</v>
      </c>
      <c r="I72" t="s">
        <v>884</v>
      </c>
    </row>
    <row r="73" spans="2:9" x14ac:dyDescent="0.25">
      <c r="B73">
        <v>1</v>
      </c>
      <c r="C73">
        <v>4</v>
      </c>
      <c r="D73">
        <v>3</v>
      </c>
      <c r="E73">
        <v>4</v>
      </c>
      <c r="F73">
        <v>2</v>
      </c>
      <c r="G73">
        <v>4</v>
      </c>
      <c r="H73">
        <v>4</v>
      </c>
      <c r="I73" t="s">
        <v>885</v>
      </c>
    </row>
    <row r="74" spans="2:9" x14ac:dyDescent="0.25">
      <c r="B74">
        <v>4</v>
      </c>
      <c r="C74">
        <v>2</v>
      </c>
      <c r="D74">
        <v>5</v>
      </c>
      <c r="E74">
        <v>16</v>
      </c>
      <c r="F74">
        <v>4</v>
      </c>
      <c r="G74">
        <v>2</v>
      </c>
      <c r="H74">
        <v>2</v>
      </c>
      <c r="I74" t="s">
        <v>886</v>
      </c>
    </row>
    <row r="75" spans="2:9" x14ac:dyDescent="0.25">
      <c r="B75">
        <v>2</v>
      </c>
      <c r="C75">
        <v>3</v>
      </c>
      <c r="D75">
        <v>2</v>
      </c>
      <c r="E75">
        <v>18</v>
      </c>
      <c r="F75">
        <v>15</v>
      </c>
      <c r="G75">
        <v>1</v>
      </c>
      <c r="H75">
        <v>2</v>
      </c>
      <c r="I75" t="s">
        <v>887</v>
      </c>
    </row>
    <row r="76" spans="2:9" x14ac:dyDescent="0.25">
      <c r="B76">
        <v>4</v>
      </c>
      <c r="C76">
        <v>2</v>
      </c>
      <c r="D76">
        <v>2</v>
      </c>
      <c r="E76">
        <v>9</v>
      </c>
      <c r="F76">
        <v>13</v>
      </c>
      <c r="G76">
        <v>4</v>
      </c>
      <c r="H76">
        <v>2</v>
      </c>
      <c r="I76" t="s">
        <v>888</v>
      </c>
    </row>
    <row r="77" spans="2:9" x14ac:dyDescent="0.25">
      <c r="B77">
        <v>3</v>
      </c>
      <c r="C77">
        <v>7</v>
      </c>
      <c r="D77">
        <v>2</v>
      </c>
      <c r="E77">
        <v>19</v>
      </c>
      <c r="F77">
        <v>11</v>
      </c>
      <c r="G77">
        <v>2</v>
      </c>
      <c r="H77">
        <v>2</v>
      </c>
      <c r="I77" t="s">
        <v>889</v>
      </c>
    </row>
    <row r="78" spans="2:9" x14ac:dyDescent="0.25">
      <c r="B78">
        <v>3</v>
      </c>
      <c r="C78">
        <v>4</v>
      </c>
      <c r="D78">
        <v>3</v>
      </c>
      <c r="E78">
        <v>18</v>
      </c>
      <c r="F78">
        <v>15</v>
      </c>
      <c r="G78">
        <v>3</v>
      </c>
      <c r="H78">
        <v>3</v>
      </c>
      <c r="I78" t="s">
        <v>890</v>
      </c>
    </row>
    <row r="79" spans="2:9" x14ac:dyDescent="0.25">
      <c r="B79">
        <v>2</v>
      </c>
      <c r="C79">
        <v>8</v>
      </c>
      <c r="D79">
        <v>2</v>
      </c>
      <c r="E79">
        <v>1</v>
      </c>
      <c r="F79">
        <v>18</v>
      </c>
      <c r="G79">
        <v>4</v>
      </c>
      <c r="H79">
        <v>4</v>
      </c>
      <c r="I79" t="s">
        <v>891</v>
      </c>
    </row>
    <row r="80" spans="2:9" x14ac:dyDescent="0.25">
      <c r="B80">
        <v>2</v>
      </c>
      <c r="C80">
        <v>3</v>
      </c>
      <c r="D80">
        <v>1</v>
      </c>
      <c r="E80">
        <v>5</v>
      </c>
      <c r="F80">
        <v>3</v>
      </c>
      <c r="G80">
        <v>1</v>
      </c>
      <c r="H80">
        <v>1</v>
      </c>
      <c r="I80" t="s">
        <v>892</v>
      </c>
    </row>
    <row r="81" spans="2:9" x14ac:dyDescent="0.25">
      <c r="B81">
        <v>4</v>
      </c>
      <c r="C81">
        <v>5</v>
      </c>
      <c r="D81">
        <v>5</v>
      </c>
      <c r="E81">
        <v>18</v>
      </c>
      <c r="F81">
        <v>8</v>
      </c>
      <c r="G81">
        <v>2</v>
      </c>
      <c r="H81">
        <v>2</v>
      </c>
      <c r="I81" t="s">
        <v>893</v>
      </c>
    </row>
    <row r="82" spans="2:9" x14ac:dyDescent="0.25">
      <c r="B82">
        <v>2</v>
      </c>
      <c r="C82">
        <v>6</v>
      </c>
      <c r="D82">
        <v>4</v>
      </c>
      <c r="E82">
        <v>11</v>
      </c>
      <c r="F82">
        <v>9</v>
      </c>
      <c r="G82">
        <v>1</v>
      </c>
      <c r="H82">
        <v>2</v>
      </c>
      <c r="I82" t="s">
        <v>894</v>
      </c>
    </row>
    <row r="83" spans="2:9" x14ac:dyDescent="0.25">
      <c r="B83">
        <v>3</v>
      </c>
      <c r="C83">
        <v>8</v>
      </c>
      <c r="D83">
        <v>3</v>
      </c>
      <c r="E83">
        <v>2</v>
      </c>
      <c r="F83">
        <v>13</v>
      </c>
      <c r="G83">
        <v>1</v>
      </c>
      <c r="H83">
        <v>2</v>
      </c>
      <c r="I83" t="s">
        <v>895</v>
      </c>
    </row>
    <row r="84" spans="2:9" x14ac:dyDescent="0.25">
      <c r="B84">
        <v>1</v>
      </c>
      <c r="C84">
        <v>2</v>
      </c>
      <c r="D84">
        <v>5</v>
      </c>
      <c r="E84">
        <v>16</v>
      </c>
      <c r="F84">
        <v>9</v>
      </c>
      <c r="G84">
        <v>4</v>
      </c>
      <c r="H84">
        <v>1</v>
      </c>
      <c r="I84" t="s">
        <v>896</v>
      </c>
    </row>
    <row r="85" spans="2:9" x14ac:dyDescent="0.25">
      <c r="B85">
        <v>3</v>
      </c>
      <c r="C85">
        <v>7</v>
      </c>
      <c r="D85">
        <v>3</v>
      </c>
      <c r="E85">
        <v>4</v>
      </c>
      <c r="F85">
        <v>17</v>
      </c>
      <c r="G85">
        <v>1</v>
      </c>
      <c r="H85">
        <v>3</v>
      </c>
      <c r="I85" t="s">
        <v>897</v>
      </c>
    </row>
    <row r="86" spans="2:9" x14ac:dyDescent="0.25">
      <c r="B86">
        <v>1</v>
      </c>
      <c r="C86">
        <v>4</v>
      </c>
      <c r="D86">
        <v>3</v>
      </c>
      <c r="E86">
        <v>19</v>
      </c>
      <c r="F86">
        <v>5</v>
      </c>
      <c r="G86">
        <v>2</v>
      </c>
      <c r="H86">
        <v>2</v>
      </c>
      <c r="I86" t="s">
        <v>898</v>
      </c>
    </row>
    <row r="87" spans="2:9" x14ac:dyDescent="0.25">
      <c r="B87">
        <v>3</v>
      </c>
      <c r="C87">
        <v>5</v>
      </c>
      <c r="D87">
        <v>3</v>
      </c>
      <c r="E87">
        <v>9</v>
      </c>
      <c r="F87">
        <v>13</v>
      </c>
      <c r="G87">
        <v>4</v>
      </c>
      <c r="H87">
        <v>3</v>
      </c>
      <c r="I87" t="s">
        <v>899</v>
      </c>
    </row>
    <row r="88" spans="2:9" x14ac:dyDescent="0.25">
      <c r="B88">
        <v>4</v>
      </c>
      <c r="C88">
        <v>4</v>
      </c>
      <c r="D88">
        <v>4</v>
      </c>
      <c r="E88">
        <v>7</v>
      </c>
      <c r="F88">
        <v>1</v>
      </c>
      <c r="G88">
        <v>2</v>
      </c>
      <c r="H88">
        <v>1</v>
      </c>
      <c r="I88" t="s">
        <v>900</v>
      </c>
    </row>
    <row r="89" spans="2:9" x14ac:dyDescent="0.25">
      <c r="B89">
        <v>2</v>
      </c>
      <c r="C89">
        <v>2</v>
      </c>
      <c r="D89">
        <v>5</v>
      </c>
      <c r="E89">
        <v>6</v>
      </c>
      <c r="F89">
        <v>16</v>
      </c>
      <c r="G89">
        <v>4</v>
      </c>
      <c r="H89">
        <v>2</v>
      </c>
      <c r="I89" t="s">
        <v>901</v>
      </c>
    </row>
    <row r="90" spans="2:9" x14ac:dyDescent="0.25">
      <c r="B90">
        <v>1</v>
      </c>
      <c r="C90">
        <v>3</v>
      </c>
      <c r="D90">
        <v>3</v>
      </c>
      <c r="E90">
        <v>14</v>
      </c>
      <c r="F90">
        <v>7</v>
      </c>
      <c r="G90">
        <v>1</v>
      </c>
      <c r="H90">
        <v>3</v>
      </c>
      <c r="I90" t="s">
        <v>902</v>
      </c>
    </row>
    <row r="91" spans="2:9" x14ac:dyDescent="0.25">
      <c r="B91">
        <v>1</v>
      </c>
      <c r="C91">
        <v>4</v>
      </c>
      <c r="D91">
        <v>4</v>
      </c>
      <c r="E91">
        <v>13</v>
      </c>
      <c r="F91">
        <v>14</v>
      </c>
      <c r="G91">
        <v>4</v>
      </c>
      <c r="H91">
        <v>1</v>
      </c>
      <c r="I91" t="s">
        <v>903</v>
      </c>
    </row>
    <row r="92" spans="2:9" x14ac:dyDescent="0.25">
      <c r="B92">
        <v>4</v>
      </c>
      <c r="C92">
        <v>7</v>
      </c>
      <c r="D92">
        <v>2</v>
      </c>
      <c r="E92">
        <v>16</v>
      </c>
      <c r="F92">
        <v>11</v>
      </c>
      <c r="G92">
        <v>1</v>
      </c>
      <c r="H92">
        <v>1</v>
      </c>
      <c r="I92" t="s">
        <v>904</v>
      </c>
    </row>
    <row r="93" spans="2:9" x14ac:dyDescent="0.25">
      <c r="B93">
        <v>1</v>
      </c>
      <c r="C93">
        <v>2</v>
      </c>
      <c r="D93">
        <v>5</v>
      </c>
      <c r="E93">
        <v>19</v>
      </c>
      <c r="F93">
        <v>7</v>
      </c>
      <c r="G93">
        <v>2</v>
      </c>
      <c r="H93">
        <v>2</v>
      </c>
      <c r="I93" t="s">
        <v>905</v>
      </c>
    </row>
    <row r="94" spans="2:9" x14ac:dyDescent="0.25">
      <c r="B94">
        <v>3</v>
      </c>
      <c r="C94">
        <v>1</v>
      </c>
      <c r="D94">
        <v>3</v>
      </c>
      <c r="E94">
        <v>4</v>
      </c>
      <c r="F94">
        <v>6</v>
      </c>
      <c r="G94">
        <v>3</v>
      </c>
      <c r="H94">
        <v>2</v>
      </c>
      <c r="I94" t="s">
        <v>906</v>
      </c>
    </row>
    <row r="95" spans="2:9" x14ac:dyDescent="0.25">
      <c r="B95">
        <v>3</v>
      </c>
      <c r="C95">
        <v>6</v>
      </c>
      <c r="D95">
        <v>1</v>
      </c>
      <c r="E95">
        <v>15</v>
      </c>
      <c r="F95">
        <v>2</v>
      </c>
      <c r="G95">
        <v>3</v>
      </c>
      <c r="H95">
        <v>4</v>
      </c>
      <c r="I95" t="s">
        <v>907</v>
      </c>
    </row>
    <row r="96" spans="2:9" x14ac:dyDescent="0.25">
      <c r="B96">
        <v>2</v>
      </c>
      <c r="C96">
        <v>3</v>
      </c>
      <c r="D96">
        <v>4</v>
      </c>
      <c r="E96">
        <v>18</v>
      </c>
      <c r="F96">
        <v>8</v>
      </c>
      <c r="G96">
        <v>2</v>
      </c>
      <c r="H96">
        <v>2</v>
      </c>
      <c r="I96" t="s">
        <v>908</v>
      </c>
    </row>
    <row r="97" spans="2:9" x14ac:dyDescent="0.25">
      <c r="B97">
        <v>2</v>
      </c>
      <c r="C97">
        <v>4</v>
      </c>
      <c r="D97">
        <v>3</v>
      </c>
      <c r="E97">
        <v>2</v>
      </c>
      <c r="F97">
        <v>14</v>
      </c>
      <c r="G97">
        <v>3</v>
      </c>
      <c r="H97">
        <v>3</v>
      </c>
      <c r="I97" t="s">
        <v>909</v>
      </c>
    </row>
    <row r="98" spans="2:9" x14ac:dyDescent="0.25">
      <c r="B98">
        <v>2</v>
      </c>
      <c r="C98">
        <v>5</v>
      </c>
      <c r="D98">
        <v>2</v>
      </c>
      <c r="E98">
        <v>14</v>
      </c>
      <c r="F98">
        <v>19</v>
      </c>
      <c r="G98">
        <v>3</v>
      </c>
      <c r="H98">
        <v>1</v>
      </c>
      <c r="I98" t="s">
        <v>910</v>
      </c>
    </row>
    <row r="99" spans="2:9" x14ac:dyDescent="0.25">
      <c r="B99">
        <v>4</v>
      </c>
      <c r="C99">
        <v>1</v>
      </c>
      <c r="D99">
        <v>3</v>
      </c>
      <c r="E99">
        <v>2</v>
      </c>
      <c r="F99">
        <v>14</v>
      </c>
      <c r="G99">
        <v>2</v>
      </c>
      <c r="H99">
        <v>1</v>
      </c>
      <c r="I99" t="s">
        <v>911</v>
      </c>
    </row>
    <row r="100" spans="2:9" x14ac:dyDescent="0.25">
      <c r="B100">
        <v>2</v>
      </c>
      <c r="C100">
        <v>1</v>
      </c>
      <c r="D100">
        <v>4</v>
      </c>
      <c r="E100">
        <v>12</v>
      </c>
      <c r="F100">
        <v>9</v>
      </c>
      <c r="G100">
        <v>3</v>
      </c>
      <c r="H100">
        <v>2</v>
      </c>
      <c r="I100" t="s">
        <v>912</v>
      </c>
    </row>
    <row r="101" spans="2:9" x14ac:dyDescent="0.25">
      <c r="B101">
        <v>4</v>
      </c>
      <c r="C101">
        <v>2</v>
      </c>
      <c r="D101">
        <v>4</v>
      </c>
      <c r="E101">
        <v>14</v>
      </c>
      <c r="F101">
        <v>13</v>
      </c>
      <c r="G101">
        <v>4</v>
      </c>
      <c r="H101">
        <v>2</v>
      </c>
      <c r="I101" t="s">
        <v>913</v>
      </c>
    </row>
    <row r="102" spans="2:9" x14ac:dyDescent="0.25">
      <c r="B102">
        <v>3</v>
      </c>
      <c r="C102">
        <v>5</v>
      </c>
      <c r="D102">
        <v>1</v>
      </c>
      <c r="E102">
        <v>13</v>
      </c>
      <c r="F102">
        <v>8</v>
      </c>
      <c r="G102">
        <v>4</v>
      </c>
      <c r="H102">
        <v>1</v>
      </c>
      <c r="I102" t="s">
        <v>914</v>
      </c>
    </row>
    <row r="103" spans="2:9" x14ac:dyDescent="0.25">
      <c r="B103">
        <v>1</v>
      </c>
      <c r="C103">
        <v>7</v>
      </c>
      <c r="D103">
        <v>4</v>
      </c>
      <c r="E103">
        <v>14</v>
      </c>
      <c r="F103">
        <v>5</v>
      </c>
      <c r="G103">
        <v>2</v>
      </c>
      <c r="H103">
        <v>1</v>
      </c>
      <c r="I103" t="s">
        <v>915</v>
      </c>
    </row>
    <row r="104" spans="2:9" x14ac:dyDescent="0.25">
      <c r="B104">
        <v>4</v>
      </c>
      <c r="C104">
        <v>3</v>
      </c>
      <c r="D104">
        <v>4</v>
      </c>
      <c r="E104">
        <v>17</v>
      </c>
      <c r="F104">
        <v>8</v>
      </c>
      <c r="G104">
        <v>4</v>
      </c>
      <c r="H104">
        <v>2</v>
      </c>
      <c r="I104" t="s">
        <v>916</v>
      </c>
    </row>
    <row r="105" spans="2:9" x14ac:dyDescent="0.25">
      <c r="B105">
        <v>4</v>
      </c>
      <c r="C105">
        <v>2</v>
      </c>
      <c r="D105">
        <v>1</v>
      </c>
      <c r="E105">
        <v>12</v>
      </c>
      <c r="F105">
        <v>16</v>
      </c>
      <c r="G105">
        <v>4</v>
      </c>
      <c r="H105">
        <v>2</v>
      </c>
      <c r="I105" t="s">
        <v>917</v>
      </c>
    </row>
    <row r="106" spans="2:9" x14ac:dyDescent="0.25">
      <c r="B106">
        <v>1</v>
      </c>
      <c r="C106">
        <v>6</v>
      </c>
      <c r="D106">
        <v>4</v>
      </c>
      <c r="E106">
        <v>12</v>
      </c>
      <c r="F106">
        <v>8</v>
      </c>
      <c r="G106">
        <v>4</v>
      </c>
      <c r="H106">
        <v>4</v>
      </c>
      <c r="I106" t="s">
        <v>918</v>
      </c>
    </row>
    <row r="107" spans="2:9" x14ac:dyDescent="0.25">
      <c r="B107">
        <v>1</v>
      </c>
      <c r="C107">
        <v>4</v>
      </c>
      <c r="D107">
        <v>2</v>
      </c>
      <c r="E107">
        <v>1</v>
      </c>
      <c r="F107">
        <v>20</v>
      </c>
      <c r="G107">
        <v>3</v>
      </c>
      <c r="H107">
        <v>4</v>
      </c>
      <c r="I107" t="s">
        <v>919</v>
      </c>
    </row>
    <row r="108" spans="2:9" x14ac:dyDescent="0.25">
      <c r="B108">
        <v>3</v>
      </c>
      <c r="C108">
        <v>2</v>
      </c>
      <c r="D108">
        <v>4</v>
      </c>
      <c r="E108">
        <v>16</v>
      </c>
      <c r="F108">
        <v>8</v>
      </c>
      <c r="G108">
        <v>2</v>
      </c>
      <c r="H108">
        <v>1</v>
      </c>
      <c r="I108" t="s">
        <v>920</v>
      </c>
    </row>
    <row r="109" spans="2:9" x14ac:dyDescent="0.25">
      <c r="B109">
        <v>4</v>
      </c>
      <c r="C109">
        <v>2</v>
      </c>
      <c r="D109">
        <v>3</v>
      </c>
      <c r="E109">
        <v>6</v>
      </c>
      <c r="F109">
        <v>10</v>
      </c>
      <c r="G109">
        <v>2</v>
      </c>
      <c r="H109">
        <v>2</v>
      </c>
      <c r="I109" t="s">
        <v>921</v>
      </c>
    </row>
    <row r="110" spans="2:9" x14ac:dyDescent="0.25">
      <c r="B110">
        <v>2</v>
      </c>
      <c r="C110">
        <v>3</v>
      </c>
      <c r="D110">
        <v>1</v>
      </c>
      <c r="E110">
        <v>11</v>
      </c>
      <c r="F110">
        <v>15</v>
      </c>
      <c r="G110">
        <v>1</v>
      </c>
      <c r="H110">
        <v>1</v>
      </c>
      <c r="I110" t="s">
        <v>922</v>
      </c>
    </row>
    <row r="111" spans="2:9" x14ac:dyDescent="0.25">
      <c r="B111">
        <v>1</v>
      </c>
      <c r="C111">
        <v>4</v>
      </c>
      <c r="D111">
        <v>2</v>
      </c>
      <c r="E111">
        <v>8</v>
      </c>
      <c r="F111">
        <v>17</v>
      </c>
      <c r="G111">
        <v>1</v>
      </c>
      <c r="H111">
        <v>2</v>
      </c>
      <c r="I111" t="s">
        <v>923</v>
      </c>
    </row>
    <row r="112" spans="2:9" x14ac:dyDescent="0.25">
      <c r="B112">
        <v>1</v>
      </c>
      <c r="C112">
        <v>8</v>
      </c>
      <c r="D112">
        <v>1</v>
      </c>
      <c r="E112">
        <v>6</v>
      </c>
      <c r="F112">
        <v>9</v>
      </c>
      <c r="G112">
        <v>2</v>
      </c>
      <c r="H112">
        <v>1</v>
      </c>
      <c r="I112" t="s">
        <v>924</v>
      </c>
    </row>
    <row r="113" spans="2:9" x14ac:dyDescent="0.25">
      <c r="B113">
        <v>1</v>
      </c>
      <c r="C113">
        <v>4</v>
      </c>
      <c r="D113">
        <v>2</v>
      </c>
      <c r="E113">
        <v>18</v>
      </c>
      <c r="F113">
        <v>10</v>
      </c>
      <c r="G113">
        <v>1</v>
      </c>
      <c r="H113">
        <v>3</v>
      </c>
      <c r="I113" t="s">
        <v>925</v>
      </c>
    </row>
    <row r="114" spans="2:9" x14ac:dyDescent="0.25">
      <c r="B114">
        <v>3</v>
      </c>
      <c r="C114">
        <v>5</v>
      </c>
      <c r="D114">
        <v>4</v>
      </c>
      <c r="E114">
        <v>10</v>
      </c>
      <c r="F114">
        <v>11</v>
      </c>
      <c r="G114">
        <v>1</v>
      </c>
      <c r="H114">
        <v>2</v>
      </c>
      <c r="I114" t="s">
        <v>926</v>
      </c>
    </row>
    <row r="115" spans="2:9" x14ac:dyDescent="0.25">
      <c r="B115">
        <v>2</v>
      </c>
      <c r="C115">
        <v>7</v>
      </c>
      <c r="D115">
        <v>3</v>
      </c>
      <c r="E115">
        <v>16</v>
      </c>
      <c r="F115">
        <v>4</v>
      </c>
      <c r="G115">
        <v>2</v>
      </c>
      <c r="H115">
        <v>4</v>
      </c>
      <c r="I115" t="s">
        <v>927</v>
      </c>
    </row>
    <row r="116" spans="2:9" x14ac:dyDescent="0.25">
      <c r="B116">
        <v>3</v>
      </c>
      <c r="C116">
        <v>3</v>
      </c>
      <c r="D116">
        <v>3</v>
      </c>
      <c r="E116">
        <v>18</v>
      </c>
      <c r="F116">
        <v>20</v>
      </c>
      <c r="G116">
        <v>1</v>
      </c>
      <c r="H116">
        <v>2</v>
      </c>
      <c r="I116" t="s">
        <v>928</v>
      </c>
    </row>
    <row r="117" spans="2:9" x14ac:dyDescent="0.25">
      <c r="B117">
        <v>3</v>
      </c>
      <c r="C117">
        <v>1</v>
      </c>
      <c r="D117">
        <v>3</v>
      </c>
      <c r="E117">
        <v>6</v>
      </c>
      <c r="F117">
        <v>17</v>
      </c>
      <c r="G117">
        <v>1</v>
      </c>
      <c r="H117">
        <v>2</v>
      </c>
      <c r="I117" t="s">
        <v>929</v>
      </c>
    </row>
    <row r="118" spans="2:9" x14ac:dyDescent="0.25">
      <c r="B118">
        <v>4</v>
      </c>
      <c r="C118">
        <v>6</v>
      </c>
      <c r="D118">
        <v>5</v>
      </c>
      <c r="E118">
        <v>16</v>
      </c>
      <c r="F118">
        <v>13</v>
      </c>
      <c r="G118">
        <v>3</v>
      </c>
      <c r="H118">
        <v>3</v>
      </c>
      <c r="I118" t="s">
        <v>930</v>
      </c>
    </row>
    <row r="119" spans="2:9" x14ac:dyDescent="0.25">
      <c r="B119">
        <v>2</v>
      </c>
      <c r="C119">
        <v>5</v>
      </c>
      <c r="D119">
        <v>4</v>
      </c>
      <c r="E119">
        <v>4</v>
      </c>
      <c r="F119">
        <v>2</v>
      </c>
      <c r="G119">
        <v>1</v>
      </c>
      <c r="H119">
        <v>3</v>
      </c>
      <c r="I119" t="s">
        <v>931</v>
      </c>
    </row>
    <row r="120" spans="2:9" x14ac:dyDescent="0.25">
      <c r="B120">
        <v>4</v>
      </c>
      <c r="C120">
        <v>1</v>
      </c>
      <c r="D120">
        <v>1</v>
      </c>
      <c r="E120">
        <v>17</v>
      </c>
      <c r="F120">
        <v>13</v>
      </c>
      <c r="G120">
        <v>2</v>
      </c>
      <c r="H120">
        <v>3</v>
      </c>
      <c r="I120" t="s">
        <v>932</v>
      </c>
    </row>
    <row r="121" spans="2:9" x14ac:dyDescent="0.25">
      <c r="B121">
        <v>4</v>
      </c>
      <c r="C121">
        <v>8</v>
      </c>
      <c r="D121">
        <v>4</v>
      </c>
      <c r="E121">
        <v>7</v>
      </c>
      <c r="F121">
        <v>14</v>
      </c>
      <c r="G121">
        <v>3</v>
      </c>
      <c r="H121">
        <v>3</v>
      </c>
      <c r="I121" t="s">
        <v>933</v>
      </c>
    </row>
    <row r="122" spans="2:9" x14ac:dyDescent="0.25">
      <c r="B122">
        <v>1</v>
      </c>
      <c r="C122">
        <v>3</v>
      </c>
      <c r="D122">
        <v>4</v>
      </c>
      <c r="E122">
        <v>6</v>
      </c>
      <c r="F122">
        <v>1</v>
      </c>
      <c r="G122">
        <v>3</v>
      </c>
      <c r="H122">
        <v>3</v>
      </c>
      <c r="I122" t="s">
        <v>934</v>
      </c>
    </row>
    <row r="123" spans="2:9" x14ac:dyDescent="0.25">
      <c r="B123">
        <v>1</v>
      </c>
      <c r="C123">
        <v>3</v>
      </c>
      <c r="D123">
        <v>2</v>
      </c>
      <c r="E123">
        <v>4</v>
      </c>
      <c r="F123">
        <v>9</v>
      </c>
      <c r="G123">
        <v>3</v>
      </c>
      <c r="H123">
        <v>4</v>
      </c>
      <c r="I123" t="s">
        <v>935</v>
      </c>
    </row>
    <row r="124" spans="2:9" x14ac:dyDescent="0.25">
      <c r="B124">
        <v>2</v>
      </c>
      <c r="C124">
        <v>8</v>
      </c>
      <c r="D124">
        <v>4</v>
      </c>
      <c r="E124">
        <v>11</v>
      </c>
      <c r="F124">
        <v>6</v>
      </c>
      <c r="G124">
        <v>4</v>
      </c>
      <c r="H124">
        <v>1</v>
      </c>
      <c r="I124" t="s">
        <v>936</v>
      </c>
    </row>
    <row r="125" spans="2:9" x14ac:dyDescent="0.25">
      <c r="B125">
        <v>1</v>
      </c>
      <c r="C125">
        <v>8</v>
      </c>
      <c r="D125">
        <v>1</v>
      </c>
      <c r="E125">
        <v>7</v>
      </c>
      <c r="F125">
        <v>12</v>
      </c>
      <c r="G125">
        <v>1</v>
      </c>
      <c r="H125">
        <v>1</v>
      </c>
      <c r="I125" t="s">
        <v>937</v>
      </c>
    </row>
    <row r="126" spans="2:9" x14ac:dyDescent="0.25">
      <c r="B126">
        <v>1</v>
      </c>
      <c r="C126">
        <v>5</v>
      </c>
      <c r="D126">
        <v>1</v>
      </c>
      <c r="E126">
        <v>8</v>
      </c>
      <c r="F126">
        <v>16</v>
      </c>
      <c r="G126">
        <v>1</v>
      </c>
      <c r="H126">
        <v>1</v>
      </c>
      <c r="I126" t="s">
        <v>938</v>
      </c>
    </row>
    <row r="127" spans="2:9" x14ac:dyDescent="0.25">
      <c r="B127">
        <v>4</v>
      </c>
      <c r="C127">
        <v>4</v>
      </c>
      <c r="D127">
        <v>3</v>
      </c>
      <c r="E127">
        <v>8</v>
      </c>
      <c r="F127">
        <v>17</v>
      </c>
      <c r="G127">
        <v>1</v>
      </c>
      <c r="H127">
        <v>1</v>
      </c>
      <c r="I127" t="s">
        <v>939</v>
      </c>
    </row>
    <row r="128" spans="2:9" x14ac:dyDescent="0.25">
      <c r="B128">
        <v>3</v>
      </c>
      <c r="C128">
        <v>5</v>
      </c>
      <c r="D128">
        <v>1</v>
      </c>
      <c r="E128">
        <v>17</v>
      </c>
      <c r="F128">
        <v>9</v>
      </c>
      <c r="G128">
        <v>3</v>
      </c>
      <c r="H128">
        <v>1</v>
      </c>
      <c r="I128" t="s">
        <v>940</v>
      </c>
    </row>
    <row r="129" spans="2:9" x14ac:dyDescent="0.25">
      <c r="B129">
        <v>3</v>
      </c>
      <c r="C129">
        <v>2</v>
      </c>
      <c r="D129">
        <v>2</v>
      </c>
      <c r="E129">
        <v>8</v>
      </c>
      <c r="F129">
        <v>18</v>
      </c>
      <c r="G129">
        <v>2</v>
      </c>
      <c r="H129">
        <v>4</v>
      </c>
      <c r="I129" t="s">
        <v>941</v>
      </c>
    </row>
    <row r="130" spans="2:9" x14ac:dyDescent="0.25">
      <c r="B130">
        <v>4</v>
      </c>
      <c r="C130">
        <v>8</v>
      </c>
      <c r="D130">
        <v>3</v>
      </c>
      <c r="E130">
        <v>2</v>
      </c>
      <c r="F130">
        <v>9</v>
      </c>
      <c r="G130">
        <v>2</v>
      </c>
      <c r="H130">
        <v>4</v>
      </c>
      <c r="I130" t="s">
        <v>942</v>
      </c>
    </row>
    <row r="131" spans="2:9" x14ac:dyDescent="0.25">
      <c r="B131">
        <v>3</v>
      </c>
      <c r="C131">
        <v>5</v>
      </c>
      <c r="D131">
        <v>1</v>
      </c>
      <c r="E131">
        <v>12</v>
      </c>
      <c r="F131">
        <v>2</v>
      </c>
      <c r="G131">
        <v>3</v>
      </c>
      <c r="H131">
        <v>2</v>
      </c>
      <c r="I131" t="s">
        <v>943</v>
      </c>
    </row>
    <row r="132" spans="2:9" x14ac:dyDescent="0.25">
      <c r="B132">
        <v>1</v>
      </c>
      <c r="C132">
        <v>3</v>
      </c>
      <c r="D132">
        <v>2</v>
      </c>
      <c r="E132">
        <v>4</v>
      </c>
      <c r="F132">
        <v>7</v>
      </c>
      <c r="G132">
        <v>2</v>
      </c>
      <c r="H132">
        <v>4</v>
      </c>
      <c r="I132" t="s">
        <v>944</v>
      </c>
    </row>
    <row r="133" spans="2:9" x14ac:dyDescent="0.25">
      <c r="B133">
        <v>3</v>
      </c>
      <c r="C133">
        <v>4</v>
      </c>
      <c r="D133">
        <v>5</v>
      </c>
      <c r="E133">
        <v>12</v>
      </c>
      <c r="F133">
        <v>19</v>
      </c>
      <c r="G133">
        <v>2</v>
      </c>
      <c r="H133">
        <v>3</v>
      </c>
      <c r="I133" t="s">
        <v>945</v>
      </c>
    </row>
    <row r="134" spans="2:9" x14ac:dyDescent="0.25">
      <c r="B134">
        <v>4</v>
      </c>
      <c r="C134">
        <v>5</v>
      </c>
      <c r="D134">
        <v>4</v>
      </c>
      <c r="E134">
        <v>7</v>
      </c>
      <c r="F134">
        <v>7</v>
      </c>
      <c r="G134">
        <v>4</v>
      </c>
      <c r="H134">
        <v>4</v>
      </c>
      <c r="I134" t="s">
        <v>946</v>
      </c>
    </row>
    <row r="135" spans="2:9" x14ac:dyDescent="0.25">
      <c r="B135">
        <v>2</v>
      </c>
      <c r="C135">
        <v>5</v>
      </c>
      <c r="D135">
        <v>2</v>
      </c>
      <c r="E135">
        <v>7</v>
      </c>
      <c r="F135">
        <v>11</v>
      </c>
      <c r="G135">
        <v>4</v>
      </c>
      <c r="H135">
        <v>3</v>
      </c>
      <c r="I135" t="s">
        <v>947</v>
      </c>
    </row>
    <row r="136" spans="2:9" x14ac:dyDescent="0.25">
      <c r="B136">
        <v>3</v>
      </c>
      <c r="C136">
        <v>7</v>
      </c>
      <c r="D136">
        <v>1</v>
      </c>
      <c r="E136">
        <v>15</v>
      </c>
      <c r="F136">
        <v>7</v>
      </c>
      <c r="G136">
        <v>4</v>
      </c>
      <c r="H136">
        <v>2</v>
      </c>
      <c r="I136" t="s">
        <v>948</v>
      </c>
    </row>
    <row r="137" spans="2:9" x14ac:dyDescent="0.25">
      <c r="B137">
        <v>4</v>
      </c>
      <c r="C137">
        <v>4</v>
      </c>
      <c r="D137">
        <v>3</v>
      </c>
      <c r="E137">
        <v>4</v>
      </c>
      <c r="F137">
        <v>11</v>
      </c>
      <c r="G137">
        <v>4</v>
      </c>
      <c r="H137">
        <v>3</v>
      </c>
      <c r="I137" t="s">
        <v>949</v>
      </c>
    </row>
    <row r="138" spans="2:9" x14ac:dyDescent="0.25">
      <c r="B138">
        <v>4</v>
      </c>
      <c r="C138">
        <v>1</v>
      </c>
      <c r="D138">
        <v>4</v>
      </c>
      <c r="E138">
        <v>4</v>
      </c>
      <c r="F138">
        <v>12</v>
      </c>
      <c r="G138">
        <v>1</v>
      </c>
      <c r="H138">
        <v>1</v>
      </c>
      <c r="I138" t="s">
        <v>950</v>
      </c>
    </row>
    <row r="139" spans="2:9" x14ac:dyDescent="0.25">
      <c r="B139">
        <v>4</v>
      </c>
      <c r="C139">
        <v>7</v>
      </c>
      <c r="D139">
        <v>5</v>
      </c>
      <c r="E139">
        <v>1</v>
      </c>
      <c r="F139">
        <v>19</v>
      </c>
      <c r="G139">
        <v>2</v>
      </c>
      <c r="H139">
        <v>3</v>
      </c>
      <c r="I139" t="s">
        <v>951</v>
      </c>
    </row>
    <row r="140" spans="2:9" x14ac:dyDescent="0.25">
      <c r="B140">
        <v>1</v>
      </c>
      <c r="C140">
        <v>2</v>
      </c>
      <c r="D140">
        <v>4</v>
      </c>
      <c r="E140">
        <v>3</v>
      </c>
      <c r="F140">
        <v>11</v>
      </c>
      <c r="G140">
        <v>4</v>
      </c>
      <c r="H140">
        <v>1</v>
      </c>
      <c r="I140" t="s">
        <v>952</v>
      </c>
    </row>
    <row r="141" spans="2:9" x14ac:dyDescent="0.25">
      <c r="B141">
        <v>3</v>
      </c>
      <c r="C141">
        <v>4</v>
      </c>
      <c r="D141">
        <v>3</v>
      </c>
      <c r="E141">
        <v>5</v>
      </c>
      <c r="F141">
        <v>8</v>
      </c>
      <c r="G141">
        <v>3</v>
      </c>
      <c r="H141">
        <v>2</v>
      </c>
      <c r="I141" t="s">
        <v>953</v>
      </c>
    </row>
    <row r="142" spans="2:9" x14ac:dyDescent="0.25">
      <c r="B142">
        <v>4</v>
      </c>
      <c r="C142">
        <v>8</v>
      </c>
      <c r="D142">
        <v>5</v>
      </c>
      <c r="E142">
        <v>6</v>
      </c>
      <c r="F142">
        <v>5</v>
      </c>
      <c r="G142">
        <v>4</v>
      </c>
      <c r="H142">
        <v>2</v>
      </c>
      <c r="I142" t="s">
        <v>954</v>
      </c>
    </row>
    <row r="143" spans="2:9" x14ac:dyDescent="0.25">
      <c r="B143">
        <v>3</v>
      </c>
      <c r="C143">
        <v>1</v>
      </c>
      <c r="D143">
        <v>3</v>
      </c>
      <c r="E143">
        <v>1</v>
      </c>
      <c r="F143">
        <v>14</v>
      </c>
      <c r="G143">
        <v>3</v>
      </c>
      <c r="H143">
        <v>1</v>
      </c>
      <c r="I143" t="s">
        <v>955</v>
      </c>
    </row>
    <row r="144" spans="2:9" x14ac:dyDescent="0.25">
      <c r="B144">
        <v>1</v>
      </c>
      <c r="C144">
        <v>6</v>
      </c>
      <c r="D144">
        <v>3</v>
      </c>
      <c r="E144">
        <v>12</v>
      </c>
      <c r="F144">
        <v>3</v>
      </c>
      <c r="G144">
        <v>2</v>
      </c>
      <c r="H144">
        <v>1</v>
      </c>
      <c r="I144" t="s">
        <v>956</v>
      </c>
    </row>
    <row r="145" spans="2:9" x14ac:dyDescent="0.25">
      <c r="B145">
        <v>3</v>
      </c>
      <c r="C145">
        <v>2</v>
      </c>
      <c r="D145">
        <v>3</v>
      </c>
      <c r="E145">
        <v>14</v>
      </c>
      <c r="F145">
        <v>16</v>
      </c>
      <c r="G145">
        <v>2</v>
      </c>
      <c r="H145">
        <v>1</v>
      </c>
      <c r="I145" t="s">
        <v>957</v>
      </c>
    </row>
    <row r="146" spans="2:9" x14ac:dyDescent="0.25">
      <c r="B146">
        <v>3</v>
      </c>
      <c r="C146">
        <v>1</v>
      </c>
      <c r="D146">
        <v>1</v>
      </c>
      <c r="E146">
        <v>5</v>
      </c>
      <c r="F146">
        <v>8</v>
      </c>
      <c r="G146">
        <v>2</v>
      </c>
      <c r="H146">
        <v>2</v>
      </c>
      <c r="I146" t="s">
        <v>958</v>
      </c>
    </row>
    <row r="147" spans="2:9" x14ac:dyDescent="0.25">
      <c r="B147">
        <v>1</v>
      </c>
      <c r="C147">
        <v>4</v>
      </c>
      <c r="D147">
        <v>2</v>
      </c>
      <c r="E147">
        <v>10</v>
      </c>
      <c r="F147">
        <v>4</v>
      </c>
      <c r="G147">
        <v>1</v>
      </c>
      <c r="H147">
        <v>1</v>
      </c>
      <c r="I147" t="s">
        <v>959</v>
      </c>
    </row>
    <row r="148" spans="2:9" x14ac:dyDescent="0.25">
      <c r="B148">
        <v>4</v>
      </c>
      <c r="C148">
        <v>4</v>
      </c>
      <c r="D148">
        <v>4</v>
      </c>
      <c r="E148">
        <v>12</v>
      </c>
      <c r="F148">
        <v>4</v>
      </c>
      <c r="G148">
        <v>1</v>
      </c>
      <c r="H148">
        <v>2</v>
      </c>
      <c r="I148" t="s">
        <v>960</v>
      </c>
    </row>
    <row r="149" spans="2:9" x14ac:dyDescent="0.25">
      <c r="B149">
        <v>3</v>
      </c>
      <c r="C149">
        <v>8</v>
      </c>
      <c r="D149">
        <v>4</v>
      </c>
      <c r="E149">
        <v>4</v>
      </c>
      <c r="F149">
        <v>12</v>
      </c>
      <c r="G149">
        <v>4</v>
      </c>
      <c r="H149">
        <v>3</v>
      </c>
      <c r="I149" t="s">
        <v>961</v>
      </c>
    </row>
    <row r="150" spans="2:9" x14ac:dyDescent="0.25">
      <c r="B150">
        <v>1</v>
      </c>
      <c r="C150">
        <v>6</v>
      </c>
      <c r="D150">
        <v>2</v>
      </c>
      <c r="E150">
        <v>10</v>
      </c>
      <c r="F150">
        <v>10</v>
      </c>
      <c r="G150">
        <v>2</v>
      </c>
      <c r="H150">
        <v>2</v>
      </c>
      <c r="I150" t="s">
        <v>962</v>
      </c>
    </row>
    <row r="151" spans="2:9" x14ac:dyDescent="0.25">
      <c r="B151">
        <v>4</v>
      </c>
      <c r="C151">
        <v>5</v>
      </c>
      <c r="D151">
        <v>1</v>
      </c>
      <c r="E151">
        <v>15</v>
      </c>
      <c r="F151">
        <v>11</v>
      </c>
      <c r="G151">
        <v>4</v>
      </c>
      <c r="H151">
        <v>4</v>
      </c>
      <c r="I151" t="s">
        <v>963</v>
      </c>
    </row>
    <row r="152" spans="2:9" x14ac:dyDescent="0.25">
      <c r="B152">
        <v>2</v>
      </c>
      <c r="C152">
        <v>4</v>
      </c>
      <c r="D152">
        <v>4</v>
      </c>
      <c r="E152">
        <v>12</v>
      </c>
      <c r="F152">
        <v>2</v>
      </c>
      <c r="G152">
        <v>2</v>
      </c>
      <c r="H152">
        <v>2</v>
      </c>
      <c r="I152" t="s">
        <v>964</v>
      </c>
    </row>
    <row r="153" spans="2:9" x14ac:dyDescent="0.25">
      <c r="B153">
        <v>3</v>
      </c>
      <c r="C153">
        <v>7</v>
      </c>
      <c r="D153">
        <v>4</v>
      </c>
      <c r="E153">
        <v>19</v>
      </c>
      <c r="F153">
        <v>15</v>
      </c>
      <c r="G153">
        <v>3</v>
      </c>
      <c r="H153">
        <v>1</v>
      </c>
      <c r="I153" t="s">
        <v>965</v>
      </c>
    </row>
    <row r="154" spans="2:9" x14ac:dyDescent="0.25">
      <c r="B154">
        <v>2</v>
      </c>
      <c r="C154">
        <v>8</v>
      </c>
      <c r="D154">
        <v>5</v>
      </c>
      <c r="E154">
        <v>4</v>
      </c>
      <c r="F154">
        <v>17</v>
      </c>
      <c r="G154">
        <v>4</v>
      </c>
      <c r="H154">
        <v>1</v>
      </c>
      <c r="I154" t="s">
        <v>966</v>
      </c>
    </row>
    <row r="155" spans="2:9" x14ac:dyDescent="0.25">
      <c r="B155">
        <v>2</v>
      </c>
      <c r="C155">
        <v>6</v>
      </c>
      <c r="D155">
        <v>5</v>
      </c>
      <c r="E155">
        <v>6</v>
      </c>
      <c r="F155">
        <v>17</v>
      </c>
      <c r="G155">
        <v>3</v>
      </c>
      <c r="H155">
        <v>4</v>
      </c>
      <c r="I155" t="s">
        <v>967</v>
      </c>
    </row>
    <row r="156" spans="2:9" x14ac:dyDescent="0.25">
      <c r="B156">
        <v>1</v>
      </c>
      <c r="C156">
        <v>3</v>
      </c>
      <c r="D156">
        <v>4</v>
      </c>
      <c r="E156">
        <v>15</v>
      </c>
      <c r="F156">
        <v>1</v>
      </c>
      <c r="G156">
        <v>2</v>
      </c>
      <c r="H156">
        <v>4</v>
      </c>
      <c r="I156" t="s">
        <v>968</v>
      </c>
    </row>
    <row r="157" spans="2:9" x14ac:dyDescent="0.25">
      <c r="B157">
        <v>1</v>
      </c>
      <c r="C157">
        <v>6</v>
      </c>
      <c r="D157">
        <v>1</v>
      </c>
      <c r="E157">
        <v>8</v>
      </c>
      <c r="F157">
        <v>12</v>
      </c>
      <c r="G157">
        <v>4</v>
      </c>
      <c r="H157">
        <v>1</v>
      </c>
      <c r="I157" t="s">
        <v>969</v>
      </c>
    </row>
    <row r="158" spans="2:9" x14ac:dyDescent="0.25">
      <c r="B158">
        <v>2</v>
      </c>
      <c r="C158">
        <v>5</v>
      </c>
      <c r="D158">
        <v>5</v>
      </c>
      <c r="E158">
        <v>14</v>
      </c>
      <c r="F158">
        <v>14</v>
      </c>
      <c r="G158">
        <v>2</v>
      </c>
      <c r="H158">
        <v>2</v>
      </c>
      <c r="I158" t="s">
        <v>970</v>
      </c>
    </row>
    <row r="159" spans="2:9" x14ac:dyDescent="0.25">
      <c r="B159">
        <v>2</v>
      </c>
      <c r="C159">
        <v>8</v>
      </c>
      <c r="D159">
        <v>3</v>
      </c>
      <c r="E159">
        <v>6</v>
      </c>
      <c r="F159">
        <v>14</v>
      </c>
      <c r="G159">
        <v>4</v>
      </c>
      <c r="H159">
        <v>4</v>
      </c>
      <c r="I159" t="s">
        <v>971</v>
      </c>
    </row>
    <row r="160" spans="2:9" x14ac:dyDescent="0.25">
      <c r="B160">
        <v>2</v>
      </c>
      <c r="C160">
        <v>1</v>
      </c>
      <c r="D160">
        <v>1</v>
      </c>
      <c r="E160">
        <v>18</v>
      </c>
      <c r="F160">
        <v>13</v>
      </c>
      <c r="G160">
        <v>3</v>
      </c>
      <c r="H160">
        <v>2</v>
      </c>
      <c r="I160" t="s">
        <v>972</v>
      </c>
    </row>
    <row r="161" spans="2:9" x14ac:dyDescent="0.25">
      <c r="B161">
        <v>4</v>
      </c>
      <c r="C161">
        <v>6</v>
      </c>
      <c r="D161">
        <v>5</v>
      </c>
      <c r="E161">
        <v>16</v>
      </c>
      <c r="F161">
        <v>14</v>
      </c>
      <c r="G161">
        <v>3</v>
      </c>
      <c r="H161">
        <v>3</v>
      </c>
      <c r="I161" t="s">
        <v>973</v>
      </c>
    </row>
    <row r="162" spans="2:9" x14ac:dyDescent="0.25">
      <c r="B162">
        <v>4</v>
      </c>
      <c r="C162">
        <v>2</v>
      </c>
      <c r="D162">
        <v>3</v>
      </c>
      <c r="E162">
        <v>12</v>
      </c>
      <c r="F162">
        <v>10</v>
      </c>
      <c r="G162">
        <v>3</v>
      </c>
      <c r="H162">
        <v>3</v>
      </c>
      <c r="I162" t="s">
        <v>974</v>
      </c>
    </row>
    <row r="163" spans="2:9" x14ac:dyDescent="0.25">
      <c r="B163">
        <v>3</v>
      </c>
      <c r="C163">
        <v>3</v>
      </c>
      <c r="D163">
        <v>5</v>
      </c>
      <c r="E163">
        <v>2</v>
      </c>
      <c r="F163">
        <v>8</v>
      </c>
      <c r="G163">
        <v>4</v>
      </c>
      <c r="H163">
        <v>1</v>
      </c>
      <c r="I163" t="s">
        <v>975</v>
      </c>
    </row>
    <row r="164" spans="2:9" x14ac:dyDescent="0.25">
      <c r="B164">
        <v>2</v>
      </c>
      <c r="C164">
        <v>8</v>
      </c>
      <c r="D164">
        <v>4</v>
      </c>
      <c r="E164">
        <v>9</v>
      </c>
      <c r="F164">
        <v>5</v>
      </c>
      <c r="G164">
        <v>3</v>
      </c>
      <c r="H164">
        <v>3</v>
      </c>
      <c r="I164" t="s">
        <v>976</v>
      </c>
    </row>
    <row r="165" spans="2:9" x14ac:dyDescent="0.25">
      <c r="B165">
        <v>2</v>
      </c>
      <c r="C165">
        <v>7</v>
      </c>
      <c r="D165">
        <v>4</v>
      </c>
      <c r="E165">
        <v>14</v>
      </c>
      <c r="F165">
        <v>11</v>
      </c>
      <c r="G165">
        <v>3</v>
      </c>
      <c r="H165">
        <v>4</v>
      </c>
      <c r="I165" t="s">
        <v>977</v>
      </c>
    </row>
    <row r="166" spans="2:9" x14ac:dyDescent="0.25">
      <c r="B166">
        <v>3</v>
      </c>
      <c r="C166">
        <v>2</v>
      </c>
      <c r="D166">
        <v>3</v>
      </c>
      <c r="E166">
        <v>19</v>
      </c>
      <c r="F166">
        <v>6</v>
      </c>
      <c r="G166">
        <v>2</v>
      </c>
      <c r="H166">
        <v>2</v>
      </c>
      <c r="I166" t="s">
        <v>978</v>
      </c>
    </row>
    <row r="167" spans="2:9" x14ac:dyDescent="0.25">
      <c r="B167">
        <v>2</v>
      </c>
      <c r="C167">
        <v>7</v>
      </c>
      <c r="D167">
        <v>2</v>
      </c>
      <c r="E167">
        <v>7</v>
      </c>
      <c r="F167">
        <v>20</v>
      </c>
      <c r="G167">
        <v>1</v>
      </c>
      <c r="H167">
        <v>2</v>
      </c>
      <c r="I167" t="s">
        <v>979</v>
      </c>
    </row>
    <row r="168" spans="2:9" x14ac:dyDescent="0.25">
      <c r="B168">
        <v>2</v>
      </c>
      <c r="C168">
        <v>1</v>
      </c>
      <c r="D168">
        <v>3</v>
      </c>
      <c r="E168">
        <v>5</v>
      </c>
      <c r="F168">
        <v>18</v>
      </c>
      <c r="G168">
        <v>4</v>
      </c>
      <c r="H168">
        <v>1</v>
      </c>
      <c r="I168" t="s">
        <v>980</v>
      </c>
    </row>
    <row r="169" spans="2:9" x14ac:dyDescent="0.25">
      <c r="B169">
        <v>4</v>
      </c>
      <c r="C169">
        <v>1</v>
      </c>
      <c r="D169">
        <v>3</v>
      </c>
      <c r="E169">
        <v>19</v>
      </c>
      <c r="F169">
        <v>19</v>
      </c>
      <c r="G169">
        <v>4</v>
      </c>
      <c r="H169">
        <v>2</v>
      </c>
      <c r="I169" t="s">
        <v>981</v>
      </c>
    </row>
    <row r="170" spans="2:9" x14ac:dyDescent="0.25">
      <c r="B170">
        <v>2</v>
      </c>
      <c r="C170">
        <v>1</v>
      </c>
      <c r="D170">
        <v>2</v>
      </c>
      <c r="E170">
        <v>12</v>
      </c>
      <c r="F170">
        <v>19</v>
      </c>
      <c r="G170">
        <v>2</v>
      </c>
      <c r="H170">
        <v>1</v>
      </c>
      <c r="I170" t="s">
        <v>982</v>
      </c>
    </row>
    <row r="171" spans="2:9" x14ac:dyDescent="0.25">
      <c r="B171">
        <v>4</v>
      </c>
      <c r="C171">
        <v>2</v>
      </c>
      <c r="D171">
        <v>1</v>
      </c>
      <c r="E171">
        <v>12</v>
      </c>
      <c r="F171">
        <v>12</v>
      </c>
      <c r="G171">
        <v>4</v>
      </c>
      <c r="H171">
        <v>1</v>
      </c>
      <c r="I171" t="s">
        <v>983</v>
      </c>
    </row>
    <row r="172" spans="2:9" x14ac:dyDescent="0.25">
      <c r="B172">
        <v>3</v>
      </c>
      <c r="C172">
        <v>6</v>
      </c>
      <c r="D172">
        <v>1</v>
      </c>
      <c r="E172">
        <v>1</v>
      </c>
      <c r="F172">
        <v>6</v>
      </c>
      <c r="G172">
        <v>3</v>
      </c>
      <c r="H172">
        <v>2</v>
      </c>
      <c r="I172" t="s">
        <v>984</v>
      </c>
    </row>
    <row r="173" spans="2:9" x14ac:dyDescent="0.25">
      <c r="B173">
        <v>4</v>
      </c>
      <c r="C173">
        <v>6</v>
      </c>
      <c r="D173">
        <v>3</v>
      </c>
      <c r="E173">
        <v>12</v>
      </c>
      <c r="F173">
        <v>7</v>
      </c>
      <c r="G173">
        <v>3</v>
      </c>
      <c r="H173">
        <v>4</v>
      </c>
      <c r="I173" t="s">
        <v>985</v>
      </c>
    </row>
    <row r="174" spans="2:9" x14ac:dyDescent="0.25">
      <c r="B174">
        <v>1</v>
      </c>
      <c r="C174">
        <v>5</v>
      </c>
      <c r="D174">
        <v>1</v>
      </c>
      <c r="E174">
        <v>8</v>
      </c>
      <c r="F174">
        <v>20</v>
      </c>
      <c r="G174">
        <v>1</v>
      </c>
      <c r="H174">
        <v>4</v>
      </c>
      <c r="I174" t="s">
        <v>986</v>
      </c>
    </row>
    <row r="175" spans="2:9" x14ac:dyDescent="0.25">
      <c r="B175">
        <v>2</v>
      </c>
      <c r="C175">
        <v>1</v>
      </c>
      <c r="D175">
        <v>5</v>
      </c>
      <c r="E175">
        <v>12</v>
      </c>
      <c r="F175">
        <v>1</v>
      </c>
      <c r="G175">
        <v>4</v>
      </c>
      <c r="H175">
        <v>3</v>
      </c>
      <c r="I175" t="s">
        <v>987</v>
      </c>
    </row>
    <row r="176" spans="2:9" x14ac:dyDescent="0.25">
      <c r="B176">
        <v>3</v>
      </c>
      <c r="C176">
        <v>6</v>
      </c>
      <c r="D176">
        <v>1</v>
      </c>
      <c r="E176">
        <v>6</v>
      </c>
      <c r="F176">
        <v>14</v>
      </c>
      <c r="G176">
        <v>1</v>
      </c>
      <c r="H176">
        <v>3</v>
      </c>
      <c r="I176" t="s">
        <v>988</v>
      </c>
    </row>
    <row r="177" spans="2:9" x14ac:dyDescent="0.25">
      <c r="B177">
        <v>2</v>
      </c>
      <c r="C177">
        <v>3</v>
      </c>
      <c r="D177">
        <v>1</v>
      </c>
      <c r="E177">
        <v>6</v>
      </c>
      <c r="F177">
        <v>11</v>
      </c>
      <c r="G177">
        <v>1</v>
      </c>
      <c r="H177">
        <v>4</v>
      </c>
      <c r="I177" t="s">
        <v>989</v>
      </c>
    </row>
    <row r="178" spans="2:9" x14ac:dyDescent="0.25">
      <c r="B178">
        <v>4</v>
      </c>
      <c r="C178">
        <v>7</v>
      </c>
      <c r="D178">
        <v>5</v>
      </c>
      <c r="E178">
        <v>18</v>
      </c>
      <c r="F178">
        <v>12</v>
      </c>
      <c r="G178">
        <v>1</v>
      </c>
      <c r="H178">
        <v>2</v>
      </c>
      <c r="I178" t="s">
        <v>990</v>
      </c>
    </row>
    <row r="179" spans="2:9" x14ac:dyDescent="0.25">
      <c r="B179">
        <v>3</v>
      </c>
      <c r="C179">
        <v>6</v>
      </c>
      <c r="D179">
        <v>5</v>
      </c>
      <c r="E179">
        <v>11</v>
      </c>
      <c r="F179">
        <v>19</v>
      </c>
      <c r="G179">
        <v>2</v>
      </c>
      <c r="H179">
        <v>3</v>
      </c>
      <c r="I179" t="s">
        <v>991</v>
      </c>
    </row>
    <row r="180" spans="2:9" x14ac:dyDescent="0.25">
      <c r="B180">
        <v>4</v>
      </c>
      <c r="C180">
        <v>3</v>
      </c>
      <c r="D180">
        <v>3</v>
      </c>
      <c r="E180">
        <v>5</v>
      </c>
      <c r="F180">
        <v>14</v>
      </c>
      <c r="G180">
        <v>4</v>
      </c>
      <c r="H180">
        <v>3</v>
      </c>
      <c r="I180" t="s">
        <v>992</v>
      </c>
    </row>
    <row r="181" spans="2:9" x14ac:dyDescent="0.25">
      <c r="B181">
        <v>3</v>
      </c>
      <c r="C181">
        <v>7</v>
      </c>
      <c r="D181">
        <v>4</v>
      </c>
      <c r="E181">
        <v>15</v>
      </c>
      <c r="F181">
        <v>16</v>
      </c>
      <c r="G181">
        <v>3</v>
      </c>
      <c r="H181">
        <v>4</v>
      </c>
      <c r="I181" t="s">
        <v>993</v>
      </c>
    </row>
    <row r="182" spans="2:9" x14ac:dyDescent="0.25">
      <c r="B182">
        <v>2</v>
      </c>
      <c r="C182">
        <v>2</v>
      </c>
      <c r="D182">
        <v>2</v>
      </c>
      <c r="E182">
        <v>4</v>
      </c>
      <c r="F182">
        <v>7</v>
      </c>
      <c r="G182">
        <v>3</v>
      </c>
      <c r="H182">
        <v>1</v>
      </c>
      <c r="I182" t="s">
        <v>994</v>
      </c>
    </row>
    <row r="183" spans="2:9" x14ac:dyDescent="0.25">
      <c r="B183">
        <v>3</v>
      </c>
      <c r="C183">
        <v>7</v>
      </c>
      <c r="D183">
        <v>5</v>
      </c>
      <c r="E183">
        <v>2</v>
      </c>
      <c r="F183">
        <v>10</v>
      </c>
      <c r="G183">
        <v>1</v>
      </c>
      <c r="H183">
        <v>2</v>
      </c>
      <c r="I183" t="s">
        <v>995</v>
      </c>
    </row>
    <row r="184" spans="2:9" x14ac:dyDescent="0.25">
      <c r="B184">
        <v>4</v>
      </c>
      <c r="C184">
        <v>5</v>
      </c>
      <c r="D184">
        <v>5</v>
      </c>
      <c r="E184">
        <v>3</v>
      </c>
      <c r="F184">
        <v>9</v>
      </c>
      <c r="G184">
        <v>2</v>
      </c>
      <c r="H184">
        <v>4</v>
      </c>
      <c r="I184" t="s">
        <v>996</v>
      </c>
    </row>
    <row r="185" spans="2:9" x14ac:dyDescent="0.25">
      <c r="B185">
        <v>3</v>
      </c>
      <c r="C185">
        <v>3</v>
      </c>
      <c r="D185">
        <v>3</v>
      </c>
      <c r="E185">
        <v>2</v>
      </c>
      <c r="F185">
        <v>19</v>
      </c>
      <c r="G185">
        <v>2</v>
      </c>
      <c r="H185">
        <v>2</v>
      </c>
      <c r="I185" t="s">
        <v>997</v>
      </c>
    </row>
    <row r="186" spans="2:9" x14ac:dyDescent="0.25">
      <c r="B186">
        <v>2</v>
      </c>
      <c r="C186">
        <v>7</v>
      </c>
      <c r="D186">
        <v>2</v>
      </c>
      <c r="E186">
        <v>18</v>
      </c>
      <c r="F186">
        <v>12</v>
      </c>
      <c r="G186">
        <v>1</v>
      </c>
      <c r="H186">
        <v>4</v>
      </c>
      <c r="I186" t="s">
        <v>998</v>
      </c>
    </row>
    <row r="187" spans="2:9" x14ac:dyDescent="0.25">
      <c r="B187">
        <v>2</v>
      </c>
      <c r="C187">
        <v>5</v>
      </c>
      <c r="D187">
        <v>2</v>
      </c>
      <c r="E187">
        <v>3</v>
      </c>
      <c r="F187">
        <v>4</v>
      </c>
      <c r="G187">
        <v>3</v>
      </c>
      <c r="H187">
        <v>1</v>
      </c>
      <c r="I187" t="s">
        <v>999</v>
      </c>
    </row>
    <row r="188" spans="2:9" x14ac:dyDescent="0.25">
      <c r="B188">
        <v>1</v>
      </c>
      <c r="C188">
        <v>2</v>
      </c>
      <c r="D188">
        <v>5</v>
      </c>
      <c r="E188">
        <v>2</v>
      </c>
      <c r="F188">
        <v>20</v>
      </c>
      <c r="G188">
        <v>1</v>
      </c>
      <c r="H188">
        <v>1</v>
      </c>
      <c r="I188" t="s">
        <v>1000</v>
      </c>
    </row>
    <row r="189" spans="2:9" x14ac:dyDescent="0.25">
      <c r="B189">
        <v>2</v>
      </c>
      <c r="C189">
        <v>2</v>
      </c>
      <c r="D189">
        <v>5</v>
      </c>
      <c r="E189">
        <v>19</v>
      </c>
      <c r="F189">
        <v>20</v>
      </c>
      <c r="G189">
        <v>1</v>
      </c>
      <c r="H189">
        <v>4</v>
      </c>
      <c r="I189" t="s">
        <v>1001</v>
      </c>
    </row>
    <row r="190" spans="2:9" x14ac:dyDescent="0.25">
      <c r="B190">
        <v>4</v>
      </c>
      <c r="C190">
        <v>3</v>
      </c>
      <c r="D190">
        <v>2</v>
      </c>
      <c r="E190">
        <v>2</v>
      </c>
      <c r="F190">
        <v>7</v>
      </c>
      <c r="G190">
        <v>4</v>
      </c>
      <c r="H190">
        <v>2</v>
      </c>
      <c r="I190" t="s">
        <v>1002</v>
      </c>
    </row>
    <row r="191" spans="2:9" x14ac:dyDescent="0.25">
      <c r="B191">
        <v>4</v>
      </c>
      <c r="C191">
        <v>5</v>
      </c>
      <c r="D191">
        <v>1</v>
      </c>
      <c r="E191">
        <v>14</v>
      </c>
      <c r="F191">
        <v>14</v>
      </c>
      <c r="G191">
        <v>1</v>
      </c>
      <c r="H191">
        <v>1</v>
      </c>
      <c r="I191" t="s">
        <v>1003</v>
      </c>
    </row>
    <row r="192" spans="2:9" x14ac:dyDescent="0.25">
      <c r="B192">
        <v>3</v>
      </c>
      <c r="C192">
        <v>8</v>
      </c>
      <c r="D192">
        <v>5</v>
      </c>
      <c r="E192">
        <v>1</v>
      </c>
      <c r="F192">
        <v>14</v>
      </c>
      <c r="G192">
        <v>2</v>
      </c>
      <c r="H192">
        <v>3</v>
      </c>
      <c r="I192" t="s">
        <v>1004</v>
      </c>
    </row>
    <row r="193" spans="2:9" x14ac:dyDescent="0.25">
      <c r="B193">
        <v>1</v>
      </c>
      <c r="C193">
        <v>8</v>
      </c>
      <c r="D193">
        <v>4</v>
      </c>
      <c r="E193">
        <v>14</v>
      </c>
      <c r="F193">
        <v>14</v>
      </c>
      <c r="G193">
        <v>1</v>
      </c>
      <c r="H193">
        <v>1</v>
      </c>
      <c r="I193" t="s">
        <v>1005</v>
      </c>
    </row>
    <row r="194" spans="2:9" x14ac:dyDescent="0.25">
      <c r="B194">
        <v>1</v>
      </c>
      <c r="C194">
        <v>7</v>
      </c>
      <c r="D194">
        <v>1</v>
      </c>
      <c r="E194">
        <v>10</v>
      </c>
      <c r="F194">
        <v>7</v>
      </c>
      <c r="G194">
        <v>2</v>
      </c>
      <c r="H194">
        <v>2</v>
      </c>
      <c r="I194" t="s">
        <v>1006</v>
      </c>
    </row>
    <row r="195" spans="2:9" x14ac:dyDescent="0.25">
      <c r="B195">
        <v>4</v>
      </c>
      <c r="C195">
        <v>6</v>
      </c>
      <c r="D195">
        <v>4</v>
      </c>
      <c r="E195">
        <v>2</v>
      </c>
      <c r="F195">
        <v>12</v>
      </c>
      <c r="G195">
        <v>4</v>
      </c>
      <c r="H195">
        <v>2</v>
      </c>
      <c r="I195" t="s">
        <v>1007</v>
      </c>
    </row>
    <row r="196" spans="2:9" x14ac:dyDescent="0.25">
      <c r="B196">
        <v>4</v>
      </c>
      <c r="C196">
        <v>5</v>
      </c>
      <c r="D196">
        <v>3</v>
      </c>
      <c r="E196">
        <v>14</v>
      </c>
      <c r="F196">
        <v>3</v>
      </c>
      <c r="G196">
        <v>4</v>
      </c>
      <c r="H196">
        <v>4</v>
      </c>
      <c r="I196" t="s">
        <v>1008</v>
      </c>
    </row>
    <row r="197" spans="2:9" x14ac:dyDescent="0.25">
      <c r="B197">
        <v>3</v>
      </c>
      <c r="C197">
        <v>7</v>
      </c>
      <c r="D197">
        <v>3</v>
      </c>
      <c r="E197">
        <v>12</v>
      </c>
      <c r="F197">
        <v>17</v>
      </c>
      <c r="G197">
        <v>3</v>
      </c>
      <c r="H197">
        <v>2</v>
      </c>
      <c r="I197" t="s">
        <v>1009</v>
      </c>
    </row>
    <row r="198" spans="2:9" x14ac:dyDescent="0.25">
      <c r="B198">
        <v>1</v>
      </c>
      <c r="C198">
        <v>7</v>
      </c>
      <c r="D198">
        <v>3</v>
      </c>
      <c r="E198">
        <v>1</v>
      </c>
      <c r="F198">
        <v>13</v>
      </c>
      <c r="G198">
        <v>4</v>
      </c>
      <c r="H198">
        <v>3</v>
      </c>
      <c r="I198" t="s">
        <v>1010</v>
      </c>
    </row>
    <row r="199" spans="2:9" x14ac:dyDescent="0.25">
      <c r="B199">
        <v>4</v>
      </c>
      <c r="C199">
        <v>4</v>
      </c>
      <c r="D199">
        <v>3</v>
      </c>
      <c r="E199">
        <v>5</v>
      </c>
      <c r="F199">
        <v>20</v>
      </c>
      <c r="G199">
        <v>2</v>
      </c>
      <c r="H199">
        <v>2</v>
      </c>
      <c r="I199" t="s">
        <v>1011</v>
      </c>
    </row>
    <row r="200" spans="2:9" x14ac:dyDescent="0.25">
      <c r="B200">
        <v>3</v>
      </c>
      <c r="C200">
        <v>5</v>
      </c>
      <c r="D200">
        <v>2</v>
      </c>
      <c r="E200">
        <v>9</v>
      </c>
      <c r="F200">
        <v>9</v>
      </c>
      <c r="G200">
        <v>3</v>
      </c>
      <c r="H200">
        <v>2</v>
      </c>
      <c r="I200" t="s">
        <v>1012</v>
      </c>
    </row>
    <row r="201" spans="2:9" x14ac:dyDescent="0.25">
      <c r="B201">
        <v>1</v>
      </c>
      <c r="C201">
        <v>1</v>
      </c>
      <c r="D201">
        <v>3</v>
      </c>
      <c r="E201">
        <v>6</v>
      </c>
      <c r="F201">
        <v>14</v>
      </c>
      <c r="G201">
        <v>3</v>
      </c>
      <c r="H201">
        <v>4</v>
      </c>
      <c r="I201" t="s">
        <v>1013</v>
      </c>
    </row>
    <row r="202" spans="2:9" x14ac:dyDescent="0.25">
      <c r="B202">
        <v>4</v>
      </c>
      <c r="C202">
        <v>8</v>
      </c>
      <c r="D202">
        <v>5</v>
      </c>
      <c r="E202">
        <v>10</v>
      </c>
      <c r="F202">
        <v>20</v>
      </c>
      <c r="G202">
        <v>4</v>
      </c>
      <c r="H202">
        <v>2</v>
      </c>
      <c r="I202" t="s">
        <v>1014</v>
      </c>
    </row>
    <row r="203" spans="2:9" x14ac:dyDescent="0.25">
      <c r="B203">
        <v>3</v>
      </c>
      <c r="C203">
        <v>7</v>
      </c>
      <c r="D203">
        <v>4</v>
      </c>
      <c r="E203">
        <v>17</v>
      </c>
      <c r="F203">
        <v>9</v>
      </c>
      <c r="G203">
        <v>1</v>
      </c>
      <c r="H203">
        <v>3</v>
      </c>
      <c r="I203" t="s">
        <v>1015</v>
      </c>
    </row>
    <row r="204" spans="2:9" x14ac:dyDescent="0.25">
      <c r="B204">
        <v>1</v>
      </c>
      <c r="C204">
        <v>6</v>
      </c>
      <c r="D204">
        <v>5</v>
      </c>
      <c r="E204">
        <v>16</v>
      </c>
      <c r="F204">
        <v>15</v>
      </c>
      <c r="G204">
        <v>2</v>
      </c>
      <c r="H204">
        <v>2</v>
      </c>
      <c r="I204" t="s">
        <v>1016</v>
      </c>
    </row>
    <row r="205" spans="2:9" x14ac:dyDescent="0.25">
      <c r="B205">
        <v>3</v>
      </c>
      <c r="C205">
        <v>7</v>
      </c>
      <c r="D205">
        <v>3</v>
      </c>
      <c r="E205">
        <v>19</v>
      </c>
      <c r="F205">
        <v>5</v>
      </c>
      <c r="G205">
        <v>4</v>
      </c>
      <c r="H205">
        <v>3</v>
      </c>
      <c r="I205" t="s">
        <v>1017</v>
      </c>
    </row>
    <row r="206" spans="2:9" x14ac:dyDescent="0.25">
      <c r="B206">
        <v>2</v>
      </c>
      <c r="C206">
        <v>1</v>
      </c>
      <c r="D206">
        <v>3</v>
      </c>
      <c r="E206">
        <v>9</v>
      </c>
      <c r="F206">
        <v>7</v>
      </c>
      <c r="G206">
        <v>4</v>
      </c>
      <c r="H206">
        <v>4</v>
      </c>
      <c r="I206" t="s">
        <v>1018</v>
      </c>
    </row>
    <row r="207" spans="2:9" x14ac:dyDescent="0.25">
      <c r="B207">
        <v>3</v>
      </c>
      <c r="C207">
        <v>8</v>
      </c>
      <c r="D207">
        <v>1</v>
      </c>
      <c r="E207">
        <v>4</v>
      </c>
      <c r="F207">
        <v>8</v>
      </c>
      <c r="G207">
        <v>2</v>
      </c>
      <c r="H207">
        <v>2</v>
      </c>
      <c r="I207" t="s">
        <v>1019</v>
      </c>
    </row>
    <row r="208" spans="2:9" x14ac:dyDescent="0.25">
      <c r="B208">
        <v>1</v>
      </c>
      <c r="C208">
        <v>3</v>
      </c>
      <c r="D208">
        <v>1</v>
      </c>
      <c r="E208">
        <v>5</v>
      </c>
      <c r="F208">
        <v>12</v>
      </c>
      <c r="G208">
        <v>2</v>
      </c>
      <c r="H208">
        <v>1</v>
      </c>
      <c r="I208" t="s">
        <v>1020</v>
      </c>
    </row>
    <row r="209" spans="2:9" x14ac:dyDescent="0.25">
      <c r="B209">
        <v>4</v>
      </c>
      <c r="C209">
        <v>8</v>
      </c>
      <c r="D209">
        <v>2</v>
      </c>
      <c r="E209">
        <v>4</v>
      </c>
      <c r="F209">
        <v>15</v>
      </c>
      <c r="G209">
        <v>1</v>
      </c>
      <c r="H209">
        <v>2</v>
      </c>
      <c r="I209" t="s">
        <v>1021</v>
      </c>
    </row>
    <row r="210" spans="2:9" x14ac:dyDescent="0.25">
      <c r="B210">
        <v>3</v>
      </c>
      <c r="C210">
        <v>1</v>
      </c>
      <c r="D210">
        <v>3</v>
      </c>
      <c r="E210">
        <v>11</v>
      </c>
      <c r="F210">
        <v>13</v>
      </c>
      <c r="G210">
        <v>2</v>
      </c>
      <c r="H210">
        <v>3</v>
      </c>
      <c r="I210" t="s">
        <v>1022</v>
      </c>
    </row>
    <row r="211" spans="2:9" x14ac:dyDescent="0.25">
      <c r="B211">
        <v>3</v>
      </c>
      <c r="C211">
        <v>2</v>
      </c>
      <c r="D211">
        <v>5</v>
      </c>
      <c r="E211">
        <v>19</v>
      </c>
      <c r="F211">
        <v>8</v>
      </c>
      <c r="G211">
        <v>4</v>
      </c>
      <c r="H211">
        <v>1</v>
      </c>
      <c r="I211" t="s">
        <v>1023</v>
      </c>
    </row>
    <row r="212" spans="2:9" x14ac:dyDescent="0.25">
      <c r="B212">
        <v>4</v>
      </c>
      <c r="C212">
        <v>5</v>
      </c>
      <c r="D212">
        <v>5</v>
      </c>
      <c r="E212">
        <v>19</v>
      </c>
      <c r="F212">
        <v>20</v>
      </c>
      <c r="G212">
        <v>3</v>
      </c>
      <c r="H212">
        <v>3</v>
      </c>
      <c r="I212" t="s">
        <v>1024</v>
      </c>
    </row>
    <row r="213" spans="2:9" x14ac:dyDescent="0.25">
      <c r="B213">
        <v>1</v>
      </c>
      <c r="C213">
        <v>3</v>
      </c>
      <c r="D213">
        <v>5</v>
      </c>
      <c r="E213">
        <v>9</v>
      </c>
      <c r="F213">
        <v>12</v>
      </c>
      <c r="G213">
        <v>3</v>
      </c>
      <c r="H213">
        <v>2</v>
      </c>
      <c r="I213" t="s">
        <v>1025</v>
      </c>
    </row>
    <row r="214" spans="2:9" x14ac:dyDescent="0.25">
      <c r="B214">
        <v>4</v>
      </c>
      <c r="C214">
        <v>6</v>
      </c>
      <c r="D214">
        <v>5</v>
      </c>
      <c r="E214">
        <v>6</v>
      </c>
      <c r="F214">
        <v>7</v>
      </c>
      <c r="G214">
        <v>2</v>
      </c>
      <c r="H214">
        <v>4</v>
      </c>
      <c r="I214" t="s">
        <v>1026</v>
      </c>
    </row>
    <row r="215" spans="2:9" x14ac:dyDescent="0.25">
      <c r="B215">
        <v>1</v>
      </c>
      <c r="C215">
        <v>3</v>
      </c>
      <c r="D215">
        <v>2</v>
      </c>
      <c r="E215">
        <v>16</v>
      </c>
      <c r="F215">
        <v>7</v>
      </c>
      <c r="G215">
        <v>4</v>
      </c>
      <c r="H215">
        <v>3</v>
      </c>
      <c r="I215" t="s">
        <v>1027</v>
      </c>
    </row>
    <row r="216" spans="2:9" x14ac:dyDescent="0.25">
      <c r="B216">
        <v>1</v>
      </c>
      <c r="C216">
        <v>2</v>
      </c>
      <c r="D216">
        <v>2</v>
      </c>
      <c r="E216">
        <v>18</v>
      </c>
      <c r="F216">
        <v>8</v>
      </c>
      <c r="G216">
        <v>2</v>
      </c>
      <c r="H216">
        <v>4</v>
      </c>
      <c r="I216" t="s">
        <v>1028</v>
      </c>
    </row>
    <row r="217" spans="2:9" x14ac:dyDescent="0.25">
      <c r="B217">
        <v>3</v>
      </c>
      <c r="C217">
        <v>7</v>
      </c>
      <c r="D217">
        <v>4</v>
      </c>
      <c r="E217">
        <v>14</v>
      </c>
      <c r="F217">
        <v>6</v>
      </c>
      <c r="G217">
        <v>4</v>
      </c>
      <c r="H217">
        <v>1</v>
      </c>
      <c r="I217" t="s">
        <v>1029</v>
      </c>
    </row>
    <row r="218" spans="2:9" x14ac:dyDescent="0.25">
      <c r="B218">
        <v>4</v>
      </c>
      <c r="C218">
        <v>6</v>
      </c>
      <c r="D218">
        <v>3</v>
      </c>
      <c r="E218">
        <v>13</v>
      </c>
      <c r="F218">
        <v>12</v>
      </c>
      <c r="G218">
        <v>3</v>
      </c>
      <c r="H218">
        <v>1</v>
      </c>
      <c r="I218" t="s">
        <v>1030</v>
      </c>
    </row>
    <row r="219" spans="2:9" x14ac:dyDescent="0.25">
      <c r="B219">
        <v>1</v>
      </c>
      <c r="C219">
        <v>2</v>
      </c>
      <c r="D219">
        <v>5</v>
      </c>
      <c r="E219">
        <v>5</v>
      </c>
      <c r="F219">
        <v>11</v>
      </c>
      <c r="G219">
        <v>3</v>
      </c>
      <c r="H219">
        <v>1</v>
      </c>
      <c r="I219" t="s">
        <v>1031</v>
      </c>
    </row>
    <row r="220" spans="2:9" x14ac:dyDescent="0.25">
      <c r="B220">
        <v>4</v>
      </c>
      <c r="C220">
        <v>8</v>
      </c>
      <c r="D220">
        <v>1</v>
      </c>
      <c r="E220">
        <v>5</v>
      </c>
      <c r="F220">
        <v>17</v>
      </c>
      <c r="G220">
        <v>2</v>
      </c>
      <c r="H220">
        <v>3</v>
      </c>
      <c r="I220" t="s">
        <v>1032</v>
      </c>
    </row>
    <row r="221" spans="2:9" x14ac:dyDescent="0.25">
      <c r="B221">
        <v>4</v>
      </c>
      <c r="C221">
        <v>2</v>
      </c>
      <c r="D221">
        <v>5</v>
      </c>
      <c r="E221">
        <v>4</v>
      </c>
      <c r="F221">
        <v>13</v>
      </c>
      <c r="G221">
        <v>4</v>
      </c>
      <c r="H221">
        <v>2</v>
      </c>
      <c r="I221" t="s">
        <v>1033</v>
      </c>
    </row>
    <row r="222" spans="2:9" x14ac:dyDescent="0.25">
      <c r="B222">
        <v>4</v>
      </c>
      <c r="C222">
        <v>8</v>
      </c>
      <c r="D222">
        <v>3</v>
      </c>
      <c r="E222">
        <v>3</v>
      </c>
      <c r="F222">
        <v>12</v>
      </c>
      <c r="G222">
        <v>1</v>
      </c>
      <c r="H222">
        <v>3</v>
      </c>
      <c r="I222" t="s">
        <v>1034</v>
      </c>
    </row>
    <row r="223" spans="2:9" x14ac:dyDescent="0.25">
      <c r="B223">
        <v>1</v>
      </c>
      <c r="C223">
        <v>6</v>
      </c>
      <c r="D223">
        <v>4</v>
      </c>
      <c r="E223">
        <v>17</v>
      </c>
      <c r="F223">
        <v>5</v>
      </c>
      <c r="G223">
        <v>2</v>
      </c>
      <c r="H223">
        <v>3</v>
      </c>
      <c r="I223" t="s">
        <v>1035</v>
      </c>
    </row>
    <row r="224" spans="2:9" x14ac:dyDescent="0.25">
      <c r="B224">
        <v>1</v>
      </c>
      <c r="C224">
        <v>6</v>
      </c>
      <c r="D224">
        <v>5</v>
      </c>
      <c r="E224">
        <v>9</v>
      </c>
      <c r="F224">
        <v>20</v>
      </c>
      <c r="G224">
        <v>1</v>
      </c>
      <c r="H224">
        <v>2</v>
      </c>
      <c r="I224" t="s">
        <v>1036</v>
      </c>
    </row>
    <row r="225" spans="2:9" x14ac:dyDescent="0.25">
      <c r="B225">
        <v>4</v>
      </c>
      <c r="C225">
        <v>7</v>
      </c>
      <c r="D225">
        <v>5</v>
      </c>
      <c r="E225">
        <v>14</v>
      </c>
      <c r="F225">
        <v>11</v>
      </c>
      <c r="G225">
        <v>4</v>
      </c>
      <c r="H225">
        <v>1</v>
      </c>
      <c r="I225" t="s">
        <v>1037</v>
      </c>
    </row>
    <row r="226" spans="2:9" x14ac:dyDescent="0.25">
      <c r="B226">
        <v>3</v>
      </c>
      <c r="C226">
        <v>8</v>
      </c>
      <c r="D226">
        <v>4</v>
      </c>
      <c r="E226">
        <v>2</v>
      </c>
      <c r="F226">
        <v>18</v>
      </c>
      <c r="G226">
        <v>1</v>
      </c>
      <c r="H226">
        <v>3</v>
      </c>
      <c r="I226" t="s">
        <v>1038</v>
      </c>
    </row>
    <row r="227" spans="2:9" x14ac:dyDescent="0.25">
      <c r="B227">
        <v>4</v>
      </c>
      <c r="C227">
        <v>6</v>
      </c>
      <c r="D227">
        <v>3</v>
      </c>
      <c r="E227">
        <v>12</v>
      </c>
      <c r="F227">
        <v>2</v>
      </c>
      <c r="G227">
        <v>2</v>
      </c>
      <c r="H227">
        <v>3</v>
      </c>
      <c r="I227" t="s">
        <v>1039</v>
      </c>
    </row>
    <row r="228" spans="2:9" x14ac:dyDescent="0.25">
      <c r="B228">
        <v>1</v>
      </c>
      <c r="C228">
        <v>8</v>
      </c>
      <c r="D228">
        <v>1</v>
      </c>
      <c r="E228">
        <v>16</v>
      </c>
      <c r="F228">
        <v>20</v>
      </c>
      <c r="G228">
        <v>1</v>
      </c>
      <c r="H228">
        <v>2</v>
      </c>
      <c r="I228" t="s">
        <v>1040</v>
      </c>
    </row>
    <row r="229" spans="2:9" x14ac:dyDescent="0.25">
      <c r="B229">
        <v>3</v>
      </c>
      <c r="C229">
        <v>4</v>
      </c>
      <c r="D229">
        <v>4</v>
      </c>
      <c r="E229">
        <v>10</v>
      </c>
      <c r="F229">
        <v>15</v>
      </c>
      <c r="G229">
        <v>4</v>
      </c>
      <c r="H229">
        <v>3</v>
      </c>
      <c r="I229" t="s">
        <v>1041</v>
      </c>
    </row>
    <row r="230" spans="2:9" x14ac:dyDescent="0.25">
      <c r="B230">
        <v>2</v>
      </c>
      <c r="C230">
        <v>8</v>
      </c>
      <c r="D230">
        <v>1</v>
      </c>
      <c r="E230">
        <v>1</v>
      </c>
      <c r="F230">
        <v>16</v>
      </c>
      <c r="G230">
        <v>3</v>
      </c>
      <c r="H230">
        <v>3</v>
      </c>
      <c r="I230" t="s">
        <v>1042</v>
      </c>
    </row>
    <row r="231" spans="2:9" x14ac:dyDescent="0.25">
      <c r="B231">
        <v>3</v>
      </c>
      <c r="C231">
        <v>4</v>
      </c>
      <c r="D231">
        <v>4</v>
      </c>
      <c r="E231">
        <v>5</v>
      </c>
      <c r="F231">
        <v>18</v>
      </c>
      <c r="G231">
        <v>2</v>
      </c>
      <c r="H231">
        <v>1</v>
      </c>
      <c r="I231" t="s">
        <v>1043</v>
      </c>
    </row>
    <row r="232" spans="2:9" x14ac:dyDescent="0.25">
      <c r="B232">
        <v>3</v>
      </c>
      <c r="C232">
        <v>7</v>
      </c>
      <c r="D232">
        <v>4</v>
      </c>
      <c r="E232">
        <v>18</v>
      </c>
      <c r="F232">
        <v>13</v>
      </c>
      <c r="G232">
        <v>2</v>
      </c>
      <c r="H232">
        <v>4</v>
      </c>
      <c r="I232" t="s">
        <v>1044</v>
      </c>
    </row>
    <row r="233" spans="2:9" x14ac:dyDescent="0.25">
      <c r="B233">
        <v>3</v>
      </c>
      <c r="C233">
        <v>8</v>
      </c>
      <c r="D233">
        <v>3</v>
      </c>
      <c r="E233">
        <v>13</v>
      </c>
      <c r="F233">
        <v>2</v>
      </c>
      <c r="G233">
        <v>3</v>
      </c>
      <c r="H233">
        <v>3</v>
      </c>
      <c r="I233" t="s">
        <v>1045</v>
      </c>
    </row>
    <row r="234" spans="2:9" x14ac:dyDescent="0.25">
      <c r="B234">
        <v>3</v>
      </c>
      <c r="C234">
        <v>1</v>
      </c>
      <c r="D234">
        <v>4</v>
      </c>
      <c r="E234">
        <v>15</v>
      </c>
      <c r="F234">
        <v>18</v>
      </c>
      <c r="G234">
        <v>1</v>
      </c>
      <c r="H234">
        <v>3</v>
      </c>
      <c r="I234" t="s">
        <v>1046</v>
      </c>
    </row>
    <row r="235" spans="2:9" x14ac:dyDescent="0.25">
      <c r="B235">
        <v>1</v>
      </c>
      <c r="C235">
        <v>7</v>
      </c>
      <c r="D235">
        <v>2</v>
      </c>
      <c r="E235">
        <v>7</v>
      </c>
      <c r="F235">
        <v>2</v>
      </c>
      <c r="G235">
        <v>1</v>
      </c>
      <c r="H235">
        <v>4</v>
      </c>
      <c r="I235" t="s">
        <v>1047</v>
      </c>
    </row>
    <row r="236" spans="2:9" x14ac:dyDescent="0.25">
      <c r="B236">
        <v>1</v>
      </c>
      <c r="C236">
        <v>2</v>
      </c>
      <c r="D236">
        <v>4</v>
      </c>
      <c r="E236">
        <v>15</v>
      </c>
      <c r="F236">
        <v>7</v>
      </c>
      <c r="G236">
        <v>1</v>
      </c>
      <c r="H236">
        <v>3</v>
      </c>
      <c r="I236" t="s">
        <v>1048</v>
      </c>
    </row>
    <row r="237" spans="2:9" x14ac:dyDescent="0.25">
      <c r="B237">
        <v>4</v>
      </c>
      <c r="C237">
        <v>8</v>
      </c>
      <c r="D237">
        <v>2</v>
      </c>
      <c r="E237">
        <v>9</v>
      </c>
      <c r="F237">
        <v>4</v>
      </c>
      <c r="G237">
        <v>3</v>
      </c>
      <c r="H237">
        <v>3</v>
      </c>
      <c r="I237" t="s">
        <v>1049</v>
      </c>
    </row>
    <row r="238" spans="2:9" x14ac:dyDescent="0.25">
      <c r="B238">
        <v>2</v>
      </c>
      <c r="C238">
        <v>6</v>
      </c>
      <c r="D238">
        <v>4</v>
      </c>
      <c r="E238">
        <v>7</v>
      </c>
      <c r="F238">
        <v>1</v>
      </c>
      <c r="G238">
        <v>4</v>
      </c>
      <c r="H238">
        <v>2</v>
      </c>
      <c r="I238" t="s">
        <v>1050</v>
      </c>
    </row>
    <row r="239" spans="2:9" x14ac:dyDescent="0.25">
      <c r="B239">
        <v>3</v>
      </c>
      <c r="C239">
        <v>1</v>
      </c>
      <c r="D239">
        <v>5</v>
      </c>
      <c r="E239">
        <v>11</v>
      </c>
      <c r="F239">
        <v>19</v>
      </c>
      <c r="G239">
        <v>4</v>
      </c>
      <c r="H239">
        <v>4</v>
      </c>
      <c r="I239" t="s">
        <v>1051</v>
      </c>
    </row>
    <row r="240" spans="2:9" x14ac:dyDescent="0.25">
      <c r="B240">
        <v>2</v>
      </c>
      <c r="C240">
        <v>5</v>
      </c>
      <c r="D240">
        <v>5</v>
      </c>
      <c r="E240">
        <v>1</v>
      </c>
      <c r="F240">
        <v>15</v>
      </c>
      <c r="G240">
        <v>3</v>
      </c>
      <c r="H240">
        <v>4</v>
      </c>
      <c r="I240" t="s">
        <v>1052</v>
      </c>
    </row>
    <row r="241" spans="2:9" x14ac:dyDescent="0.25">
      <c r="B241">
        <v>3</v>
      </c>
      <c r="C241">
        <v>7</v>
      </c>
      <c r="D241">
        <v>3</v>
      </c>
      <c r="E241">
        <v>8</v>
      </c>
      <c r="F241">
        <v>12</v>
      </c>
      <c r="G241">
        <v>3</v>
      </c>
      <c r="H241">
        <v>1</v>
      </c>
      <c r="I241" t="s">
        <v>1053</v>
      </c>
    </row>
    <row r="242" spans="2:9" x14ac:dyDescent="0.25">
      <c r="B242">
        <v>3</v>
      </c>
      <c r="C242">
        <v>8</v>
      </c>
      <c r="D242">
        <v>1</v>
      </c>
      <c r="E242">
        <v>7</v>
      </c>
      <c r="F242">
        <v>1</v>
      </c>
      <c r="G242">
        <v>4</v>
      </c>
      <c r="H242">
        <v>4</v>
      </c>
      <c r="I242" t="s">
        <v>1054</v>
      </c>
    </row>
    <row r="243" spans="2:9" x14ac:dyDescent="0.25">
      <c r="B243">
        <v>1</v>
      </c>
      <c r="C243">
        <v>3</v>
      </c>
      <c r="D243">
        <v>5</v>
      </c>
      <c r="E243">
        <v>15</v>
      </c>
      <c r="F243">
        <v>17</v>
      </c>
      <c r="G243">
        <v>3</v>
      </c>
      <c r="H243">
        <v>1</v>
      </c>
      <c r="I243" t="s">
        <v>1055</v>
      </c>
    </row>
    <row r="244" spans="2:9" x14ac:dyDescent="0.25">
      <c r="B244">
        <v>4</v>
      </c>
      <c r="C244">
        <v>5</v>
      </c>
      <c r="D244">
        <v>5</v>
      </c>
      <c r="E244">
        <v>9</v>
      </c>
      <c r="F244">
        <v>4</v>
      </c>
      <c r="G244">
        <v>2</v>
      </c>
      <c r="H244">
        <v>1</v>
      </c>
      <c r="I244" t="s">
        <v>1056</v>
      </c>
    </row>
    <row r="245" spans="2:9" x14ac:dyDescent="0.25">
      <c r="B245">
        <v>4</v>
      </c>
      <c r="C245">
        <v>1</v>
      </c>
      <c r="D245">
        <v>4</v>
      </c>
      <c r="E245">
        <v>2</v>
      </c>
      <c r="F245">
        <v>7</v>
      </c>
      <c r="G245">
        <v>3</v>
      </c>
      <c r="H245">
        <v>2</v>
      </c>
      <c r="I245" t="s">
        <v>1057</v>
      </c>
    </row>
    <row r="246" spans="2:9" x14ac:dyDescent="0.25">
      <c r="B246">
        <v>3</v>
      </c>
      <c r="C246">
        <v>4</v>
      </c>
      <c r="D246">
        <v>4</v>
      </c>
      <c r="E246">
        <v>19</v>
      </c>
      <c r="F246">
        <v>18</v>
      </c>
      <c r="G246">
        <v>2</v>
      </c>
      <c r="H246">
        <v>3</v>
      </c>
      <c r="I246" t="s">
        <v>1058</v>
      </c>
    </row>
    <row r="247" spans="2:9" x14ac:dyDescent="0.25">
      <c r="B247">
        <v>1</v>
      </c>
      <c r="C247">
        <v>2</v>
      </c>
      <c r="D247">
        <v>3</v>
      </c>
      <c r="E247">
        <v>18</v>
      </c>
      <c r="F247">
        <v>20</v>
      </c>
      <c r="G247">
        <v>2</v>
      </c>
      <c r="H247">
        <v>4</v>
      </c>
      <c r="I247" t="s">
        <v>1059</v>
      </c>
    </row>
    <row r="248" spans="2:9" x14ac:dyDescent="0.25">
      <c r="B248">
        <v>1</v>
      </c>
      <c r="C248">
        <v>6</v>
      </c>
      <c r="D248">
        <v>1</v>
      </c>
      <c r="E248">
        <v>2</v>
      </c>
      <c r="F248">
        <v>3</v>
      </c>
      <c r="G248">
        <v>3</v>
      </c>
      <c r="H248">
        <v>3</v>
      </c>
      <c r="I248" t="s">
        <v>1060</v>
      </c>
    </row>
    <row r="249" spans="2:9" x14ac:dyDescent="0.25">
      <c r="B249">
        <v>1</v>
      </c>
      <c r="C249">
        <v>6</v>
      </c>
      <c r="D249">
        <v>1</v>
      </c>
      <c r="E249">
        <v>5</v>
      </c>
      <c r="F249">
        <v>11</v>
      </c>
      <c r="G249">
        <v>4</v>
      </c>
      <c r="H249">
        <v>2</v>
      </c>
      <c r="I249" t="s">
        <v>1061</v>
      </c>
    </row>
    <row r="250" spans="2:9" x14ac:dyDescent="0.25">
      <c r="B250">
        <v>1</v>
      </c>
      <c r="C250">
        <v>4</v>
      </c>
      <c r="D250">
        <v>3</v>
      </c>
      <c r="E250">
        <v>7</v>
      </c>
      <c r="F250">
        <v>17</v>
      </c>
      <c r="G250">
        <v>3</v>
      </c>
      <c r="H250">
        <v>2</v>
      </c>
      <c r="I250" t="s">
        <v>1062</v>
      </c>
    </row>
    <row r="251" spans="2:9" x14ac:dyDescent="0.25">
      <c r="B251">
        <v>2</v>
      </c>
      <c r="C251">
        <v>7</v>
      </c>
      <c r="D251">
        <v>3</v>
      </c>
      <c r="E251">
        <v>4</v>
      </c>
      <c r="F251">
        <v>17</v>
      </c>
      <c r="G251">
        <v>4</v>
      </c>
      <c r="H251">
        <v>1</v>
      </c>
      <c r="I251" t="s">
        <v>1063</v>
      </c>
    </row>
    <row r="252" spans="2:9" x14ac:dyDescent="0.25">
      <c r="B252">
        <v>3</v>
      </c>
      <c r="C252">
        <v>3</v>
      </c>
      <c r="D252">
        <v>5</v>
      </c>
      <c r="E252">
        <v>4</v>
      </c>
      <c r="F252">
        <v>6</v>
      </c>
      <c r="G252">
        <v>1</v>
      </c>
      <c r="H252">
        <v>1</v>
      </c>
      <c r="I252" t="s">
        <v>1064</v>
      </c>
    </row>
    <row r="253" spans="2:9" x14ac:dyDescent="0.25">
      <c r="B253">
        <v>2</v>
      </c>
      <c r="C253">
        <v>7</v>
      </c>
      <c r="D253">
        <v>3</v>
      </c>
      <c r="E253">
        <v>14</v>
      </c>
      <c r="F253">
        <v>12</v>
      </c>
      <c r="G253">
        <v>4</v>
      </c>
      <c r="H253">
        <v>1</v>
      </c>
      <c r="I253" t="s">
        <v>1065</v>
      </c>
    </row>
    <row r="254" spans="2:9" x14ac:dyDescent="0.25">
      <c r="B254">
        <v>1</v>
      </c>
      <c r="C254">
        <v>6</v>
      </c>
      <c r="D254">
        <v>4</v>
      </c>
      <c r="E254">
        <v>11</v>
      </c>
      <c r="F254">
        <v>20</v>
      </c>
      <c r="G254">
        <v>1</v>
      </c>
      <c r="H254">
        <v>4</v>
      </c>
      <c r="I254" t="s">
        <v>1066</v>
      </c>
    </row>
    <row r="255" spans="2:9" x14ac:dyDescent="0.25">
      <c r="B255">
        <v>2</v>
      </c>
      <c r="C255">
        <v>1</v>
      </c>
      <c r="D255">
        <v>4</v>
      </c>
      <c r="E255">
        <v>1</v>
      </c>
      <c r="F255">
        <v>11</v>
      </c>
      <c r="G255">
        <v>2</v>
      </c>
      <c r="H255">
        <v>1</v>
      </c>
      <c r="I255" t="s">
        <v>1067</v>
      </c>
    </row>
    <row r="256" spans="2:9" x14ac:dyDescent="0.25">
      <c r="B256">
        <v>4</v>
      </c>
      <c r="C256">
        <v>6</v>
      </c>
      <c r="D256">
        <v>3</v>
      </c>
      <c r="E256">
        <v>17</v>
      </c>
      <c r="F256">
        <v>15</v>
      </c>
      <c r="G256">
        <v>4</v>
      </c>
      <c r="H256">
        <v>4</v>
      </c>
      <c r="I256" t="s">
        <v>1068</v>
      </c>
    </row>
    <row r="257" spans="2:9" x14ac:dyDescent="0.25">
      <c r="B257">
        <v>3</v>
      </c>
      <c r="C257">
        <v>4</v>
      </c>
      <c r="D257">
        <v>2</v>
      </c>
      <c r="E257">
        <v>14</v>
      </c>
      <c r="F257">
        <v>4</v>
      </c>
      <c r="G257">
        <v>1</v>
      </c>
      <c r="H257">
        <v>1</v>
      </c>
      <c r="I257" t="s">
        <v>1069</v>
      </c>
    </row>
    <row r="258" spans="2:9" x14ac:dyDescent="0.25">
      <c r="B258">
        <v>3</v>
      </c>
      <c r="C258">
        <v>3</v>
      </c>
      <c r="D258">
        <v>4</v>
      </c>
      <c r="E258">
        <v>6</v>
      </c>
      <c r="F258">
        <v>12</v>
      </c>
      <c r="G258">
        <v>1</v>
      </c>
      <c r="H258">
        <v>1</v>
      </c>
      <c r="I258" t="s">
        <v>1070</v>
      </c>
    </row>
    <row r="259" spans="2:9" x14ac:dyDescent="0.25">
      <c r="B259">
        <v>2</v>
      </c>
      <c r="C259">
        <v>4</v>
      </c>
      <c r="D259">
        <v>3</v>
      </c>
      <c r="E259">
        <v>16</v>
      </c>
      <c r="F259">
        <v>14</v>
      </c>
      <c r="G259">
        <v>1</v>
      </c>
      <c r="H259">
        <v>4</v>
      </c>
      <c r="I259" t="s">
        <v>1071</v>
      </c>
    </row>
    <row r="260" spans="2:9" x14ac:dyDescent="0.25">
      <c r="B260">
        <v>1</v>
      </c>
      <c r="C260">
        <v>2</v>
      </c>
      <c r="D260">
        <v>5</v>
      </c>
      <c r="E260">
        <v>16</v>
      </c>
      <c r="F260">
        <v>3</v>
      </c>
      <c r="G260">
        <v>3</v>
      </c>
      <c r="H260">
        <v>2</v>
      </c>
      <c r="I260" t="s">
        <v>1072</v>
      </c>
    </row>
    <row r="261" spans="2:9" x14ac:dyDescent="0.25">
      <c r="B261">
        <v>1</v>
      </c>
      <c r="C261">
        <v>1</v>
      </c>
      <c r="D261">
        <v>1</v>
      </c>
      <c r="E261">
        <v>8</v>
      </c>
      <c r="F261">
        <v>16</v>
      </c>
      <c r="G261">
        <v>3</v>
      </c>
      <c r="H261">
        <v>1</v>
      </c>
      <c r="I261" t="s">
        <v>1073</v>
      </c>
    </row>
    <row r="262" spans="2:9" x14ac:dyDescent="0.25">
      <c r="B262">
        <v>3</v>
      </c>
      <c r="C262">
        <v>2</v>
      </c>
      <c r="D262">
        <v>4</v>
      </c>
      <c r="E262">
        <v>18</v>
      </c>
      <c r="F262">
        <v>20</v>
      </c>
      <c r="G262">
        <v>3</v>
      </c>
      <c r="H262">
        <v>2</v>
      </c>
      <c r="I262" t="s">
        <v>1074</v>
      </c>
    </row>
    <row r="263" spans="2:9" x14ac:dyDescent="0.25">
      <c r="B263">
        <v>2</v>
      </c>
      <c r="C263">
        <v>5</v>
      </c>
      <c r="D263">
        <v>5</v>
      </c>
      <c r="E263">
        <v>18</v>
      </c>
      <c r="F263">
        <v>1</v>
      </c>
      <c r="G263">
        <v>1</v>
      </c>
      <c r="H263">
        <v>3</v>
      </c>
      <c r="I263" t="s">
        <v>1075</v>
      </c>
    </row>
    <row r="264" spans="2:9" x14ac:dyDescent="0.25">
      <c r="B264">
        <v>3</v>
      </c>
      <c r="C264">
        <v>4</v>
      </c>
      <c r="D264">
        <v>5</v>
      </c>
      <c r="E264">
        <v>16</v>
      </c>
      <c r="F264">
        <v>15</v>
      </c>
      <c r="G264">
        <v>2</v>
      </c>
      <c r="H264">
        <v>1</v>
      </c>
      <c r="I264" t="s">
        <v>1076</v>
      </c>
    </row>
    <row r="265" spans="2:9" x14ac:dyDescent="0.25">
      <c r="B265">
        <v>3</v>
      </c>
      <c r="C265">
        <v>2</v>
      </c>
      <c r="D265">
        <v>5</v>
      </c>
      <c r="E265">
        <v>19</v>
      </c>
      <c r="F265">
        <v>4</v>
      </c>
      <c r="G265">
        <v>1</v>
      </c>
      <c r="H265">
        <v>3</v>
      </c>
      <c r="I265" t="s">
        <v>1077</v>
      </c>
    </row>
    <row r="266" spans="2:9" x14ac:dyDescent="0.25">
      <c r="B266">
        <v>4</v>
      </c>
      <c r="C266">
        <v>3</v>
      </c>
      <c r="D266">
        <v>2</v>
      </c>
      <c r="E266">
        <v>7</v>
      </c>
      <c r="F266">
        <v>3</v>
      </c>
      <c r="G266">
        <v>4</v>
      </c>
      <c r="H266">
        <v>2</v>
      </c>
      <c r="I266" t="s">
        <v>1078</v>
      </c>
    </row>
    <row r="267" spans="2:9" x14ac:dyDescent="0.25">
      <c r="B267">
        <v>1</v>
      </c>
      <c r="C267">
        <v>4</v>
      </c>
      <c r="D267">
        <v>4</v>
      </c>
      <c r="E267">
        <v>4</v>
      </c>
      <c r="F267">
        <v>5</v>
      </c>
      <c r="G267">
        <v>2</v>
      </c>
      <c r="H267">
        <v>3</v>
      </c>
      <c r="I267" t="s">
        <v>1079</v>
      </c>
    </row>
    <row r="268" spans="2:9" x14ac:dyDescent="0.25">
      <c r="B268">
        <v>3</v>
      </c>
      <c r="C268">
        <v>4</v>
      </c>
      <c r="D268">
        <v>3</v>
      </c>
      <c r="E268">
        <v>6</v>
      </c>
      <c r="F268">
        <v>6</v>
      </c>
      <c r="G268">
        <v>4</v>
      </c>
      <c r="H268">
        <v>1</v>
      </c>
      <c r="I268" t="s">
        <v>1080</v>
      </c>
    </row>
    <row r="269" spans="2:9" x14ac:dyDescent="0.25">
      <c r="B269">
        <v>3</v>
      </c>
      <c r="C269">
        <v>4</v>
      </c>
      <c r="D269">
        <v>3</v>
      </c>
      <c r="E269">
        <v>14</v>
      </c>
      <c r="F269">
        <v>8</v>
      </c>
      <c r="G269">
        <v>2</v>
      </c>
      <c r="H269">
        <v>2</v>
      </c>
      <c r="I269" t="s">
        <v>1081</v>
      </c>
    </row>
    <row r="270" spans="2:9" x14ac:dyDescent="0.25">
      <c r="B270">
        <v>2</v>
      </c>
      <c r="C270">
        <v>4</v>
      </c>
      <c r="D270">
        <v>4</v>
      </c>
      <c r="E270">
        <v>17</v>
      </c>
      <c r="F270">
        <v>14</v>
      </c>
      <c r="G270">
        <v>1</v>
      </c>
      <c r="H270">
        <v>4</v>
      </c>
      <c r="I270" t="s">
        <v>1082</v>
      </c>
    </row>
    <row r="271" spans="2:9" x14ac:dyDescent="0.25">
      <c r="B271">
        <v>3</v>
      </c>
      <c r="C271">
        <v>4</v>
      </c>
      <c r="D271">
        <v>1</v>
      </c>
      <c r="E271">
        <v>6</v>
      </c>
      <c r="F271">
        <v>9</v>
      </c>
      <c r="G271">
        <v>3</v>
      </c>
      <c r="H271">
        <v>4</v>
      </c>
      <c r="I271" t="s">
        <v>1083</v>
      </c>
    </row>
    <row r="272" spans="2:9" x14ac:dyDescent="0.25">
      <c r="B272">
        <v>4</v>
      </c>
      <c r="C272">
        <v>4</v>
      </c>
      <c r="D272">
        <v>5</v>
      </c>
      <c r="E272">
        <v>6</v>
      </c>
      <c r="F272">
        <v>19</v>
      </c>
      <c r="G272">
        <v>4</v>
      </c>
      <c r="H272">
        <v>1</v>
      </c>
      <c r="I272" t="s">
        <v>1084</v>
      </c>
    </row>
    <row r="273" spans="2:9" x14ac:dyDescent="0.25">
      <c r="B273">
        <v>2</v>
      </c>
      <c r="C273">
        <v>6</v>
      </c>
      <c r="D273">
        <v>5</v>
      </c>
      <c r="E273">
        <v>16</v>
      </c>
      <c r="F273">
        <v>12</v>
      </c>
      <c r="G273">
        <v>3</v>
      </c>
      <c r="H273">
        <v>1</v>
      </c>
      <c r="I273" t="s">
        <v>1085</v>
      </c>
    </row>
    <row r="274" spans="2:9" x14ac:dyDescent="0.25">
      <c r="B274">
        <v>3</v>
      </c>
      <c r="C274">
        <v>5</v>
      </c>
      <c r="D274">
        <v>4</v>
      </c>
      <c r="E274">
        <v>1</v>
      </c>
      <c r="F274">
        <v>10</v>
      </c>
      <c r="G274">
        <v>2</v>
      </c>
      <c r="H274">
        <v>2</v>
      </c>
      <c r="I274" t="s">
        <v>1086</v>
      </c>
    </row>
    <row r="275" spans="2:9" x14ac:dyDescent="0.25">
      <c r="B275">
        <v>1</v>
      </c>
      <c r="C275">
        <v>5</v>
      </c>
      <c r="D275">
        <v>5</v>
      </c>
      <c r="E275">
        <v>19</v>
      </c>
      <c r="F275">
        <v>18</v>
      </c>
      <c r="G275">
        <v>3</v>
      </c>
      <c r="H275">
        <v>1</v>
      </c>
      <c r="I275" t="s">
        <v>1087</v>
      </c>
    </row>
    <row r="276" spans="2:9" x14ac:dyDescent="0.25">
      <c r="B276">
        <v>2</v>
      </c>
      <c r="C276">
        <v>7</v>
      </c>
      <c r="D276">
        <v>5</v>
      </c>
      <c r="E276">
        <v>11</v>
      </c>
      <c r="F276">
        <v>9</v>
      </c>
      <c r="G276">
        <v>3</v>
      </c>
      <c r="H276">
        <v>4</v>
      </c>
      <c r="I276" t="s">
        <v>1088</v>
      </c>
    </row>
    <row r="277" spans="2:9" x14ac:dyDescent="0.25">
      <c r="B277">
        <v>3</v>
      </c>
      <c r="C277">
        <v>5</v>
      </c>
      <c r="D277">
        <v>3</v>
      </c>
      <c r="E277">
        <v>4</v>
      </c>
      <c r="F277">
        <v>20</v>
      </c>
      <c r="G277">
        <v>4</v>
      </c>
      <c r="H277">
        <v>3</v>
      </c>
      <c r="I277" t="s">
        <v>1089</v>
      </c>
    </row>
    <row r="278" spans="2:9" x14ac:dyDescent="0.25">
      <c r="B278">
        <v>4</v>
      </c>
      <c r="C278">
        <v>2</v>
      </c>
      <c r="D278">
        <v>5</v>
      </c>
      <c r="E278">
        <v>12</v>
      </c>
      <c r="F278">
        <v>9</v>
      </c>
      <c r="G278">
        <v>4</v>
      </c>
      <c r="H278">
        <v>2</v>
      </c>
      <c r="I278" t="s">
        <v>1090</v>
      </c>
    </row>
    <row r="279" spans="2:9" x14ac:dyDescent="0.25">
      <c r="B279">
        <v>3</v>
      </c>
      <c r="C279">
        <v>1</v>
      </c>
      <c r="D279">
        <v>2</v>
      </c>
      <c r="E279">
        <v>3</v>
      </c>
      <c r="F279">
        <v>1</v>
      </c>
      <c r="G279">
        <v>3</v>
      </c>
      <c r="H279">
        <v>3</v>
      </c>
      <c r="I279" t="s">
        <v>1091</v>
      </c>
    </row>
    <row r="280" spans="2:9" x14ac:dyDescent="0.25">
      <c r="B280">
        <v>4</v>
      </c>
      <c r="C280">
        <v>4</v>
      </c>
      <c r="D280">
        <v>1</v>
      </c>
      <c r="E280">
        <v>18</v>
      </c>
      <c r="F280">
        <v>13</v>
      </c>
      <c r="G280">
        <v>4</v>
      </c>
      <c r="H280">
        <v>1</v>
      </c>
      <c r="I280" t="s">
        <v>1092</v>
      </c>
    </row>
    <row r="281" spans="2:9" x14ac:dyDescent="0.25">
      <c r="B281">
        <v>3</v>
      </c>
      <c r="C281">
        <v>6</v>
      </c>
      <c r="D281">
        <v>3</v>
      </c>
      <c r="E281">
        <v>18</v>
      </c>
      <c r="F281">
        <v>8</v>
      </c>
      <c r="G281">
        <v>3</v>
      </c>
      <c r="H281">
        <v>3</v>
      </c>
      <c r="I281" t="s">
        <v>1093</v>
      </c>
    </row>
    <row r="282" spans="2:9" x14ac:dyDescent="0.25">
      <c r="B282">
        <v>2</v>
      </c>
      <c r="C282">
        <v>5</v>
      </c>
      <c r="D282">
        <v>5</v>
      </c>
      <c r="E282">
        <v>7</v>
      </c>
      <c r="F282">
        <v>1</v>
      </c>
      <c r="G282">
        <v>4</v>
      </c>
      <c r="H282">
        <v>4</v>
      </c>
      <c r="I282" t="s">
        <v>1094</v>
      </c>
    </row>
    <row r="283" spans="2:9" x14ac:dyDescent="0.25">
      <c r="B283">
        <v>2</v>
      </c>
      <c r="C283">
        <v>6</v>
      </c>
      <c r="D283">
        <v>2</v>
      </c>
      <c r="E283">
        <v>3</v>
      </c>
      <c r="F283">
        <v>15</v>
      </c>
      <c r="G283">
        <v>1</v>
      </c>
      <c r="H283">
        <v>1</v>
      </c>
      <c r="I283" t="s">
        <v>1095</v>
      </c>
    </row>
    <row r="284" spans="2:9" x14ac:dyDescent="0.25">
      <c r="B284">
        <v>2</v>
      </c>
      <c r="C284">
        <v>5</v>
      </c>
      <c r="D284">
        <v>5</v>
      </c>
      <c r="E284">
        <v>3</v>
      </c>
      <c r="F284">
        <v>13</v>
      </c>
      <c r="G284">
        <v>1</v>
      </c>
      <c r="H284">
        <v>3</v>
      </c>
      <c r="I284" t="s">
        <v>1096</v>
      </c>
    </row>
    <row r="285" spans="2:9" x14ac:dyDescent="0.25">
      <c r="B285">
        <v>2</v>
      </c>
      <c r="C285">
        <v>2</v>
      </c>
      <c r="D285">
        <v>4</v>
      </c>
      <c r="E285">
        <v>9</v>
      </c>
      <c r="F285">
        <v>12</v>
      </c>
      <c r="G285">
        <v>4</v>
      </c>
      <c r="H285">
        <v>4</v>
      </c>
      <c r="I285" t="s">
        <v>1097</v>
      </c>
    </row>
    <row r="286" spans="2:9" x14ac:dyDescent="0.25">
      <c r="B286">
        <v>4</v>
      </c>
      <c r="C286">
        <v>2</v>
      </c>
      <c r="D286">
        <v>5</v>
      </c>
      <c r="E286">
        <v>11</v>
      </c>
      <c r="F286">
        <v>14</v>
      </c>
      <c r="G286">
        <v>3</v>
      </c>
      <c r="H286">
        <v>2</v>
      </c>
      <c r="I286" t="s">
        <v>1098</v>
      </c>
    </row>
    <row r="287" spans="2:9" x14ac:dyDescent="0.25">
      <c r="B287">
        <v>3</v>
      </c>
      <c r="C287">
        <v>4</v>
      </c>
      <c r="D287">
        <v>1</v>
      </c>
      <c r="E287">
        <v>8</v>
      </c>
      <c r="F287">
        <v>10</v>
      </c>
      <c r="G287">
        <v>3</v>
      </c>
      <c r="H287">
        <v>4</v>
      </c>
      <c r="I287" t="s">
        <v>1099</v>
      </c>
    </row>
    <row r="288" spans="2:9" x14ac:dyDescent="0.25">
      <c r="B288">
        <v>4</v>
      </c>
      <c r="C288">
        <v>4</v>
      </c>
      <c r="D288">
        <v>3</v>
      </c>
      <c r="E288">
        <v>5</v>
      </c>
      <c r="F288">
        <v>6</v>
      </c>
      <c r="G288">
        <v>2</v>
      </c>
      <c r="H288">
        <v>2</v>
      </c>
      <c r="I288" t="s">
        <v>1100</v>
      </c>
    </row>
    <row r="289" spans="2:9" x14ac:dyDescent="0.25">
      <c r="B289">
        <v>4</v>
      </c>
      <c r="C289">
        <v>1</v>
      </c>
      <c r="D289">
        <v>4</v>
      </c>
      <c r="E289">
        <v>3</v>
      </c>
      <c r="F289">
        <v>8</v>
      </c>
      <c r="G289">
        <v>3</v>
      </c>
      <c r="H289">
        <v>2</v>
      </c>
      <c r="I289" t="s">
        <v>1101</v>
      </c>
    </row>
    <row r="290" spans="2:9" x14ac:dyDescent="0.25">
      <c r="B290">
        <v>2</v>
      </c>
      <c r="C290">
        <v>5</v>
      </c>
      <c r="D290">
        <v>2</v>
      </c>
      <c r="E290">
        <v>16</v>
      </c>
      <c r="F290">
        <v>13</v>
      </c>
      <c r="G290">
        <v>3</v>
      </c>
      <c r="H290">
        <v>4</v>
      </c>
      <c r="I290" t="s">
        <v>1102</v>
      </c>
    </row>
    <row r="291" spans="2:9" x14ac:dyDescent="0.25">
      <c r="B291">
        <v>1</v>
      </c>
      <c r="C291">
        <v>6</v>
      </c>
      <c r="D291">
        <v>1</v>
      </c>
      <c r="E291">
        <v>16</v>
      </c>
      <c r="F291">
        <v>18</v>
      </c>
      <c r="G291">
        <v>3</v>
      </c>
      <c r="H291">
        <v>2</v>
      </c>
      <c r="I291" t="s">
        <v>1103</v>
      </c>
    </row>
    <row r="292" spans="2:9" x14ac:dyDescent="0.25">
      <c r="B292">
        <v>4</v>
      </c>
      <c r="C292">
        <v>6</v>
      </c>
      <c r="D292">
        <v>4</v>
      </c>
      <c r="E292">
        <v>8</v>
      </c>
      <c r="F292">
        <v>16</v>
      </c>
      <c r="G292">
        <v>1</v>
      </c>
      <c r="H292">
        <v>3</v>
      </c>
      <c r="I292" t="s">
        <v>1104</v>
      </c>
    </row>
    <row r="293" spans="2:9" x14ac:dyDescent="0.25">
      <c r="B293">
        <v>1</v>
      </c>
      <c r="C293">
        <v>5</v>
      </c>
      <c r="D293">
        <v>3</v>
      </c>
      <c r="E293">
        <v>17</v>
      </c>
      <c r="F293">
        <v>17</v>
      </c>
      <c r="G293">
        <v>4</v>
      </c>
      <c r="H293">
        <v>1</v>
      </c>
      <c r="I293" t="s">
        <v>1105</v>
      </c>
    </row>
    <row r="294" spans="2:9" x14ac:dyDescent="0.25">
      <c r="B294">
        <v>1</v>
      </c>
      <c r="C294">
        <v>1</v>
      </c>
      <c r="D294">
        <v>4</v>
      </c>
      <c r="E294">
        <v>2</v>
      </c>
      <c r="F294">
        <v>3</v>
      </c>
      <c r="G294">
        <v>2</v>
      </c>
      <c r="H294">
        <v>3</v>
      </c>
      <c r="I294" t="s">
        <v>1106</v>
      </c>
    </row>
    <row r="295" spans="2:9" x14ac:dyDescent="0.25">
      <c r="B295">
        <v>4</v>
      </c>
      <c r="C295">
        <v>6</v>
      </c>
      <c r="D295">
        <v>5</v>
      </c>
      <c r="E295">
        <v>16</v>
      </c>
      <c r="F295">
        <v>12</v>
      </c>
      <c r="G295">
        <v>4</v>
      </c>
      <c r="H295">
        <v>1</v>
      </c>
      <c r="I295" t="s">
        <v>1107</v>
      </c>
    </row>
    <row r="296" spans="2:9" x14ac:dyDescent="0.25">
      <c r="B296">
        <v>4</v>
      </c>
      <c r="C296">
        <v>3</v>
      </c>
      <c r="D296">
        <v>2</v>
      </c>
      <c r="E296">
        <v>13</v>
      </c>
      <c r="F296">
        <v>9</v>
      </c>
      <c r="G296">
        <v>3</v>
      </c>
      <c r="H296">
        <v>1</v>
      </c>
      <c r="I296" t="s">
        <v>1108</v>
      </c>
    </row>
    <row r="297" spans="2:9" x14ac:dyDescent="0.25">
      <c r="B297">
        <v>3</v>
      </c>
      <c r="C297">
        <v>4</v>
      </c>
      <c r="D297">
        <v>2</v>
      </c>
      <c r="E297">
        <v>12</v>
      </c>
      <c r="F297">
        <v>2</v>
      </c>
      <c r="G297">
        <v>4</v>
      </c>
      <c r="H297">
        <v>4</v>
      </c>
      <c r="I297" t="s">
        <v>1109</v>
      </c>
    </row>
    <row r="298" spans="2:9" x14ac:dyDescent="0.25">
      <c r="B298">
        <v>3</v>
      </c>
      <c r="C298">
        <v>6</v>
      </c>
      <c r="D298">
        <v>1</v>
      </c>
      <c r="E298">
        <v>4</v>
      </c>
      <c r="F298">
        <v>7</v>
      </c>
      <c r="G298">
        <v>4</v>
      </c>
      <c r="H298">
        <v>2</v>
      </c>
      <c r="I298" t="s">
        <v>1110</v>
      </c>
    </row>
    <row r="299" spans="2:9" x14ac:dyDescent="0.25">
      <c r="B299">
        <v>4</v>
      </c>
      <c r="C299">
        <v>3</v>
      </c>
      <c r="D299">
        <v>2</v>
      </c>
      <c r="E299">
        <v>7</v>
      </c>
      <c r="F299">
        <v>12</v>
      </c>
      <c r="G299">
        <v>2</v>
      </c>
      <c r="H299">
        <v>2</v>
      </c>
      <c r="I299" t="s">
        <v>1111</v>
      </c>
    </row>
    <row r="300" spans="2:9" x14ac:dyDescent="0.25">
      <c r="B300">
        <v>3</v>
      </c>
      <c r="C300">
        <v>7</v>
      </c>
      <c r="D300">
        <v>3</v>
      </c>
      <c r="E300">
        <v>15</v>
      </c>
      <c r="F300">
        <v>5</v>
      </c>
      <c r="G300">
        <v>2</v>
      </c>
      <c r="H300">
        <v>4</v>
      </c>
      <c r="I300" t="s">
        <v>1112</v>
      </c>
    </row>
    <row r="301" spans="2:9" x14ac:dyDescent="0.25">
      <c r="B301">
        <v>1</v>
      </c>
      <c r="C301">
        <v>7</v>
      </c>
      <c r="D301">
        <v>3</v>
      </c>
      <c r="E301">
        <v>7</v>
      </c>
      <c r="F301">
        <v>5</v>
      </c>
      <c r="G301">
        <v>2</v>
      </c>
      <c r="H301">
        <v>3</v>
      </c>
      <c r="I301" t="s">
        <v>1113</v>
      </c>
    </row>
    <row r="302" spans="2:9" x14ac:dyDescent="0.25">
      <c r="B302">
        <v>1</v>
      </c>
      <c r="C302">
        <v>3</v>
      </c>
      <c r="D302">
        <v>2</v>
      </c>
      <c r="E302">
        <v>14</v>
      </c>
      <c r="F302">
        <v>13</v>
      </c>
      <c r="G302">
        <v>1</v>
      </c>
      <c r="H302">
        <v>3</v>
      </c>
      <c r="I302" t="s">
        <v>1114</v>
      </c>
    </row>
    <row r="303" spans="2:9" x14ac:dyDescent="0.25">
      <c r="B303">
        <v>4</v>
      </c>
      <c r="C303">
        <v>2</v>
      </c>
      <c r="D303">
        <v>1</v>
      </c>
      <c r="E303">
        <v>11</v>
      </c>
      <c r="F303">
        <v>1</v>
      </c>
      <c r="G303">
        <v>2</v>
      </c>
      <c r="H303">
        <v>4</v>
      </c>
      <c r="I303" t="s">
        <v>1115</v>
      </c>
    </row>
    <row r="304" spans="2:9" x14ac:dyDescent="0.25">
      <c r="B304">
        <v>1</v>
      </c>
      <c r="C304">
        <v>3</v>
      </c>
      <c r="D304">
        <v>1</v>
      </c>
      <c r="E304">
        <v>11</v>
      </c>
      <c r="F304">
        <v>3</v>
      </c>
      <c r="G304">
        <v>1</v>
      </c>
      <c r="H304">
        <v>3</v>
      </c>
      <c r="I304" t="s">
        <v>1116</v>
      </c>
    </row>
    <row r="305" spans="2:9" x14ac:dyDescent="0.25">
      <c r="B305">
        <v>2</v>
      </c>
      <c r="C305">
        <v>5</v>
      </c>
      <c r="D305">
        <v>2</v>
      </c>
      <c r="E305">
        <v>11</v>
      </c>
      <c r="F305">
        <v>17</v>
      </c>
      <c r="G305">
        <v>1</v>
      </c>
      <c r="H305">
        <v>4</v>
      </c>
      <c r="I305" t="s">
        <v>1117</v>
      </c>
    </row>
    <row r="306" spans="2:9" x14ac:dyDescent="0.25">
      <c r="B306">
        <v>3</v>
      </c>
      <c r="C306">
        <v>4</v>
      </c>
      <c r="D306">
        <v>3</v>
      </c>
      <c r="E306">
        <v>8</v>
      </c>
      <c r="F306">
        <v>17</v>
      </c>
      <c r="G306">
        <v>2</v>
      </c>
      <c r="H306">
        <v>1</v>
      </c>
      <c r="I306" t="s">
        <v>1118</v>
      </c>
    </row>
    <row r="307" spans="2:9" x14ac:dyDescent="0.25">
      <c r="B307">
        <v>3</v>
      </c>
      <c r="C307">
        <v>7</v>
      </c>
      <c r="D307">
        <v>2</v>
      </c>
      <c r="E307">
        <v>4</v>
      </c>
      <c r="F307">
        <v>14</v>
      </c>
      <c r="G307">
        <v>2</v>
      </c>
      <c r="H307">
        <v>1</v>
      </c>
      <c r="I307" t="s">
        <v>1119</v>
      </c>
    </row>
    <row r="308" spans="2:9" x14ac:dyDescent="0.25">
      <c r="B308">
        <v>2</v>
      </c>
      <c r="C308">
        <v>6</v>
      </c>
      <c r="D308">
        <v>4</v>
      </c>
      <c r="E308">
        <v>19</v>
      </c>
      <c r="F308">
        <v>14</v>
      </c>
      <c r="G308">
        <v>1</v>
      </c>
      <c r="H308">
        <v>4</v>
      </c>
      <c r="I308" t="s">
        <v>1120</v>
      </c>
    </row>
    <row r="309" spans="2:9" x14ac:dyDescent="0.25">
      <c r="B309">
        <v>3</v>
      </c>
      <c r="C309">
        <v>3</v>
      </c>
      <c r="D309">
        <v>4</v>
      </c>
      <c r="E309">
        <v>4</v>
      </c>
      <c r="F309">
        <v>13</v>
      </c>
      <c r="G309">
        <v>1</v>
      </c>
      <c r="H309">
        <v>3</v>
      </c>
      <c r="I309" t="s">
        <v>1121</v>
      </c>
    </row>
    <row r="310" spans="2:9" x14ac:dyDescent="0.25">
      <c r="B310">
        <v>1</v>
      </c>
      <c r="C310">
        <v>4</v>
      </c>
      <c r="D310">
        <v>1</v>
      </c>
      <c r="E310">
        <v>17</v>
      </c>
      <c r="F310">
        <v>4</v>
      </c>
      <c r="G310">
        <v>1</v>
      </c>
      <c r="H310">
        <v>3</v>
      </c>
      <c r="I310" t="s">
        <v>1122</v>
      </c>
    </row>
    <row r="311" spans="2:9" x14ac:dyDescent="0.25">
      <c r="B311">
        <v>2</v>
      </c>
      <c r="C311">
        <v>8</v>
      </c>
      <c r="D311">
        <v>3</v>
      </c>
      <c r="E311">
        <v>4</v>
      </c>
      <c r="F311">
        <v>19</v>
      </c>
      <c r="G311">
        <v>4</v>
      </c>
      <c r="H311">
        <v>2</v>
      </c>
      <c r="I311" t="s">
        <v>1123</v>
      </c>
    </row>
    <row r="312" spans="2:9" x14ac:dyDescent="0.25">
      <c r="B312">
        <v>1</v>
      </c>
      <c r="C312">
        <v>1</v>
      </c>
      <c r="D312">
        <v>1</v>
      </c>
      <c r="E312">
        <v>4</v>
      </c>
      <c r="F312">
        <v>9</v>
      </c>
      <c r="G312">
        <v>4</v>
      </c>
      <c r="H312">
        <v>2</v>
      </c>
      <c r="I312" t="s">
        <v>1124</v>
      </c>
    </row>
    <row r="313" spans="2:9" x14ac:dyDescent="0.25">
      <c r="B313">
        <v>2</v>
      </c>
      <c r="C313">
        <v>2</v>
      </c>
      <c r="D313">
        <v>2</v>
      </c>
      <c r="E313">
        <v>4</v>
      </c>
      <c r="F313">
        <v>14</v>
      </c>
      <c r="G313">
        <v>2</v>
      </c>
      <c r="H313">
        <v>3</v>
      </c>
      <c r="I313" t="s">
        <v>1125</v>
      </c>
    </row>
    <row r="314" spans="2:9" x14ac:dyDescent="0.25">
      <c r="B314">
        <v>2</v>
      </c>
      <c r="C314">
        <v>7</v>
      </c>
      <c r="D314">
        <v>5</v>
      </c>
      <c r="E314">
        <v>8</v>
      </c>
      <c r="F314">
        <v>14</v>
      </c>
      <c r="G314">
        <v>2</v>
      </c>
      <c r="H314">
        <v>4</v>
      </c>
      <c r="I314" t="s">
        <v>1126</v>
      </c>
    </row>
    <row r="315" spans="2:9" x14ac:dyDescent="0.25">
      <c r="B315">
        <v>2</v>
      </c>
      <c r="C315">
        <v>7</v>
      </c>
      <c r="D315">
        <v>3</v>
      </c>
      <c r="E315">
        <v>16</v>
      </c>
      <c r="F315">
        <v>13</v>
      </c>
      <c r="G315">
        <v>4</v>
      </c>
      <c r="H315">
        <v>4</v>
      </c>
      <c r="I315" t="s">
        <v>1127</v>
      </c>
    </row>
    <row r="316" spans="2:9" x14ac:dyDescent="0.25">
      <c r="B316">
        <v>4</v>
      </c>
      <c r="C316">
        <v>4</v>
      </c>
      <c r="D316">
        <v>1</v>
      </c>
      <c r="E316">
        <v>1</v>
      </c>
      <c r="F316">
        <v>17</v>
      </c>
      <c r="G316">
        <v>1</v>
      </c>
      <c r="H316">
        <v>3</v>
      </c>
      <c r="I316" t="s">
        <v>1128</v>
      </c>
    </row>
    <row r="317" spans="2:9" x14ac:dyDescent="0.25">
      <c r="B317">
        <v>3</v>
      </c>
      <c r="C317">
        <v>4</v>
      </c>
      <c r="D317">
        <v>2</v>
      </c>
      <c r="E317">
        <v>3</v>
      </c>
      <c r="F317">
        <v>6</v>
      </c>
      <c r="G317">
        <v>2</v>
      </c>
      <c r="H317">
        <v>1</v>
      </c>
      <c r="I317" t="s">
        <v>1129</v>
      </c>
    </row>
    <row r="318" spans="2:9" x14ac:dyDescent="0.25">
      <c r="B318">
        <v>3</v>
      </c>
      <c r="C318">
        <v>1</v>
      </c>
      <c r="D318">
        <v>5</v>
      </c>
      <c r="E318">
        <v>4</v>
      </c>
      <c r="F318">
        <v>13</v>
      </c>
      <c r="G318">
        <v>1</v>
      </c>
      <c r="H318">
        <v>4</v>
      </c>
      <c r="I318" t="s">
        <v>1130</v>
      </c>
    </row>
    <row r="319" spans="2:9" x14ac:dyDescent="0.25">
      <c r="B319">
        <v>2</v>
      </c>
      <c r="C319">
        <v>1</v>
      </c>
      <c r="D319">
        <v>3</v>
      </c>
      <c r="E319">
        <v>1</v>
      </c>
      <c r="F319">
        <v>6</v>
      </c>
      <c r="G319">
        <v>3</v>
      </c>
      <c r="H319">
        <v>2</v>
      </c>
      <c r="I319" t="s">
        <v>1131</v>
      </c>
    </row>
    <row r="320" spans="2:9" x14ac:dyDescent="0.25">
      <c r="B320">
        <v>2</v>
      </c>
      <c r="C320">
        <v>1</v>
      </c>
      <c r="D320">
        <v>5</v>
      </c>
      <c r="E320">
        <v>3</v>
      </c>
      <c r="F320">
        <v>6</v>
      </c>
      <c r="G320">
        <v>1</v>
      </c>
      <c r="H320">
        <v>2</v>
      </c>
      <c r="I320" t="s">
        <v>1132</v>
      </c>
    </row>
    <row r="321" spans="2:9" x14ac:dyDescent="0.25">
      <c r="B321">
        <v>3</v>
      </c>
      <c r="C321">
        <v>2</v>
      </c>
      <c r="D321">
        <v>5</v>
      </c>
      <c r="E321">
        <v>10</v>
      </c>
      <c r="F321">
        <v>2</v>
      </c>
      <c r="G321">
        <v>1</v>
      </c>
      <c r="H321">
        <v>3</v>
      </c>
      <c r="I321" t="s">
        <v>1133</v>
      </c>
    </row>
    <row r="322" spans="2:9" x14ac:dyDescent="0.25">
      <c r="B322">
        <v>4</v>
      </c>
      <c r="C322">
        <v>3</v>
      </c>
      <c r="D322">
        <v>5</v>
      </c>
      <c r="E322">
        <v>7</v>
      </c>
      <c r="F322">
        <v>12</v>
      </c>
      <c r="G322">
        <v>4</v>
      </c>
      <c r="H322">
        <v>4</v>
      </c>
      <c r="I322" t="s">
        <v>1134</v>
      </c>
    </row>
    <row r="323" spans="2:9" x14ac:dyDescent="0.25">
      <c r="B323">
        <v>4</v>
      </c>
      <c r="C323">
        <v>7</v>
      </c>
      <c r="D323">
        <v>2</v>
      </c>
      <c r="E323">
        <v>18</v>
      </c>
      <c r="F323">
        <v>13</v>
      </c>
      <c r="G323">
        <v>4</v>
      </c>
      <c r="H323">
        <v>4</v>
      </c>
      <c r="I323" t="s">
        <v>1135</v>
      </c>
    </row>
    <row r="324" spans="2:9" x14ac:dyDescent="0.25">
      <c r="B324">
        <v>2</v>
      </c>
      <c r="C324">
        <v>8</v>
      </c>
      <c r="D324">
        <v>3</v>
      </c>
      <c r="E324">
        <v>4</v>
      </c>
      <c r="F324">
        <v>19</v>
      </c>
      <c r="G324">
        <v>1</v>
      </c>
      <c r="H324">
        <v>4</v>
      </c>
      <c r="I324" t="s">
        <v>1136</v>
      </c>
    </row>
    <row r="325" spans="2:9" x14ac:dyDescent="0.25">
      <c r="B325">
        <v>2</v>
      </c>
      <c r="C325">
        <v>7</v>
      </c>
      <c r="D325">
        <v>5</v>
      </c>
      <c r="E325">
        <v>12</v>
      </c>
      <c r="F325">
        <v>14</v>
      </c>
      <c r="G325">
        <v>2</v>
      </c>
      <c r="H325">
        <v>3</v>
      </c>
      <c r="I325" t="s">
        <v>1137</v>
      </c>
    </row>
    <row r="326" spans="2:9" x14ac:dyDescent="0.25">
      <c r="B326">
        <v>1</v>
      </c>
      <c r="C326">
        <v>1</v>
      </c>
      <c r="D326">
        <v>5</v>
      </c>
      <c r="E326">
        <v>6</v>
      </c>
      <c r="F326">
        <v>9</v>
      </c>
      <c r="G326">
        <v>1</v>
      </c>
      <c r="H326">
        <v>4</v>
      </c>
      <c r="I326" t="s">
        <v>1138</v>
      </c>
    </row>
    <row r="327" spans="2:9" x14ac:dyDescent="0.25">
      <c r="B327">
        <v>3</v>
      </c>
      <c r="C327">
        <v>7</v>
      </c>
      <c r="D327">
        <v>4</v>
      </c>
      <c r="E327">
        <v>6</v>
      </c>
      <c r="F327">
        <v>13</v>
      </c>
      <c r="G327">
        <v>3</v>
      </c>
      <c r="H327">
        <v>2</v>
      </c>
      <c r="I327" t="s">
        <v>1139</v>
      </c>
    </row>
    <row r="328" spans="2:9" x14ac:dyDescent="0.25">
      <c r="B328">
        <v>3</v>
      </c>
      <c r="C328">
        <v>5</v>
      </c>
      <c r="D328">
        <v>5</v>
      </c>
      <c r="E328">
        <v>12</v>
      </c>
      <c r="F328">
        <v>7</v>
      </c>
      <c r="G328">
        <v>3</v>
      </c>
      <c r="H328">
        <v>4</v>
      </c>
      <c r="I328" t="s">
        <v>1140</v>
      </c>
    </row>
    <row r="329" spans="2:9" x14ac:dyDescent="0.25">
      <c r="B329">
        <v>4</v>
      </c>
      <c r="C329">
        <v>4</v>
      </c>
      <c r="D329">
        <v>4</v>
      </c>
      <c r="E329">
        <v>2</v>
      </c>
      <c r="F329">
        <v>9</v>
      </c>
      <c r="G329">
        <v>2</v>
      </c>
      <c r="H329">
        <v>2</v>
      </c>
      <c r="I329" t="s">
        <v>1141</v>
      </c>
    </row>
    <row r="330" spans="2:9" x14ac:dyDescent="0.25">
      <c r="B330">
        <v>3</v>
      </c>
      <c r="C330">
        <v>5</v>
      </c>
      <c r="D330">
        <v>1</v>
      </c>
      <c r="E330">
        <v>2</v>
      </c>
      <c r="F330">
        <v>13</v>
      </c>
      <c r="G330">
        <v>1</v>
      </c>
      <c r="H330">
        <v>4</v>
      </c>
      <c r="I330" t="s">
        <v>1142</v>
      </c>
    </row>
    <row r="331" spans="2:9" x14ac:dyDescent="0.25">
      <c r="B331">
        <v>2</v>
      </c>
      <c r="C331">
        <v>5</v>
      </c>
      <c r="D331">
        <v>1</v>
      </c>
      <c r="E331">
        <v>3</v>
      </c>
      <c r="F331">
        <v>11</v>
      </c>
      <c r="G331">
        <v>3</v>
      </c>
      <c r="H331">
        <v>3</v>
      </c>
      <c r="I331" t="s">
        <v>1143</v>
      </c>
    </row>
    <row r="332" spans="2:9" x14ac:dyDescent="0.25">
      <c r="B332">
        <v>1</v>
      </c>
      <c r="C332">
        <v>2</v>
      </c>
      <c r="D332">
        <v>1</v>
      </c>
      <c r="E332">
        <v>1</v>
      </c>
      <c r="F332">
        <v>1</v>
      </c>
      <c r="G332">
        <v>2</v>
      </c>
      <c r="H332">
        <v>3</v>
      </c>
      <c r="I332" t="s">
        <v>1144</v>
      </c>
    </row>
    <row r="333" spans="2:9" x14ac:dyDescent="0.25">
      <c r="B333">
        <v>2</v>
      </c>
      <c r="C333">
        <v>1</v>
      </c>
      <c r="D333">
        <v>3</v>
      </c>
      <c r="E333">
        <v>16</v>
      </c>
      <c r="F333">
        <v>17</v>
      </c>
      <c r="G333">
        <v>1</v>
      </c>
      <c r="H333">
        <v>2</v>
      </c>
      <c r="I333" t="s">
        <v>1145</v>
      </c>
    </row>
    <row r="334" spans="2:9" x14ac:dyDescent="0.25">
      <c r="B334">
        <v>3</v>
      </c>
      <c r="C334">
        <v>4</v>
      </c>
      <c r="D334">
        <v>2</v>
      </c>
      <c r="E334">
        <v>10</v>
      </c>
      <c r="F334">
        <v>5</v>
      </c>
      <c r="G334">
        <v>2</v>
      </c>
      <c r="H334">
        <v>1</v>
      </c>
      <c r="I334" t="s">
        <v>1146</v>
      </c>
    </row>
    <row r="335" spans="2:9" x14ac:dyDescent="0.25">
      <c r="B335">
        <v>4</v>
      </c>
      <c r="C335">
        <v>5</v>
      </c>
      <c r="D335">
        <v>1</v>
      </c>
      <c r="E335">
        <v>1</v>
      </c>
      <c r="F335">
        <v>18</v>
      </c>
      <c r="G335">
        <v>3</v>
      </c>
      <c r="H335">
        <v>4</v>
      </c>
      <c r="I335" t="s">
        <v>1147</v>
      </c>
    </row>
    <row r="336" spans="2:9" x14ac:dyDescent="0.25">
      <c r="B336">
        <v>1</v>
      </c>
      <c r="C336">
        <v>6</v>
      </c>
      <c r="D336">
        <v>5</v>
      </c>
      <c r="E336">
        <v>16</v>
      </c>
      <c r="F336">
        <v>1</v>
      </c>
      <c r="G336">
        <v>1</v>
      </c>
      <c r="H336">
        <v>1</v>
      </c>
      <c r="I336" t="s">
        <v>1148</v>
      </c>
    </row>
    <row r="337" spans="2:9" x14ac:dyDescent="0.25">
      <c r="B337">
        <v>3</v>
      </c>
      <c r="C337">
        <v>5</v>
      </c>
      <c r="D337">
        <v>3</v>
      </c>
      <c r="E337">
        <v>16</v>
      </c>
      <c r="F337">
        <v>6</v>
      </c>
      <c r="G337">
        <v>1</v>
      </c>
      <c r="H337">
        <v>2</v>
      </c>
      <c r="I337" t="s">
        <v>1149</v>
      </c>
    </row>
    <row r="338" spans="2:9" x14ac:dyDescent="0.25">
      <c r="B338">
        <v>4</v>
      </c>
      <c r="C338">
        <v>5</v>
      </c>
      <c r="D338">
        <v>3</v>
      </c>
      <c r="E338">
        <v>15</v>
      </c>
      <c r="F338">
        <v>1</v>
      </c>
      <c r="G338">
        <v>4</v>
      </c>
      <c r="H338">
        <v>4</v>
      </c>
      <c r="I338" t="s">
        <v>1150</v>
      </c>
    </row>
    <row r="339" spans="2:9" x14ac:dyDescent="0.25">
      <c r="B339">
        <v>2</v>
      </c>
      <c r="C339">
        <v>7</v>
      </c>
      <c r="D339">
        <v>3</v>
      </c>
      <c r="E339">
        <v>16</v>
      </c>
      <c r="F339">
        <v>17</v>
      </c>
      <c r="G339">
        <v>3</v>
      </c>
      <c r="H339">
        <v>1</v>
      </c>
      <c r="I339" t="s">
        <v>1151</v>
      </c>
    </row>
    <row r="340" spans="2:9" x14ac:dyDescent="0.25">
      <c r="B340">
        <v>2</v>
      </c>
      <c r="C340">
        <v>6</v>
      </c>
      <c r="D340">
        <v>1</v>
      </c>
      <c r="E340">
        <v>11</v>
      </c>
      <c r="F340">
        <v>13</v>
      </c>
      <c r="G340">
        <v>4</v>
      </c>
      <c r="H340">
        <v>2</v>
      </c>
      <c r="I340" t="s">
        <v>1152</v>
      </c>
    </row>
    <row r="341" spans="2:9" x14ac:dyDescent="0.25">
      <c r="B341">
        <v>3</v>
      </c>
      <c r="C341">
        <v>5</v>
      </c>
      <c r="D341">
        <v>5</v>
      </c>
      <c r="E341">
        <v>11</v>
      </c>
      <c r="F341">
        <v>8</v>
      </c>
      <c r="G341">
        <v>3</v>
      </c>
      <c r="H341">
        <v>2</v>
      </c>
      <c r="I341" t="s">
        <v>1153</v>
      </c>
    </row>
    <row r="342" spans="2:9" x14ac:dyDescent="0.25">
      <c r="B342">
        <v>2</v>
      </c>
      <c r="C342">
        <v>5</v>
      </c>
      <c r="D342">
        <v>5</v>
      </c>
      <c r="E342">
        <v>4</v>
      </c>
      <c r="F342">
        <v>2</v>
      </c>
      <c r="G342">
        <v>3</v>
      </c>
      <c r="H342">
        <v>4</v>
      </c>
      <c r="I342" t="s">
        <v>1154</v>
      </c>
    </row>
    <row r="343" spans="2:9" x14ac:dyDescent="0.25">
      <c r="B343">
        <v>1</v>
      </c>
      <c r="C343">
        <v>2</v>
      </c>
      <c r="D343">
        <v>1</v>
      </c>
      <c r="E343">
        <v>14</v>
      </c>
      <c r="F343">
        <v>12</v>
      </c>
      <c r="G343">
        <v>2</v>
      </c>
      <c r="H343">
        <v>2</v>
      </c>
      <c r="I343" t="s">
        <v>1155</v>
      </c>
    </row>
    <row r="344" spans="2:9" x14ac:dyDescent="0.25">
      <c r="B344">
        <v>1</v>
      </c>
      <c r="C344">
        <v>7</v>
      </c>
      <c r="D344">
        <v>5</v>
      </c>
      <c r="E344">
        <v>1</v>
      </c>
      <c r="F344">
        <v>17</v>
      </c>
      <c r="G344">
        <v>3</v>
      </c>
      <c r="H344">
        <v>1</v>
      </c>
      <c r="I344" t="s">
        <v>1156</v>
      </c>
    </row>
    <row r="345" spans="2:9" x14ac:dyDescent="0.25">
      <c r="B345">
        <v>4</v>
      </c>
      <c r="C345">
        <v>5</v>
      </c>
      <c r="D345">
        <v>4</v>
      </c>
      <c r="E345">
        <v>9</v>
      </c>
      <c r="F345">
        <v>9</v>
      </c>
      <c r="G345">
        <v>3</v>
      </c>
      <c r="H345">
        <v>1</v>
      </c>
      <c r="I345" t="s">
        <v>1157</v>
      </c>
    </row>
    <row r="346" spans="2:9" x14ac:dyDescent="0.25">
      <c r="B346">
        <v>3</v>
      </c>
      <c r="C346">
        <v>3</v>
      </c>
      <c r="D346">
        <v>2</v>
      </c>
      <c r="E346">
        <v>3</v>
      </c>
      <c r="F346">
        <v>4</v>
      </c>
      <c r="G346">
        <v>2</v>
      </c>
      <c r="H346">
        <v>4</v>
      </c>
      <c r="I346" t="s">
        <v>1158</v>
      </c>
    </row>
    <row r="347" spans="2:9" x14ac:dyDescent="0.25">
      <c r="B347">
        <v>2</v>
      </c>
      <c r="C347">
        <v>5</v>
      </c>
      <c r="D347">
        <v>3</v>
      </c>
      <c r="E347">
        <v>3</v>
      </c>
      <c r="F347">
        <v>4</v>
      </c>
      <c r="G347">
        <v>2</v>
      </c>
      <c r="H347">
        <v>2</v>
      </c>
      <c r="I347" t="s">
        <v>1159</v>
      </c>
    </row>
    <row r="348" spans="2:9" x14ac:dyDescent="0.25">
      <c r="B348">
        <v>4</v>
      </c>
      <c r="C348">
        <v>2</v>
      </c>
      <c r="D348">
        <v>2</v>
      </c>
      <c r="E348">
        <v>17</v>
      </c>
      <c r="F348">
        <v>12</v>
      </c>
      <c r="G348">
        <v>2</v>
      </c>
      <c r="H348">
        <v>3</v>
      </c>
      <c r="I348" t="s">
        <v>1160</v>
      </c>
    </row>
    <row r="349" spans="2:9" x14ac:dyDescent="0.25">
      <c r="B349">
        <v>3</v>
      </c>
      <c r="C349">
        <v>1</v>
      </c>
      <c r="D349">
        <v>3</v>
      </c>
      <c r="E349">
        <v>7</v>
      </c>
      <c r="F349">
        <v>9</v>
      </c>
      <c r="G349">
        <v>3</v>
      </c>
      <c r="H349">
        <v>1</v>
      </c>
      <c r="I349" t="s">
        <v>1161</v>
      </c>
    </row>
    <row r="350" spans="2:9" x14ac:dyDescent="0.25">
      <c r="B350">
        <v>2</v>
      </c>
      <c r="C350">
        <v>8</v>
      </c>
      <c r="D350">
        <v>4</v>
      </c>
      <c r="E350">
        <v>18</v>
      </c>
      <c r="F350">
        <v>9</v>
      </c>
      <c r="G350">
        <v>2</v>
      </c>
      <c r="H350">
        <v>1</v>
      </c>
      <c r="I350" t="s">
        <v>1162</v>
      </c>
    </row>
    <row r="351" spans="2:9" x14ac:dyDescent="0.25">
      <c r="B351">
        <v>1</v>
      </c>
      <c r="C351">
        <v>4</v>
      </c>
      <c r="D351">
        <v>4</v>
      </c>
      <c r="E351">
        <v>13</v>
      </c>
      <c r="F351">
        <v>10</v>
      </c>
      <c r="G351">
        <v>1</v>
      </c>
      <c r="H351">
        <v>4</v>
      </c>
      <c r="I351" t="s">
        <v>1163</v>
      </c>
    </row>
    <row r="352" spans="2:9" x14ac:dyDescent="0.25">
      <c r="B352">
        <v>2</v>
      </c>
      <c r="C352">
        <v>8</v>
      </c>
      <c r="D352">
        <v>1</v>
      </c>
      <c r="E352">
        <v>9</v>
      </c>
      <c r="F352">
        <v>13</v>
      </c>
      <c r="G352">
        <v>1</v>
      </c>
      <c r="H352">
        <v>1</v>
      </c>
      <c r="I352" t="s">
        <v>1164</v>
      </c>
    </row>
    <row r="353" spans="2:9" x14ac:dyDescent="0.25">
      <c r="B353">
        <v>1</v>
      </c>
      <c r="C353">
        <v>2</v>
      </c>
      <c r="D353">
        <v>4</v>
      </c>
      <c r="E353">
        <v>14</v>
      </c>
      <c r="F353">
        <v>7</v>
      </c>
      <c r="G353">
        <v>4</v>
      </c>
      <c r="H353">
        <v>1</v>
      </c>
      <c r="I353" t="s">
        <v>1165</v>
      </c>
    </row>
    <row r="354" spans="2:9" x14ac:dyDescent="0.25">
      <c r="B354">
        <v>2</v>
      </c>
      <c r="C354">
        <v>6</v>
      </c>
      <c r="D354">
        <v>2</v>
      </c>
      <c r="E354">
        <v>2</v>
      </c>
      <c r="F354">
        <v>17</v>
      </c>
      <c r="G354">
        <v>3</v>
      </c>
      <c r="H354">
        <v>2</v>
      </c>
      <c r="I354" t="s">
        <v>1166</v>
      </c>
    </row>
    <row r="355" spans="2:9" x14ac:dyDescent="0.25">
      <c r="B355">
        <v>4</v>
      </c>
      <c r="C355">
        <v>3</v>
      </c>
      <c r="D355">
        <v>1</v>
      </c>
      <c r="E355">
        <v>6</v>
      </c>
      <c r="F355">
        <v>10</v>
      </c>
      <c r="G355">
        <v>3</v>
      </c>
      <c r="H355">
        <v>3</v>
      </c>
      <c r="I355" t="s">
        <v>1167</v>
      </c>
    </row>
    <row r="356" spans="2:9" x14ac:dyDescent="0.25">
      <c r="B356">
        <v>3</v>
      </c>
      <c r="C356">
        <v>7</v>
      </c>
      <c r="D356">
        <v>4</v>
      </c>
      <c r="E356">
        <v>11</v>
      </c>
      <c r="F356">
        <v>15</v>
      </c>
      <c r="G356">
        <v>1</v>
      </c>
      <c r="H356">
        <v>2</v>
      </c>
      <c r="I356" t="s">
        <v>1168</v>
      </c>
    </row>
    <row r="357" spans="2:9" x14ac:dyDescent="0.25">
      <c r="B357">
        <v>3</v>
      </c>
      <c r="C357">
        <v>2</v>
      </c>
      <c r="D357">
        <v>3</v>
      </c>
      <c r="E357">
        <v>7</v>
      </c>
      <c r="F357">
        <v>19</v>
      </c>
      <c r="G357">
        <v>3</v>
      </c>
      <c r="H357">
        <v>4</v>
      </c>
      <c r="I357" t="s">
        <v>1169</v>
      </c>
    </row>
    <row r="358" spans="2:9" x14ac:dyDescent="0.25">
      <c r="B358">
        <v>4</v>
      </c>
      <c r="C358">
        <v>4</v>
      </c>
      <c r="D358">
        <v>2</v>
      </c>
      <c r="E358">
        <v>15</v>
      </c>
      <c r="F358">
        <v>20</v>
      </c>
      <c r="G358">
        <v>1</v>
      </c>
      <c r="H358">
        <v>1</v>
      </c>
      <c r="I358" t="s">
        <v>1170</v>
      </c>
    </row>
    <row r="359" spans="2:9" x14ac:dyDescent="0.25">
      <c r="B359">
        <v>2</v>
      </c>
      <c r="C359">
        <v>1</v>
      </c>
      <c r="D359">
        <v>5</v>
      </c>
      <c r="E359">
        <v>5</v>
      </c>
      <c r="F359">
        <v>17</v>
      </c>
      <c r="G359">
        <v>3</v>
      </c>
      <c r="H359">
        <v>2</v>
      </c>
      <c r="I359" t="s">
        <v>1171</v>
      </c>
    </row>
    <row r="360" spans="2:9" x14ac:dyDescent="0.25">
      <c r="B360">
        <v>2</v>
      </c>
      <c r="C360">
        <v>6</v>
      </c>
      <c r="D360">
        <v>2</v>
      </c>
      <c r="E360">
        <v>1</v>
      </c>
      <c r="F360">
        <v>14</v>
      </c>
      <c r="G360">
        <v>2</v>
      </c>
      <c r="H360">
        <v>1</v>
      </c>
      <c r="I360" t="s">
        <v>1172</v>
      </c>
    </row>
    <row r="361" spans="2:9" x14ac:dyDescent="0.25">
      <c r="B361">
        <v>4</v>
      </c>
      <c r="C361">
        <v>7</v>
      </c>
      <c r="D361">
        <v>2</v>
      </c>
      <c r="E361">
        <v>1</v>
      </c>
      <c r="F361">
        <v>1</v>
      </c>
      <c r="G361">
        <v>1</v>
      </c>
      <c r="H361">
        <v>3</v>
      </c>
      <c r="I361" t="s">
        <v>1173</v>
      </c>
    </row>
    <row r="362" spans="2:9" x14ac:dyDescent="0.25">
      <c r="B362">
        <v>1</v>
      </c>
      <c r="C362">
        <v>6</v>
      </c>
      <c r="D362">
        <v>4</v>
      </c>
      <c r="E362">
        <v>16</v>
      </c>
      <c r="F362">
        <v>2</v>
      </c>
      <c r="G362">
        <v>4</v>
      </c>
      <c r="H362">
        <v>2</v>
      </c>
      <c r="I362" t="s">
        <v>1174</v>
      </c>
    </row>
    <row r="363" spans="2:9" x14ac:dyDescent="0.25">
      <c r="B363">
        <v>1</v>
      </c>
      <c r="C363">
        <v>1</v>
      </c>
      <c r="D363">
        <v>5</v>
      </c>
      <c r="E363">
        <v>4</v>
      </c>
      <c r="F363">
        <v>17</v>
      </c>
      <c r="G363">
        <v>3</v>
      </c>
      <c r="H363">
        <v>3</v>
      </c>
      <c r="I363" t="s">
        <v>1175</v>
      </c>
    </row>
    <row r="364" spans="2:9" x14ac:dyDescent="0.25">
      <c r="B364">
        <v>2</v>
      </c>
      <c r="C364">
        <v>2</v>
      </c>
      <c r="D364">
        <v>2</v>
      </c>
      <c r="E364">
        <v>1</v>
      </c>
      <c r="F364">
        <v>15</v>
      </c>
      <c r="G364">
        <v>4</v>
      </c>
      <c r="H364">
        <v>2</v>
      </c>
      <c r="I364" t="s">
        <v>1176</v>
      </c>
    </row>
    <row r="365" spans="2:9" x14ac:dyDescent="0.25">
      <c r="B365">
        <v>1</v>
      </c>
      <c r="C365">
        <v>5</v>
      </c>
      <c r="D365">
        <v>3</v>
      </c>
      <c r="E365">
        <v>6</v>
      </c>
      <c r="F365">
        <v>13</v>
      </c>
      <c r="G365">
        <v>2</v>
      </c>
      <c r="H365">
        <v>3</v>
      </c>
      <c r="I365" t="s">
        <v>1177</v>
      </c>
    </row>
    <row r="366" spans="2:9" x14ac:dyDescent="0.25">
      <c r="B366">
        <v>4</v>
      </c>
      <c r="C366">
        <v>2</v>
      </c>
      <c r="D366">
        <v>2</v>
      </c>
      <c r="E366">
        <v>6</v>
      </c>
      <c r="F366">
        <v>7</v>
      </c>
      <c r="G366">
        <v>1</v>
      </c>
      <c r="H366">
        <v>1</v>
      </c>
      <c r="I366" t="s">
        <v>1178</v>
      </c>
    </row>
    <row r="367" spans="2:9" x14ac:dyDescent="0.25">
      <c r="B367">
        <v>2</v>
      </c>
      <c r="C367">
        <v>4</v>
      </c>
      <c r="D367">
        <v>3</v>
      </c>
      <c r="E367">
        <v>16</v>
      </c>
      <c r="F367">
        <v>13</v>
      </c>
      <c r="G367">
        <v>3</v>
      </c>
      <c r="H367">
        <v>3</v>
      </c>
      <c r="I367" t="s">
        <v>1179</v>
      </c>
    </row>
    <row r="368" spans="2:9" x14ac:dyDescent="0.25">
      <c r="B368">
        <v>4</v>
      </c>
      <c r="C368">
        <v>5</v>
      </c>
      <c r="D368">
        <v>2</v>
      </c>
      <c r="E368">
        <v>7</v>
      </c>
      <c r="F368">
        <v>19</v>
      </c>
      <c r="G368">
        <v>4</v>
      </c>
      <c r="H368">
        <v>4</v>
      </c>
      <c r="I368" t="s">
        <v>1180</v>
      </c>
    </row>
    <row r="369" spans="2:9" x14ac:dyDescent="0.25">
      <c r="B369">
        <v>1</v>
      </c>
      <c r="C369">
        <v>5</v>
      </c>
      <c r="D369">
        <v>4</v>
      </c>
      <c r="E369">
        <v>16</v>
      </c>
      <c r="F369">
        <v>13</v>
      </c>
      <c r="G369">
        <v>2</v>
      </c>
      <c r="H369">
        <v>3</v>
      </c>
      <c r="I369" t="s">
        <v>1181</v>
      </c>
    </row>
    <row r="370" spans="2:9" x14ac:dyDescent="0.25">
      <c r="B370">
        <v>3</v>
      </c>
      <c r="C370">
        <v>1</v>
      </c>
      <c r="D370">
        <v>3</v>
      </c>
      <c r="E370">
        <v>14</v>
      </c>
      <c r="F370">
        <v>17</v>
      </c>
      <c r="G370">
        <v>2</v>
      </c>
      <c r="H370">
        <v>2</v>
      </c>
      <c r="I370" t="s">
        <v>1182</v>
      </c>
    </row>
    <row r="371" spans="2:9" x14ac:dyDescent="0.25">
      <c r="B371">
        <v>4</v>
      </c>
      <c r="C371">
        <v>7</v>
      </c>
      <c r="D371">
        <v>3</v>
      </c>
      <c r="E371">
        <v>14</v>
      </c>
      <c r="F371">
        <v>17</v>
      </c>
      <c r="G371">
        <v>3</v>
      </c>
      <c r="H371">
        <v>3</v>
      </c>
      <c r="I371" t="s">
        <v>1183</v>
      </c>
    </row>
    <row r="372" spans="2:9" x14ac:dyDescent="0.25">
      <c r="B372">
        <v>4</v>
      </c>
      <c r="C372">
        <v>7</v>
      </c>
      <c r="D372">
        <v>1</v>
      </c>
      <c r="E372">
        <v>16</v>
      </c>
      <c r="F372">
        <v>11</v>
      </c>
      <c r="G372">
        <v>2</v>
      </c>
      <c r="H372">
        <v>2</v>
      </c>
      <c r="I372" t="s">
        <v>1184</v>
      </c>
    </row>
    <row r="373" spans="2:9" x14ac:dyDescent="0.25">
      <c r="B373">
        <v>3</v>
      </c>
      <c r="C373">
        <v>8</v>
      </c>
      <c r="D373">
        <v>2</v>
      </c>
      <c r="E373">
        <v>11</v>
      </c>
      <c r="F373">
        <v>13</v>
      </c>
      <c r="G373">
        <v>1</v>
      </c>
      <c r="H373">
        <v>2</v>
      </c>
      <c r="I373" t="s">
        <v>1185</v>
      </c>
    </row>
    <row r="374" spans="2:9" x14ac:dyDescent="0.25">
      <c r="B374">
        <v>3</v>
      </c>
      <c r="C374">
        <v>5</v>
      </c>
      <c r="D374">
        <v>1</v>
      </c>
      <c r="E374">
        <v>8</v>
      </c>
      <c r="F374">
        <v>17</v>
      </c>
      <c r="G374">
        <v>4</v>
      </c>
      <c r="H374">
        <v>3</v>
      </c>
      <c r="I374" t="s">
        <v>1186</v>
      </c>
    </row>
    <row r="375" spans="2:9" x14ac:dyDescent="0.25">
      <c r="B375">
        <v>2</v>
      </c>
      <c r="C375">
        <v>4</v>
      </c>
      <c r="D375">
        <v>1</v>
      </c>
      <c r="E375">
        <v>19</v>
      </c>
      <c r="F375">
        <v>20</v>
      </c>
      <c r="G375">
        <v>2</v>
      </c>
      <c r="H375">
        <v>3</v>
      </c>
      <c r="I375" t="s">
        <v>1187</v>
      </c>
    </row>
    <row r="376" spans="2:9" x14ac:dyDescent="0.25">
      <c r="B376">
        <v>3</v>
      </c>
      <c r="C376">
        <v>2</v>
      </c>
      <c r="D376">
        <v>4</v>
      </c>
      <c r="E376">
        <v>4</v>
      </c>
      <c r="F376">
        <v>8</v>
      </c>
      <c r="G376">
        <v>3</v>
      </c>
      <c r="H376">
        <v>1</v>
      </c>
      <c r="I376" t="s">
        <v>1188</v>
      </c>
    </row>
    <row r="377" spans="2:9" x14ac:dyDescent="0.25">
      <c r="B377">
        <v>2</v>
      </c>
      <c r="C377">
        <v>2</v>
      </c>
      <c r="D377">
        <v>3</v>
      </c>
      <c r="E377">
        <v>5</v>
      </c>
      <c r="F377">
        <v>18</v>
      </c>
      <c r="G377">
        <v>1</v>
      </c>
      <c r="H377">
        <v>2</v>
      </c>
      <c r="I377" t="s">
        <v>1189</v>
      </c>
    </row>
    <row r="378" spans="2:9" x14ac:dyDescent="0.25">
      <c r="B378">
        <v>2</v>
      </c>
      <c r="C378">
        <v>1</v>
      </c>
      <c r="D378">
        <v>4</v>
      </c>
      <c r="E378">
        <v>6</v>
      </c>
      <c r="F378">
        <v>7</v>
      </c>
      <c r="G378">
        <v>1</v>
      </c>
      <c r="H378">
        <v>4</v>
      </c>
      <c r="I378" t="s">
        <v>1190</v>
      </c>
    </row>
    <row r="379" spans="2:9" x14ac:dyDescent="0.25">
      <c r="B379">
        <v>3</v>
      </c>
      <c r="C379">
        <v>7</v>
      </c>
      <c r="D379">
        <v>2</v>
      </c>
      <c r="E379">
        <v>16</v>
      </c>
      <c r="F379">
        <v>5</v>
      </c>
      <c r="G379">
        <v>3</v>
      </c>
      <c r="H379">
        <v>2</v>
      </c>
      <c r="I379" t="s">
        <v>1191</v>
      </c>
    </row>
    <row r="380" spans="2:9" x14ac:dyDescent="0.25">
      <c r="B380">
        <v>3</v>
      </c>
      <c r="C380">
        <v>7</v>
      </c>
      <c r="D380">
        <v>3</v>
      </c>
      <c r="E380">
        <v>9</v>
      </c>
      <c r="F380">
        <v>13</v>
      </c>
      <c r="G380">
        <v>4</v>
      </c>
      <c r="H380">
        <v>3</v>
      </c>
      <c r="I380" t="s">
        <v>1192</v>
      </c>
    </row>
    <row r="381" spans="2:9" x14ac:dyDescent="0.25">
      <c r="B381">
        <v>2</v>
      </c>
      <c r="C381">
        <v>8</v>
      </c>
      <c r="D381">
        <v>3</v>
      </c>
      <c r="E381">
        <v>5</v>
      </c>
      <c r="F381">
        <v>19</v>
      </c>
      <c r="G381">
        <v>4</v>
      </c>
      <c r="H381">
        <v>3</v>
      </c>
      <c r="I381" t="s">
        <v>1193</v>
      </c>
    </row>
    <row r="382" spans="2:9" x14ac:dyDescent="0.25">
      <c r="B382">
        <v>3</v>
      </c>
      <c r="C382">
        <v>6</v>
      </c>
      <c r="D382">
        <v>5</v>
      </c>
      <c r="E382">
        <v>12</v>
      </c>
      <c r="F382">
        <v>12</v>
      </c>
      <c r="G382">
        <v>1</v>
      </c>
      <c r="H382">
        <v>3</v>
      </c>
      <c r="I382" t="s">
        <v>1194</v>
      </c>
    </row>
    <row r="383" spans="2:9" x14ac:dyDescent="0.25">
      <c r="B383">
        <v>2</v>
      </c>
      <c r="C383">
        <v>6</v>
      </c>
      <c r="D383">
        <v>1</v>
      </c>
      <c r="E383">
        <v>11</v>
      </c>
      <c r="F383">
        <v>17</v>
      </c>
      <c r="G383">
        <v>4</v>
      </c>
      <c r="H383">
        <v>4</v>
      </c>
      <c r="I383" t="s">
        <v>1195</v>
      </c>
    </row>
    <row r="384" spans="2:9" x14ac:dyDescent="0.25">
      <c r="B384">
        <v>4</v>
      </c>
      <c r="C384">
        <v>1</v>
      </c>
      <c r="D384">
        <v>4</v>
      </c>
      <c r="E384">
        <v>5</v>
      </c>
      <c r="F384">
        <v>6</v>
      </c>
      <c r="G384">
        <v>3</v>
      </c>
      <c r="H384">
        <v>1</v>
      </c>
      <c r="I384" t="s">
        <v>1196</v>
      </c>
    </row>
    <row r="385" spans="2:9" x14ac:dyDescent="0.25">
      <c r="B385">
        <v>2</v>
      </c>
      <c r="C385">
        <v>3</v>
      </c>
      <c r="D385">
        <v>3</v>
      </c>
      <c r="E385">
        <v>17</v>
      </c>
      <c r="F385">
        <v>3</v>
      </c>
      <c r="G385">
        <v>4</v>
      </c>
      <c r="H385">
        <v>1</v>
      </c>
      <c r="I385" t="s">
        <v>1197</v>
      </c>
    </row>
    <row r="386" spans="2:9" x14ac:dyDescent="0.25">
      <c r="B386">
        <v>3</v>
      </c>
      <c r="C386">
        <v>1</v>
      </c>
      <c r="D386">
        <v>3</v>
      </c>
      <c r="E386">
        <v>14</v>
      </c>
      <c r="F386">
        <v>4</v>
      </c>
      <c r="G386">
        <v>1</v>
      </c>
      <c r="H386">
        <v>4</v>
      </c>
      <c r="I386" t="s">
        <v>1198</v>
      </c>
    </row>
    <row r="387" spans="2:9" x14ac:dyDescent="0.25">
      <c r="B387">
        <v>3</v>
      </c>
      <c r="C387">
        <v>4</v>
      </c>
      <c r="D387">
        <v>3</v>
      </c>
      <c r="E387">
        <v>8</v>
      </c>
      <c r="F387">
        <v>11</v>
      </c>
      <c r="G387">
        <v>3</v>
      </c>
      <c r="H387">
        <v>2</v>
      </c>
      <c r="I387" t="s">
        <v>1199</v>
      </c>
    </row>
    <row r="388" spans="2:9" x14ac:dyDescent="0.25">
      <c r="B388">
        <v>4</v>
      </c>
      <c r="C388">
        <v>4</v>
      </c>
      <c r="D388">
        <v>1</v>
      </c>
      <c r="E388">
        <v>19</v>
      </c>
      <c r="F388">
        <v>10</v>
      </c>
      <c r="G388">
        <v>2</v>
      </c>
      <c r="H388">
        <v>4</v>
      </c>
      <c r="I388" t="s">
        <v>1200</v>
      </c>
    </row>
    <row r="389" spans="2:9" x14ac:dyDescent="0.25">
      <c r="B389">
        <v>1</v>
      </c>
      <c r="C389">
        <v>1</v>
      </c>
      <c r="D389">
        <v>2</v>
      </c>
      <c r="E389">
        <v>2</v>
      </c>
      <c r="F389">
        <v>4</v>
      </c>
      <c r="G389">
        <v>4</v>
      </c>
      <c r="H389">
        <v>3</v>
      </c>
      <c r="I389" t="s">
        <v>1201</v>
      </c>
    </row>
    <row r="390" spans="2:9" x14ac:dyDescent="0.25">
      <c r="B390">
        <v>2</v>
      </c>
      <c r="C390">
        <v>4</v>
      </c>
      <c r="D390">
        <v>5</v>
      </c>
      <c r="E390">
        <v>12</v>
      </c>
      <c r="F390">
        <v>18</v>
      </c>
      <c r="G390">
        <v>4</v>
      </c>
      <c r="H390">
        <v>1</v>
      </c>
      <c r="I390" t="s">
        <v>1202</v>
      </c>
    </row>
    <row r="391" spans="2:9" x14ac:dyDescent="0.25">
      <c r="B391">
        <v>2</v>
      </c>
      <c r="C391">
        <v>6</v>
      </c>
      <c r="D391">
        <v>5</v>
      </c>
      <c r="E391">
        <v>19</v>
      </c>
      <c r="F391">
        <v>1</v>
      </c>
      <c r="G391">
        <v>3</v>
      </c>
      <c r="H391">
        <v>3</v>
      </c>
      <c r="I391" t="s">
        <v>1203</v>
      </c>
    </row>
    <row r="392" spans="2:9" x14ac:dyDescent="0.25">
      <c r="B392">
        <v>4</v>
      </c>
      <c r="C392">
        <v>2</v>
      </c>
      <c r="D392">
        <v>5</v>
      </c>
      <c r="E392">
        <v>19</v>
      </c>
      <c r="F392">
        <v>15</v>
      </c>
      <c r="G392">
        <v>4</v>
      </c>
      <c r="H392">
        <v>1</v>
      </c>
      <c r="I392" t="s">
        <v>1204</v>
      </c>
    </row>
    <row r="393" spans="2:9" x14ac:dyDescent="0.25">
      <c r="B393">
        <v>3</v>
      </c>
      <c r="C393">
        <v>1</v>
      </c>
      <c r="D393">
        <v>2</v>
      </c>
      <c r="E393">
        <v>7</v>
      </c>
      <c r="F393">
        <v>18</v>
      </c>
      <c r="G393">
        <v>2</v>
      </c>
      <c r="H393">
        <v>2</v>
      </c>
      <c r="I393" t="s">
        <v>1205</v>
      </c>
    </row>
    <row r="394" spans="2:9" x14ac:dyDescent="0.25">
      <c r="B394">
        <v>3</v>
      </c>
      <c r="C394">
        <v>6</v>
      </c>
      <c r="D394">
        <v>5</v>
      </c>
      <c r="E394">
        <v>10</v>
      </c>
      <c r="F394">
        <v>13</v>
      </c>
      <c r="G394">
        <v>4</v>
      </c>
      <c r="H394">
        <v>1</v>
      </c>
      <c r="I394" t="s">
        <v>1206</v>
      </c>
    </row>
    <row r="395" spans="2:9" x14ac:dyDescent="0.25">
      <c r="B395">
        <v>3</v>
      </c>
      <c r="C395">
        <v>1</v>
      </c>
      <c r="D395">
        <v>2</v>
      </c>
      <c r="E395">
        <v>16</v>
      </c>
      <c r="F395">
        <v>19</v>
      </c>
      <c r="G395">
        <v>2</v>
      </c>
      <c r="H395">
        <v>2</v>
      </c>
      <c r="I395" t="s">
        <v>1207</v>
      </c>
    </row>
    <row r="396" spans="2:9" x14ac:dyDescent="0.25">
      <c r="B396">
        <v>3</v>
      </c>
      <c r="C396">
        <v>7</v>
      </c>
      <c r="D396">
        <v>2</v>
      </c>
      <c r="E396">
        <v>12</v>
      </c>
      <c r="F396">
        <v>16</v>
      </c>
      <c r="G396">
        <v>4</v>
      </c>
      <c r="H396">
        <v>1</v>
      </c>
      <c r="I396" t="s">
        <v>1208</v>
      </c>
    </row>
    <row r="397" spans="2:9" x14ac:dyDescent="0.25">
      <c r="B397">
        <v>3</v>
      </c>
      <c r="C397">
        <v>7</v>
      </c>
      <c r="D397">
        <v>1</v>
      </c>
      <c r="E397">
        <v>9</v>
      </c>
      <c r="F397">
        <v>4</v>
      </c>
      <c r="G397">
        <v>2</v>
      </c>
      <c r="H397">
        <v>1</v>
      </c>
      <c r="I397" t="s">
        <v>1209</v>
      </c>
    </row>
    <row r="398" spans="2:9" x14ac:dyDescent="0.25">
      <c r="B398">
        <v>1</v>
      </c>
      <c r="C398">
        <v>5</v>
      </c>
      <c r="D398">
        <v>4</v>
      </c>
      <c r="E398">
        <v>12</v>
      </c>
      <c r="F398">
        <v>11</v>
      </c>
      <c r="G398">
        <v>1</v>
      </c>
      <c r="H398">
        <v>3</v>
      </c>
      <c r="I398" t="s">
        <v>1210</v>
      </c>
    </row>
    <row r="399" spans="2:9" x14ac:dyDescent="0.25">
      <c r="B399">
        <v>4</v>
      </c>
      <c r="C399">
        <v>5</v>
      </c>
      <c r="D399">
        <v>4</v>
      </c>
      <c r="E399">
        <v>7</v>
      </c>
      <c r="F399">
        <v>4</v>
      </c>
      <c r="G399">
        <v>1</v>
      </c>
      <c r="H399">
        <v>2</v>
      </c>
      <c r="I399" t="s">
        <v>1211</v>
      </c>
    </row>
    <row r="400" spans="2:9" x14ac:dyDescent="0.25">
      <c r="B400">
        <v>1</v>
      </c>
      <c r="C400">
        <v>5</v>
      </c>
      <c r="D400">
        <v>3</v>
      </c>
      <c r="E400">
        <v>13</v>
      </c>
      <c r="F400">
        <v>9</v>
      </c>
      <c r="G400">
        <v>4</v>
      </c>
      <c r="H400">
        <v>4</v>
      </c>
      <c r="I400" t="s">
        <v>1212</v>
      </c>
    </row>
    <row r="401" spans="2:9" x14ac:dyDescent="0.25">
      <c r="B401">
        <v>2</v>
      </c>
      <c r="C401">
        <v>1</v>
      </c>
      <c r="D401">
        <v>3</v>
      </c>
      <c r="E401">
        <v>1</v>
      </c>
      <c r="F401">
        <v>11</v>
      </c>
      <c r="G401">
        <v>1</v>
      </c>
      <c r="H401">
        <v>3</v>
      </c>
      <c r="I401" t="s">
        <v>1213</v>
      </c>
    </row>
    <row r="402" spans="2:9" x14ac:dyDescent="0.25">
      <c r="B402">
        <v>2</v>
      </c>
      <c r="C402">
        <v>2</v>
      </c>
      <c r="D402">
        <v>1</v>
      </c>
      <c r="E402">
        <v>2</v>
      </c>
      <c r="F402">
        <v>18</v>
      </c>
      <c r="G402">
        <v>4</v>
      </c>
      <c r="H402">
        <v>3</v>
      </c>
      <c r="I402" t="s">
        <v>1214</v>
      </c>
    </row>
    <row r="403" spans="2:9" x14ac:dyDescent="0.25">
      <c r="B403">
        <v>4</v>
      </c>
      <c r="C403">
        <v>2</v>
      </c>
      <c r="D403">
        <v>4</v>
      </c>
      <c r="E403">
        <v>8</v>
      </c>
      <c r="F403">
        <v>4</v>
      </c>
      <c r="G403">
        <v>3</v>
      </c>
      <c r="H403">
        <v>3</v>
      </c>
      <c r="I403" t="s">
        <v>1215</v>
      </c>
    </row>
    <row r="404" spans="2:9" x14ac:dyDescent="0.25">
      <c r="B404">
        <v>1</v>
      </c>
      <c r="C404">
        <v>1</v>
      </c>
      <c r="D404">
        <v>2</v>
      </c>
      <c r="E404">
        <v>18</v>
      </c>
      <c r="F404">
        <v>10</v>
      </c>
      <c r="G404">
        <v>3</v>
      </c>
      <c r="H404">
        <v>1</v>
      </c>
      <c r="I404" t="s">
        <v>1216</v>
      </c>
    </row>
    <row r="405" spans="2:9" x14ac:dyDescent="0.25">
      <c r="B405">
        <v>3</v>
      </c>
      <c r="C405">
        <v>4</v>
      </c>
      <c r="D405">
        <v>1</v>
      </c>
      <c r="E405">
        <v>8</v>
      </c>
      <c r="F405">
        <v>9</v>
      </c>
      <c r="G405">
        <v>3</v>
      </c>
      <c r="H405">
        <v>1</v>
      </c>
      <c r="I405" t="s">
        <v>1217</v>
      </c>
    </row>
    <row r="406" spans="2:9" x14ac:dyDescent="0.25">
      <c r="B406">
        <v>3</v>
      </c>
      <c r="C406">
        <v>4</v>
      </c>
      <c r="D406">
        <v>5</v>
      </c>
      <c r="E406">
        <v>18</v>
      </c>
      <c r="F406">
        <v>12</v>
      </c>
      <c r="G406">
        <v>1</v>
      </c>
      <c r="H406">
        <v>4</v>
      </c>
      <c r="I406" t="s">
        <v>1218</v>
      </c>
    </row>
    <row r="407" spans="2:9" x14ac:dyDescent="0.25">
      <c r="B407">
        <v>2</v>
      </c>
      <c r="C407">
        <v>8</v>
      </c>
      <c r="D407">
        <v>1</v>
      </c>
      <c r="E407">
        <v>8</v>
      </c>
      <c r="F407">
        <v>17</v>
      </c>
      <c r="G407">
        <v>2</v>
      </c>
      <c r="H407">
        <v>1</v>
      </c>
      <c r="I407" t="s">
        <v>1219</v>
      </c>
    </row>
    <row r="408" spans="2:9" x14ac:dyDescent="0.25">
      <c r="B408">
        <v>1</v>
      </c>
      <c r="C408">
        <v>5</v>
      </c>
      <c r="D408">
        <v>4</v>
      </c>
      <c r="E408">
        <v>8</v>
      </c>
      <c r="F408">
        <v>7</v>
      </c>
      <c r="G408">
        <v>1</v>
      </c>
      <c r="H408">
        <v>3</v>
      </c>
      <c r="I408" t="s">
        <v>1220</v>
      </c>
    </row>
    <row r="409" spans="2:9" x14ac:dyDescent="0.25">
      <c r="B409">
        <v>1</v>
      </c>
      <c r="C409">
        <v>3</v>
      </c>
      <c r="D409">
        <v>4</v>
      </c>
      <c r="E409">
        <v>11</v>
      </c>
      <c r="F409">
        <v>7</v>
      </c>
      <c r="G409">
        <v>3</v>
      </c>
      <c r="H409">
        <v>1</v>
      </c>
      <c r="I409" t="s">
        <v>1221</v>
      </c>
    </row>
    <row r="410" spans="2:9" x14ac:dyDescent="0.25">
      <c r="B410">
        <v>4</v>
      </c>
      <c r="C410">
        <v>7</v>
      </c>
      <c r="D410">
        <v>1</v>
      </c>
      <c r="E410">
        <v>3</v>
      </c>
      <c r="F410">
        <v>3</v>
      </c>
      <c r="G410">
        <v>3</v>
      </c>
      <c r="H410">
        <v>2</v>
      </c>
      <c r="I410" t="s">
        <v>1222</v>
      </c>
    </row>
    <row r="411" spans="2:9" x14ac:dyDescent="0.25">
      <c r="B411">
        <v>2</v>
      </c>
      <c r="C411">
        <v>5</v>
      </c>
      <c r="D411">
        <v>5</v>
      </c>
      <c r="E411">
        <v>19</v>
      </c>
      <c r="F411">
        <v>17</v>
      </c>
      <c r="G411">
        <v>4</v>
      </c>
      <c r="H411">
        <v>3</v>
      </c>
      <c r="I411" t="s">
        <v>1223</v>
      </c>
    </row>
    <row r="412" spans="2:9" x14ac:dyDescent="0.25">
      <c r="B412">
        <v>2</v>
      </c>
      <c r="C412">
        <v>3</v>
      </c>
      <c r="D412">
        <v>3</v>
      </c>
      <c r="E412">
        <v>6</v>
      </c>
      <c r="F412">
        <v>20</v>
      </c>
      <c r="G412">
        <v>2</v>
      </c>
      <c r="H412">
        <v>4</v>
      </c>
      <c r="I412" t="s">
        <v>1224</v>
      </c>
    </row>
    <row r="413" spans="2:9" x14ac:dyDescent="0.25">
      <c r="B413">
        <v>3</v>
      </c>
      <c r="C413">
        <v>2</v>
      </c>
      <c r="D413">
        <v>3</v>
      </c>
      <c r="E413">
        <v>15</v>
      </c>
      <c r="F413">
        <v>20</v>
      </c>
      <c r="G413">
        <v>2</v>
      </c>
      <c r="H413">
        <v>1</v>
      </c>
      <c r="I413" t="s">
        <v>1225</v>
      </c>
    </row>
    <row r="414" spans="2:9" x14ac:dyDescent="0.25">
      <c r="B414">
        <v>3</v>
      </c>
      <c r="C414">
        <v>3</v>
      </c>
      <c r="D414">
        <v>4</v>
      </c>
      <c r="E414">
        <v>6</v>
      </c>
      <c r="F414">
        <v>15</v>
      </c>
      <c r="G414">
        <v>1</v>
      </c>
      <c r="H414">
        <v>4</v>
      </c>
      <c r="I414" t="s">
        <v>1226</v>
      </c>
    </row>
    <row r="415" spans="2:9" x14ac:dyDescent="0.25">
      <c r="B415">
        <v>2</v>
      </c>
      <c r="C415">
        <v>1</v>
      </c>
      <c r="D415">
        <v>4</v>
      </c>
      <c r="E415">
        <v>19</v>
      </c>
      <c r="F415">
        <v>14</v>
      </c>
      <c r="G415">
        <v>3</v>
      </c>
      <c r="H415">
        <v>1</v>
      </c>
      <c r="I415" t="s">
        <v>1227</v>
      </c>
    </row>
    <row r="416" spans="2:9" x14ac:dyDescent="0.25">
      <c r="B416">
        <v>3</v>
      </c>
      <c r="C416">
        <v>6</v>
      </c>
      <c r="D416">
        <v>4</v>
      </c>
      <c r="E416">
        <v>18</v>
      </c>
      <c r="F416">
        <v>12</v>
      </c>
      <c r="G416">
        <v>4</v>
      </c>
      <c r="H416">
        <v>3</v>
      </c>
      <c r="I416" t="s">
        <v>1228</v>
      </c>
    </row>
    <row r="417" spans="2:9" x14ac:dyDescent="0.25">
      <c r="B417">
        <v>3</v>
      </c>
      <c r="C417">
        <v>3</v>
      </c>
      <c r="D417">
        <v>4</v>
      </c>
      <c r="E417">
        <v>4</v>
      </c>
      <c r="F417">
        <v>10</v>
      </c>
      <c r="G417">
        <v>4</v>
      </c>
      <c r="H417">
        <v>4</v>
      </c>
      <c r="I417" t="s">
        <v>1229</v>
      </c>
    </row>
    <row r="418" spans="2:9" x14ac:dyDescent="0.25">
      <c r="B418">
        <v>1</v>
      </c>
      <c r="C418">
        <v>4</v>
      </c>
      <c r="D418">
        <v>4</v>
      </c>
      <c r="E418">
        <v>17</v>
      </c>
      <c r="F418">
        <v>20</v>
      </c>
      <c r="G418">
        <v>4</v>
      </c>
      <c r="H418">
        <v>2</v>
      </c>
      <c r="I418" t="s">
        <v>1230</v>
      </c>
    </row>
    <row r="419" spans="2:9" x14ac:dyDescent="0.25">
      <c r="B419">
        <v>1</v>
      </c>
      <c r="C419">
        <v>8</v>
      </c>
      <c r="D419">
        <v>5</v>
      </c>
      <c r="E419">
        <v>2</v>
      </c>
      <c r="F419">
        <v>1</v>
      </c>
      <c r="G419">
        <v>4</v>
      </c>
      <c r="H419">
        <v>3</v>
      </c>
      <c r="I419" t="s">
        <v>1231</v>
      </c>
    </row>
    <row r="420" spans="2:9" x14ac:dyDescent="0.25">
      <c r="B420">
        <v>1</v>
      </c>
      <c r="C420">
        <v>1</v>
      </c>
      <c r="D420">
        <v>4</v>
      </c>
      <c r="E420">
        <v>10</v>
      </c>
      <c r="F420">
        <v>19</v>
      </c>
      <c r="G420">
        <v>1</v>
      </c>
      <c r="H420">
        <v>4</v>
      </c>
      <c r="I420" t="s">
        <v>1232</v>
      </c>
    </row>
    <row r="421" spans="2:9" x14ac:dyDescent="0.25">
      <c r="B421">
        <v>2</v>
      </c>
      <c r="C421">
        <v>4</v>
      </c>
      <c r="D421">
        <v>2</v>
      </c>
      <c r="E421">
        <v>11</v>
      </c>
      <c r="F421">
        <v>20</v>
      </c>
      <c r="G421">
        <v>2</v>
      </c>
      <c r="H421">
        <v>2</v>
      </c>
      <c r="I421" t="s">
        <v>1233</v>
      </c>
    </row>
    <row r="422" spans="2:9" x14ac:dyDescent="0.25">
      <c r="B422">
        <v>3</v>
      </c>
      <c r="C422">
        <v>4</v>
      </c>
      <c r="D422">
        <v>2</v>
      </c>
      <c r="E422">
        <v>12</v>
      </c>
      <c r="F422">
        <v>2</v>
      </c>
      <c r="G422">
        <v>2</v>
      </c>
      <c r="H422">
        <v>3</v>
      </c>
      <c r="I422" t="s">
        <v>1234</v>
      </c>
    </row>
    <row r="423" spans="2:9" x14ac:dyDescent="0.25">
      <c r="B423">
        <v>3</v>
      </c>
      <c r="C423">
        <v>7</v>
      </c>
      <c r="D423">
        <v>4</v>
      </c>
      <c r="E423">
        <v>4</v>
      </c>
      <c r="F423">
        <v>19</v>
      </c>
      <c r="G423">
        <v>3</v>
      </c>
      <c r="H423">
        <v>1</v>
      </c>
      <c r="I423" t="s">
        <v>1235</v>
      </c>
    </row>
    <row r="424" spans="2:9" x14ac:dyDescent="0.25">
      <c r="B424">
        <v>2</v>
      </c>
      <c r="C424">
        <v>6</v>
      </c>
      <c r="D424">
        <v>1</v>
      </c>
      <c r="E424">
        <v>1</v>
      </c>
      <c r="F424">
        <v>16</v>
      </c>
      <c r="G424">
        <v>2</v>
      </c>
      <c r="H424">
        <v>1</v>
      </c>
      <c r="I424" t="s">
        <v>1236</v>
      </c>
    </row>
    <row r="425" spans="2:9" x14ac:dyDescent="0.25">
      <c r="B425">
        <v>2</v>
      </c>
      <c r="C425">
        <v>3</v>
      </c>
      <c r="D425">
        <v>4</v>
      </c>
      <c r="E425">
        <v>2</v>
      </c>
      <c r="F425">
        <v>16</v>
      </c>
      <c r="G425">
        <v>4</v>
      </c>
      <c r="H425">
        <v>3</v>
      </c>
      <c r="I425" t="s">
        <v>1237</v>
      </c>
    </row>
    <row r="426" spans="2:9" x14ac:dyDescent="0.25">
      <c r="B426">
        <v>1</v>
      </c>
      <c r="C426">
        <v>8</v>
      </c>
      <c r="D426">
        <v>1</v>
      </c>
      <c r="E426">
        <v>17</v>
      </c>
      <c r="F426">
        <v>17</v>
      </c>
      <c r="G426">
        <v>2</v>
      </c>
      <c r="H426">
        <v>2</v>
      </c>
      <c r="I426" t="s">
        <v>1238</v>
      </c>
    </row>
    <row r="427" spans="2:9" x14ac:dyDescent="0.25">
      <c r="B427">
        <v>1</v>
      </c>
      <c r="C427">
        <v>3</v>
      </c>
      <c r="D427">
        <v>4</v>
      </c>
      <c r="E427">
        <v>7</v>
      </c>
      <c r="F427">
        <v>20</v>
      </c>
      <c r="G427">
        <v>3</v>
      </c>
      <c r="H427">
        <v>1</v>
      </c>
      <c r="I427" t="s">
        <v>1239</v>
      </c>
    </row>
    <row r="428" spans="2:9" x14ac:dyDescent="0.25">
      <c r="B428">
        <v>3</v>
      </c>
      <c r="C428">
        <v>6</v>
      </c>
      <c r="D428">
        <v>3</v>
      </c>
      <c r="E428">
        <v>19</v>
      </c>
      <c r="F428">
        <v>12</v>
      </c>
      <c r="G428">
        <v>2</v>
      </c>
      <c r="H428">
        <v>3</v>
      </c>
      <c r="I428" t="s">
        <v>1240</v>
      </c>
    </row>
    <row r="429" spans="2:9" x14ac:dyDescent="0.25">
      <c r="B429">
        <v>1</v>
      </c>
      <c r="C429">
        <v>6</v>
      </c>
      <c r="D429">
        <v>1</v>
      </c>
      <c r="E429">
        <v>1</v>
      </c>
      <c r="F429">
        <v>4</v>
      </c>
      <c r="G429">
        <v>2</v>
      </c>
      <c r="H429">
        <v>1</v>
      </c>
      <c r="I429" t="s">
        <v>1241</v>
      </c>
    </row>
    <row r="430" spans="2:9" x14ac:dyDescent="0.25">
      <c r="B430">
        <v>1</v>
      </c>
      <c r="C430">
        <v>3</v>
      </c>
      <c r="D430">
        <v>1</v>
      </c>
      <c r="E430">
        <v>14</v>
      </c>
      <c r="F430">
        <v>6</v>
      </c>
      <c r="G430">
        <v>3</v>
      </c>
      <c r="H430">
        <v>1</v>
      </c>
      <c r="I430" t="s">
        <v>1242</v>
      </c>
    </row>
    <row r="431" spans="2:9" x14ac:dyDescent="0.25">
      <c r="B431">
        <v>3</v>
      </c>
      <c r="C431">
        <v>5</v>
      </c>
      <c r="D431">
        <v>1</v>
      </c>
      <c r="E431">
        <v>6</v>
      </c>
      <c r="F431">
        <v>9</v>
      </c>
      <c r="G431">
        <v>1</v>
      </c>
      <c r="H431">
        <v>1</v>
      </c>
      <c r="I431" t="s">
        <v>1243</v>
      </c>
    </row>
    <row r="432" spans="2:9" x14ac:dyDescent="0.25">
      <c r="B432">
        <v>1</v>
      </c>
      <c r="C432">
        <v>1</v>
      </c>
      <c r="D432">
        <v>2</v>
      </c>
      <c r="E432">
        <v>10</v>
      </c>
      <c r="F432">
        <v>9</v>
      </c>
      <c r="G432">
        <v>2</v>
      </c>
      <c r="H432">
        <v>3</v>
      </c>
      <c r="I432" t="s">
        <v>1244</v>
      </c>
    </row>
    <row r="433" spans="2:9" x14ac:dyDescent="0.25">
      <c r="B433">
        <v>4</v>
      </c>
      <c r="C433">
        <v>3</v>
      </c>
      <c r="D433">
        <v>3</v>
      </c>
      <c r="E433">
        <v>1</v>
      </c>
      <c r="F433">
        <v>7</v>
      </c>
      <c r="G433">
        <v>2</v>
      </c>
      <c r="H433">
        <v>2</v>
      </c>
      <c r="I433" t="s">
        <v>1245</v>
      </c>
    </row>
    <row r="434" spans="2:9" x14ac:dyDescent="0.25">
      <c r="B434">
        <v>1</v>
      </c>
      <c r="C434">
        <v>2</v>
      </c>
      <c r="D434">
        <v>5</v>
      </c>
      <c r="E434">
        <v>5</v>
      </c>
      <c r="F434">
        <v>19</v>
      </c>
      <c r="G434">
        <v>3</v>
      </c>
      <c r="H434">
        <v>2</v>
      </c>
      <c r="I434" t="s">
        <v>1246</v>
      </c>
    </row>
    <row r="435" spans="2:9" x14ac:dyDescent="0.25">
      <c r="B435">
        <v>2</v>
      </c>
      <c r="C435">
        <v>2</v>
      </c>
      <c r="D435">
        <v>1</v>
      </c>
      <c r="E435">
        <v>2</v>
      </c>
      <c r="F435">
        <v>11</v>
      </c>
      <c r="G435">
        <v>1</v>
      </c>
      <c r="H435">
        <v>4</v>
      </c>
      <c r="I435" t="s">
        <v>1247</v>
      </c>
    </row>
    <row r="436" spans="2:9" x14ac:dyDescent="0.25">
      <c r="B436">
        <v>1</v>
      </c>
      <c r="C436">
        <v>1</v>
      </c>
      <c r="D436">
        <v>3</v>
      </c>
      <c r="E436">
        <v>13</v>
      </c>
      <c r="F436">
        <v>7</v>
      </c>
      <c r="G436">
        <v>3</v>
      </c>
      <c r="H436">
        <v>1</v>
      </c>
      <c r="I436" t="s">
        <v>1248</v>
      </c>
    </row>
    <row r="437" spans="2:9" x14ac:dyDescent="0.25">
      <c r="B437">
        <v>2</v>
      </c>
      <c r="C437">
        <v>6</v>
      </c>
      <c r="D437">
        <v>2</v>
      </c>
      <c r="E437">
        <v>19</v>
      </c>
      <c r="F437">
        <v>2</v>
      </c>
      <c r="G437">
        <v>3</v>
      </c>
      <c r="H437">
        <v>1</v>
      </c>
      <c r="I437" t="s">
        <v>1249</v>
      </c>
    </row>
    <row r="438" spans="2:9" x14ac:dyDescent="0.25">
      <c r="B438">
        <v>2</v>
      </c>
      <c r="C438">
        <v>5</v>
      </c>
      <c r="D438">
        <v>3</v>
      </c>
      <c r="E438">
        <v>17</v>
      </c>
      <c r="F438">
        <v>9</v>
      </c>
      <c r="G438">
        <v>1</v>
      </c>
      <c r="H438">
        <v>2</v>
      </c>
      <c r="I438" t="s">
        <v>1250</v>
      </c>
    </row>
    <row r="439" spans="2:9" x14ac:dyDescent="0.25">
      <c r="B439">
        <v>1</v>
      </c>
      <c r="C439">
        <v>3</v>
      </c>
      <c r="D439">
        <v>1</v>
      </c>
      <c r="E439">
        <v>1</v>
      </c>
      <c r="F439">
        <v>3</v>
      </c>
      <c r="G439">
        <v>1</v>
      </c>
      <c r="H439">
        <v>4</v>
      </c>
      <c r="I439" t="s">
        <v>1251</v>
      </c>
    </row>
    <row r="440" spans="2:9" x14ac:dyDescent="0.25">
      <c r="B440">
        <v>3</v>
      </c>
      <c r="C440">
        <v>2</v>
      </c>
      <c r="D440">
        <v>4</v>
      </c>
      <c r="E440">
        <v>11</v>
      </c>
      <c r="F440">
        <v>5</v>
      </c>
      <c r="G440">
        <v>3</v>
      </c>
      <c r="H440">
        <v>4</v>
      </c>
      <c r="I440" t="s">
        <v>1252</v>
      </c>
    </row>
    <row r="441" spans="2:9" x14ac:dyDescent="0.25">
      <c r="B441">
        <v>3</v>
      </c>
      <c r="C441">
        <v>4</v>
      </c>
      <c r="D441">
        <v>4</v>
      </c>
      <c r="E441">
        <v>5</v>
      </c>
      <c r="F441">
        <v>8</v>
      </c>
      <c r="G441">
        <v>3</v>
      </c>
      <c r="H441">
        <v>1</v>
      </c>
      <c r="I441" t="s">
        <v>1253</v>
      </c>
    </row>
    <row r="442" spans="2:9" x14ac:dyDescent="0.25">
      <c r="B442">
        <v>3</v>
      </c>
      <c r="C442">
        <v>2</v>
      </c>
      <c r="D442">
        <v>2</v>
      </c>
      <c r="E442">
        <v>14</v>
      </c>
      <c r="F442">
        <v>5</v>
      </c>
      <c r="G442">
        <v>4</v>
      </c>
      <c r="H442">
        <v>1</v>
      </c>
      <c r="I442" t="s">
        <v>1254</v>
      </c>
    </row>
    <row r="443" spans="2:9" x14ac:dyDescent="0.25">
      <c r="B443">
        <v>1</v>
      </c>
      <c r="C443">
        <v>4</v>
      </c>
      <c r="D443">
        <v>5</v>
      </c>
      <c r="E443">
        <v>8</v>
      </c>
      <c r="F443">
        <v>19</v>
      </c>
      <c r="G443">
        <v>2</v>
      </c>
      <c r="H443">
        <v>2</v>
      </c>
      <c r="I443" t="s">
        <v>1255</v>
      </c>
    </row>
    <row r="444" spans="2:9" x14ac:dyDescent="0.25">
      <c r="B444">
        <v>4</v>
      </c>
      <c r="C444">
        <v>1</v>
      </c>
      <c r="D444">
        <v>5</v>
      </c>
      <c r="E444">
        <v>17</v>
      </c>
      <c r="F444">
        <v>9</v>
      </c>
      <c r="G444">
        <v>3</v>
      </c>
      <c r="H444">
        <v>3</v>
      </c>
      <c r="I444" t="s">
        <v>1256</v>
      </c>
    </row>
    <row r="445" spans="2:9" x14ac:dyDescent="0.25">
      <c r="B445">
        <v>1</v>
      </c>
      <c r="C445">
        <v>2</v>
      </c>
      <c r="D445">
        <v>4</v>
      </c>
      <c r="E445">
        <v>2</v>
      </c>
      <c r="F445">
        <v>7</v>
      </c>
      <c r="G445">
        <v>4</v>
      </c>
      <c r="H445">
        <v>3</v>
      </c>
      <c r="I445" t="s">
        <v>1257</v>
      </c>
    </row>
    <row r="446" spans="2:9" x14ac:dyDescent="0.25">
      <c r="B446">
        <v>3</v>
      </c>
      <c r="C446">
        <v>1</v>
      </c>
      <c r="D446">
        <v>3</v>
      </c>
      <c r="E446">
        <v>15</v>
      </c>
      <c r="F446">
        <v>20</v>
      </c>
      <c r="G446">
        <v>4</v>
      </c>
      <c r="H446">
        <v>2</v>
      </c>
      <c r="I446" t="s">
        <v>1258</v>
      </c>
    </row>
    <row r="447" spans="2:9" x14ac:dyDescent="0.25">
      <c r="B447">
        <v>4</v>
      </c>
      <c r="C447">
        <v>3</v>
      </c>
      <c r="D447">
        <v>3</v>
      </c>
      <c r="E447">
        <v>8</v>
      </c>
      <c r="F447">
        <v>19</v>
      </c>
      <c r="G447">
        <v>1</v>
      </c>
      <c r="H447">
        <v>1</v>
      </c>
      <c r="I447" t="s">
        <v>1259</v>
      </c>
    </row>
    <row r="448" spans="2:9" x14ac:dyDescent="0.25">
      <c r="B448">
        <v>1</v>
      </c>
      <c r="C448">
        <v>1</v>
      </c>
      <c r="D448">
        <v>1</v>
      </c>
      <c r="E448">
        <v>6</v>
      </c>
      <c r="F448">
        <v>12</v>
      </c>
      <c r="G448">
        <v>4</v>
      </c>
      <c r="H448">
        <v>1</v>
      </c>
      <c r="I448" t="s">
        <v>1260</v>
      </c>
    </row>
    <row r="449" spans="2:9" x14ac:dyDescent="0.25">
      <c r="B449">
        <v>3</v>
      </c>
      <c r="C449">
        <v>6</v>
      </c>
      <c r="D449">
        <v>3</v>
      </c>
      <c r="E449">
        <v>10</v>
      </c>
      <c r="F449">
        <v>8</v>
      </c>
      <c r="G449">
        <v>1</v>
      </c>
      <c r="H449">
        <v>1</v>
      </c>
      <c r="I449" t="s">
        <v>1261</v>
      </c>
    </row>
    <row r="450" spans="2:9" x14ac:dyDescent="0.25">
      <c r="B450">
        <v>3</v>
      </c>
      <c r="C450">
        <v>7</v>
      </c>
      <c r="D450">
        <v>5</v>
      </c>
      <c r="E450">
        <v>18</v>
      </c>
      <c r="F450">
        <v>18</v>
      </c>
      <c r="G450">
        <v>4</v>
      </c>
      <c r="H450">
        <v>1</v>
      </c>
      <c r="I450" t="s">
        <v>1262</v>
      </c>
    </row>
    <row r="451" spans="2:9" x14ac:dyDescent="0.25">
      <c r="B451">
        <v>3</v>
      </c>
      <c r="C451">
        <v>8</v>
      </c>
      <c r="D451">
        <v>2</v>
      </c>
      <c r="E451">
        <v>16</v>
      </c>
      <c r="F451">
        <v>12</v>
      </c>
      <c r="G451">
        <v>4</v>
      </c>
      <c r="H451">
        <v>1</v>
      </c>
      <c r="I451" t="s">
        <v>1263</v>
      </c>
    </row>
    <row r="452" spans="2:9" x14ac:dyDescent="0.25">
      <c r="B452">
        <v>1</v>
      </c>
      <c r="C452">
        <v>6</v>
      </c>
      <c r="D452">
        <v>1</v>
      </c>
      <c r="E452">
        <v>17</v>
      </c>
      <c r="F452">
        <v>6</v>
      </c>
      <c r="G452">
        <v>4</v>
      </c>
      <c r="H452">
        <v>3</v>
      </c>
      <c r="I452" t="s">
        <v>1264</v>
      </c>
    </row>
    <row r="453" spans="2:9" x14ac:dyDescent="0.25">
      <c r="B453">
        <v>3</v>
      </c>
      <c r="C453">
        <v>4</v>
      </c>
      <c r="D453">
        <v>4</v>
      </c>
      <c r="E453">
        <v>12</v>
      </c>
      <c r="F453">
        <v>20</v>
      </c>
      <c r="G453">
        <v>3</v>
      </c>
      <c r="H453">
        <v>3</v>
      </c>
      <c r="I453" t="s">
        <v>1265</v>
      </c>
    </row>
    <row r="454" spans="2:9" x14ac:dyDescent="0.25">
      <c r="B454">
        <v>3</v>
      </c>
      <c r="C454">
        <v>2</v>
      </c>
      <c r="D454">
        <v>4</v>
      </c>
      <c r="E454">
        <v>4</v>
      </c>
      <c r="F454">
        <v>19</v>
      </c>
      <c r="G454">
        <v>3</v>
      </c>
      <c r="H454">
        <v>4</v>
      </c>
      <c r="I454" t="s">
        <v>1266</v>
      </c>
    </row>
    <row r="455" spans="2:9" x14ac:dyDescent="0.25">
      <c r="B455">
        <v>2</v>
      </c>
      <c r="C455">
        <v>4</v>
      </c>
      <c r="D455">
        <v>2</v>
      </c>
      <c r="E455">
        <v>9</v>
      </c>
      <c r="F455">
        <v>5</v>
      </c>
      <c r="G455">
        <v>1</v>
      </c>
      <c r="H455">
        <v>1</v>
      </c>
      <c r="I455" t="s">
        <v>1267</v>
      </c>
    </row>
    <row r="456" spans="2:9" x14ac:dyDescent="0.25">
      <c r="B456">
        <v>4</v>
      </c>
      <c r="C456">
        <v>2</v>
      </c>
      <c r="D456">
        <v>4</v>
      </c>
      <c r="E456">
        <v>8</v>
      </c>
      <c r="F456">
        <v>5</v>
      </c>
      <c r="G456">
        <v>2</v>
      </c>
      <c r="H456">
        <v>4</v>
      </c>
      <c r="I456" t="s">
        <v>1268</v>
      </c>
    </row>
    <row r="457" spans="2:9" x14ac:dyDescent="0.25">
      <c r="B457">
        <v>2</v>
      </c>
      <c r="C457">
        <v>8</v>
      </c>
      <c r="D457">
        <v>4</v>
      </c>
      <c r="E457">
        <v>12</v>
      </c>
      <c r="F457">
        <v>13</v>
      </c>
      <c r="G457">
        <v>4</v>
      </c>
      <c r="H457">
        <v>3</v>
      </c>
      <c r="I457" t="s">
        <v>1269</v>
      </c>
    </row>
    <row r="458" spans="2:9" x14ac:dyDescent="0.25">
      <c r="B458">
        <v>1</v>
      </c>
      <c r="C458">
        <v>2</v>
      </c>
      <c r="D458">
        <v>5</v>
      </c>
      <c r="E458">
        <v>6</v>
      </c>
      <c r="F458">
        <v>4</v>
      </c>
      <c r="G458">
        <v>1</v>
      </c>
      <c r="H458">
        <v>4</v>
      </c>
      <c r="I458" t="s">
        <v>1270</v>
      </c>
    </row>
    <row r="459" spans="2:9" x14ac:dyDescent="0.25">
      <c r="B459">
        <v>3</v>
      </c>
      <c r="C459">
        <v>3</v>
      </c>
      <c r="D459">
        <v>2</v>
      </c>
      <c r="E459">
        <v>3</v>
      </c>
      <c r="F459">
        <v>9</v>
      </c>
      <c r="G459">
        <v>3</v>
      </c>
      <c r="H459">
        <v>1</v>
      </c>
      <c r="I459" t="s">
        <v>1271</v>
      </c>
    </row>
    <row r="460" spans="2:9" x14ac:dyDescent="0.25">
      <c r="B460">
        <v>2</v>
      </c>
      <c r="C460">
        <v>2</v>
      </c>
      <c r="D460">
        <v>3</v>
      </c>
      <c r="E460">
        <v>7</v>
      </c>
      <c r="F460">
        <v>4</v>
      </c>
      <c r="G460">
        <v>3</v>
      </c>
      <c r="H460">
        <v>3</v>
      </c>
      <c r="I460" t="s">
        <v>1272</v>
      </c>
    </row>
    <row r="461" spans="2:9" x14ac:dyDescent="0.25">
      <c r="B461">
        <v>3</v>
      </c>
      <c r="C461">
        <v>5</v>
      </c>
      <c r="D461">
        <v>3</v>
      </c>
      <c r="E461">
        <v>12</v>
      </c>
      <c r="F461">
        <v>10</v>
      </c>
      <c r="G461">
        <v>4</v>
      </c>
      <c r="H461">
        <v>3</v>
      </c>
      <c r="I461" t="s">
        <v>1273</v>
      </c>
    </row>
    <row r="462" spans="2:9" x14ac:dyDescent="0.25">
      <c r="B462">
        <v>3</v>
      </c>
      <c r="C462">
        <v>2</v>
      </c>
      <c r="D462">
        <v>3</v>
      </c>
      <c r="E462">
        <v>8</v>
      </c>
      <c r="F462">
        <v>2</v>
      </c>
      <c r="G462">
        <v>3</v>
      </c>
      <c r="H462">
        <v>1</v>
      </c>
      <c r="I462" t="s">
        <v>1274</v>
      </c>
    </row>
    <row r="463" spans="2:9" x14ac:dyDescent="0.25">
      <c r="B463">
        <v>3</v>
      </c>
      <c r="C463">
        <v>1</v>
      </c>
      <c r="D463">
        <v>3</v>
      </c>
      <c r="E463">
        <v>8</v>
      </c>
      <c r="F463">
        <v>7</v>
      </c>
      <c r="G463">
        <v>4</v>
      </c>
      <c r="H463">
        <v>3</v>
      </c>
      <c r="I463" t="s">
        <v>1275</v>
      </c>
    </row>
    <row r="464" spans="2:9" x14ac:dyDescent="0.25">
      <c r="B464">
        <v>3</v>
      </c>
      <c r="C464">
        <v>3</v>
      </c>
      <c r="D464">
        <v>5</v>
      </c>
      <c r="E464">
        <v>12</v>
      </c>
      <c r="F464">
        <v>16</v>
      </c>
      <c r="G464">
        <v>1</v>
      </c>
      <c r="H464">
        <v>2</v>
      </c>
      <c r="I464" t="s">
        <v>1276</v>
      </c>
    </row>
    <row r="465" spans="2:9" x14ac:dyDescent="0.25">
      <c r="B465">
        <v>3</v>
      </c>
      <c r="C465">
        <v>6</v>
      </c>
      <c r="D465">
        <v>1</v>
      </c>
      <c r="E465">
        <v>11</v>
      </c>
      <c r="F465">
        <v>7</v>
      </c>
      <c r="G465">
        <v>2</v>
      </c>
      <c r="H465">
        <v>1</v>
      </c>
      <c r="I465" t="s">
        <v>1277</v>
      </c>
    </row>
    <row r="466" spans="2:9" x14ac:dyDescent="0.25">
      <c r="B466">
        <v>2</v>
      </c>
      <c r="C466">
        <v>1</v>
      </c>
      <c r="D466">
        <v>3</v>
      </c>
      <c r="E466">
        <v>6</v>
      </c>
      <c r="F466">
        <v>6</v>
      </c>
      <c r="G466">
        <v>4</v>
      </c>
      <c r="H466">
        <v>4</v>
      </c>
      <c r="I466" t="s">
        <v>1278</v>
      </c>
    </row>
    <row r="467" spans="2:9" x14ac:dyDescent="0.25">
      <c r="B467">
        <v>4</v>
      </c>
      <c r="C467">
        <v>1</v>
      </c>
      <c r="D467">
        <v>2</v>
      </c>
      <c r="E467">
        <v>2</v>
      </c>
      <c r="F467">
        <v>20</v>
      </c>
      <c r="G467">
        <v>1</v>
      </c>
      <c r="H467">
        <v>3</v>
      </c>
      <c r="I467" t="s">
        <v>1279</v>
      </c>
    </row>
    <row r="468" spans="2:9" x14ac:dyDescent="0.25">
      <c r="B468">
        <v>4</v>
      </c>
      <c r="C468">
        <v>2</v>
      </c>
      <c r="D468">
        <v>3</v>
      </c>
      <c r="E468">
        <v>5</v>
      </c>
      <c r="F468">
        <v>14</v>
      </c>
      <c r="G468">
        <v>3</v>
      </c>
      <c r="H468">
        <v>3</v>
      </c>
      <c r="I468" t="s">
        <v>1280</v>
      </c>
    </row>
    <row r="469" spans="2:9" x14ac:dyDescent="0.25">
      <c r="B469">
        <v>4</v>
      </c>
      <c r="C469">
        <v>1</v>
      </c>
      <c r="D469">
        <v>3</v>
      </c>
      <c r="E469">
        <v>17</v>
      </c>
      <c r="F469">
        <v>4</v>
      </c>
      <c r="G469">
        <v>1</v>
      </c>
      <c r="H469">
        <v>1</v>
      </c>
      <c r="I469" t="s">
        <v>1281</v>
      </c>
    </row>
    <row r="470" spans="2:9" x14ac:dyDescent="0.25">
      <c r="B470">
        <v>1</v>
      </c>
      <c r="C470">
        <v>8</v>
      </c>
      <c r="D470">
        <v>5</v>
      </c>
      <c r="E470">
        <v>14</v>
      </c>
      <c r="F470">
        <v>15</v>
      </c>
      <c r="G470">
        <v>3</v>
      </c>
      <c r="H470">
        <v>1</v>
      </c>
      <c r="I470" t="s">
        <v>1282</v>
      </c>
    </row>
    <row r="471" spans="2:9" x14ac:dyDescent="0.25">
      <c r="B471">
        <v>2</v>
      </c>
      <c r="C471">
        <v>8</v>
      </c>
      <c r="D471">
        <v>2</v>
      </c>
      <c r="E471">
        <v>18</v>
      </c>
      <c r="F471">
        <v>5</v>
      </c>
      <c r="G471">
        <v>1</v>
      </c>
      <c r="H471">
        <v>3</v>
      </c>
      <c r="I471" t="s">
        <v>1283</v>
      </c>
    </row>
    <row r="472" spans="2:9" x14ac:dyDescent="0.25">
      <c r="B472">
        <v>2</v>
      </c>
      <c r="C472">
        <v>5</v>
      </c>
      <c r="D472">
        <v>1</v>
      </c>
      <c r="E472">
        <v>5</v>
      </c>
      <c r="F472">
        <v>18</v>
      </c>
      <c r="G472">
        <v>1</v>
      </c>
      <c r="H472">
        <v>4</v>
      </c>
      <c r="I472" t="s">
        <v>1284</v>
      </c>
    </row>
    <row r="473" spans="2:9" x14ac:dyDescent="0.25">
      <c r="B473">
        <v>4</v>
      </c>
      <c r="C473">
        <v>4</v>
      </c>
      <c r="D473">
        <v>5</v>
      </c>
      <c r="E473">
        <v>13</v>
      </c>
      <c r="F473">
        <v>18</v>
      </c>
      <c r="G473">
        <v>3</v>
      </c>
      <c r="H473">
        <v>2</v>
      </c>
      <c r="I473" t="s">
        <v>1285</v>
      </c>
    </row>
    <row r="474" spans="2:9" x14ac:dyDescent="0.25">
      <c r="B474">
        <v>3</v>
      </c>
      <c r="C474">
        <v>4</v>
      </c>
      <c r="D474">
        <v>3</v>
      </c>
      <c r="E474">
        <v>5</v>
      </c>
      <c r="F474">
        <v>14</v>
      </c>
      <c r="G474">
        <v>2</v>
      </c>
      <c r="H474">
        <v>1</v>
      </c>
      <c r="I474" t="s">
        <v>1286</v>
      </c>
    </row>
    <row r="475" spans="2:9" x14ac:dyDescent="0.25">
      <c r="B475">
        <v>1</v>
      </c>
      <c r="C475">
        <v>4</v>
      </c>
      <c r="D475">
        <v>2</v>
      </c>
      <c r="E475">
        <v>13</v>
      </c>
      <c r="F475">
        <v>14</v>
      </c>
      <c r="G475">
        <v>4</v>
      </c>
      <c r="H475">
        <v>4</v>
      </c>
      <c r="I475" t="s">
        <v>1287</v>
      </c>
    </row>
    <row r="476" spans="2:9" x14ac:dyDescent="0.25">
      <c r="B476">
        <v>1</v>
      </c>
      <c r="C476">
        <v>6</v>
      </c>
      <c r="D476">
        <v>1</v>
      </c>
      <c r="E476">
        <v>14</v>
      </c>
      <c r="F476">
        <v>1</v>
      </c>
      <c r="G476">
        <v>1</v>
      </c>
      <c r="H476">
        <v>1</v>
      </c>
      <c r="I476" t="s">
        <v>1288</v>
      </c>
    </row>
    <row r="477" spans="2:9" x14ac:dyDescent="0.25">
      <c r="B477">
        <v>2</v>
      </c>
      <c r="C477">
        <v>1</v>
      </c>
      <c r="D477">
        <v>2</v>
      </c>
      <c r="E477">
        <v>3</v>
      </c>
      <c r="F477">
        <v>9</v>
      </c>
      <c r="G477">
        <v>2</v>
      </c>
      <c r="H477">
        <v>1</v>
      </c>
      <c r="I477" t="s">
        <v>1289</v>
      </c>
    </row>
    <row r="478" spans="2:9" x14ac:dyDescent="0.25">
      <c r="B478">
        <v>2</v>
      </c>
      <c r="C478">
        <v>7</v>
      </c>
      <c r="D478">
        <v>1</v>
      </c>
      <c r="E478">
        <v>13</v>
      </c>
      <c r="F478">
        <v>17</v>
      </c>
      <c r="G478">
        <v>4</v>
      </c>
      <c r="H478">
        <v>3</v>
      </c>
      <c r="I478" t="s">
        <v>1290</v>
      </c>
    </row>
    <row r="479" spans="2:9" x14ac:dyDescent="0.25">
      <c r="B479">
        <v>3</v>
      </c>
      <c r="C479">
        <v>8</v>
      </c>
      <c r="D479">
        <v>3</v>
      </c>
      <c r="E479">
        <v>16</v>
      </c>
      <c r="F479">
        <v>20</v>
      </c>
      <c r="G479">
        <v>1</v>
      </c>
      <c r="H479">
        <v>3</v>
      </c>
      <c r="I479" t="s">
        <v>1291</v>
      </c>
    </row>
    <row r="480" spans="2:9" x14ac:dyDescent="0.25">
      <c r="B480">
        <v>2</v>
      </c>
      <c r="C480">
        <v>2</v>
      </c>
      <c r="D480">
        <v>5</v>
      </c>
      <c r="E480">
        <v>15</v>
      </c>
      <c r="F480">
        <v>17</v>
      </c>
      <c r="G480">
        <v>4</v>
      </c>
      <c r="H480">
        <v>2</v>
      </c>
      <c r="I480" t="s">
        <v>1292</v>
      </c>
    </row>
    <row r="481" spans="2:9" x14ac:dyDescent="0.25">
      <c r="B481">
        <v>1</v>
      </c>
      <c r="C481">
        <v>5</v>
      </c>
      <c r="D481">
        <v>1</v>
      </c>
      <c r="E481">
        <v>16</v>
      </c>
      <c r="F481">
        <v>15</v>
      </c>
      <c r="G481">
        <v>3</v>
      </c>
      <c r="H481">
        <v>4</v>
      </c>
      <c r="I481" t="s">
        <v>1293</v>
      </c>
    </row>
    <row r="482" spans="2:9" x14ac:dyDescent="0.25">
      <c r="B482">
        <v>4</v>
      </c>
      <c r="C482">
        <v>6</v>
      </c>
      <c r="D482">
        <v>1</v>
      </c>
      <c r="E482">
        <v>15</v>
      </c>
      <c r="F482">
        <v>6</v>
      </c>
      <c r="G482">
        <v>1</v>
      </c>
      <c r="H482">
        <v>1</v>
      </c>
      <c r="I482" t="s">
        <v>1294</v>
      </c>
    </row>
    <row r="483" spans="2:9" x14ac:dyDescent="0.25">
      <c r="B483">
        <v>4</v>
      </c>
      <c r="C483">
        <v>4</v>
      </c>
      <c r="D483">
        <v>4</v>
      </c>
      <c r="E483">
        <v>11</v>
      </c>
      <c r="F483">
        <v>7</v>
      </c>
      <c r="G483">
        <v>3</v>
      </c>
      <c r="H483">
        <v>4</v>
      </c>
      <c r="I483" t="s">
        <v>1295</v>
      </c>
    </row>
    <row r="484" spans="2:9" x14ac:dyDescent="0.25">
      <c r="B484">
        <v>2</v>
      </c>
      <c r="C484">
        <v>6</v>
      </c>
      <c r="D484">
        <v>5</v>
      </c>
      <c r="E484">
        <v>19</v>
      </c>
      <c r="F484">
        <v>19</v>
      </c>
      <c r="G484">
        <v>4</v>
      </c>
      <c r="H484">
        <v>3</v>
      </c>
      <c r="I484" t="s">
        <v>1296</v>
      </c>
    </row>
    <row r="485" spans="2:9" x14ac:dyDescent="0.25">
      <c r="B485">
        <v>2</v>
      </c>
      <c r="C485">
        <v>3</v>
      </c>
      <c r="D485">
        <v>3</v>
      </c>
      <c r="E485">
        <v>12</v>
      </c>
      <c r="F485">
        <v>12</v>
      </c>
      <c r="G485">
        <v>2</v>
      </c>
      <c r="H485">
        <v>4</v>
      </c>
      <c r="I485" t="s">
        <v>1297</v>
      </c>
    </row>
    <row r="486" spans="2:9" x14ac:dyDescent="0.25">
      <c r="B486">
        <v>4</v>
      </c>
      <c r="C486">
        <v>2</v>
      </c>
      <c r="D486">
        <v>1</v>
      </c>
      <c r="E486">
        <v>4</v>
      </c>
      <c r="F486">
        <v>16</v>
      </c>
      <c r="G486">
        <v>1</v>
      </c>
      <c r="H486">
        <v>1</v>
      </c>
      <c r="I486" t="s">
        <v>1298</v>
      </c>
    </row>
    <row r="487" spans="2:9" x14ac:dyDescent="0.25">
      <c r="B487">
        <v>4</v>
      </c>
      <c r="C487">
        <v>8</v>
      </c>
      <c r="D487">
        <v>4</v>
      </c>
      <c r="E487">
        <v>3</v>
      </c>
      <c r="F487">
        <v>16</v>
      </c>
      <c r="G487">
        <v>4</v>
      </c>
      <c r="H487">
        <v>4</v>
      </c>
      <c r="I487" t="s">
        <v>1299</v>
      </c>
    </row>
    <row r="488" spans="2:9" x14ac:dyDescent="0.25">
      <c r="B488">
        <v>1</v>
      </c>
      <c r="C488">
        <v>3</v>
      </c>
      <c r="D488">
        <v>1</v>
      </c>
      <c r="E488">
        <v>6</v>
      </c>
      <c r="F488">
        <v>19</v>
      </c>
      <c r="G488">
        <v>2</v>
      </c>
      <c r="H488">
        <v>2</v>
      </c>
      <c r="I488" t="s">
        <v>1300</v>
      </c>
    </row>
    <row r="489" spans="2:9" x14ac:dyDescent="0.25">
      <c r="B489">
        <v>2</v>
      </c>
      <c r="C489">
        <v>2</v>
      </c>
      <c r="D489">
        <v>1</v>
      </c>
      <c r="E489">
        <v>13</v>
      </c>
      <c r="F489">
        <v>16</v>
      </c>
      <c r="G489">
        <v>2</v>
      </c>
      <c r="H489">
        <v>2</v>
      </c>
      <c r="I489" t="s">
        <v>1301</v>
      </c>
    </row>
    <row r="490" spans="2:9" x14ac:dyDescent="0.25">
      <c r="B490">
        <v>3</v>
      </c>
      <c r="C490">
        <v>1</v>
      </c>
      <c r="D490">
        <v>1</v>
      </c>
      <c r="E490">
        <v>19</v>
      </c>
      <c r="F490">
        <v>15</v>
      </c>
      <c r="G490">
        <v>1</v>
      </c>
      <c r="H490">
        <v>1</v>
      </c>
      <c r="I490" t="s">
        <v>1302</v>
      </c>
    </row>
    <row r="491" spans="2:9" x14ac:dyDescent="0.25">
      <c r="B491">
        <v>3</v>
      </c>
      <c r="C491">
        <v>6</v>
      </c>
      <c r="D491">
        <v>3</v>
      </c>
      <c r="E491">
        <v>17</v>
      </c>
      <c r="F491">
        <v>2</v>
      </c>
      <c r="G491">
        <v>4</v>
      </c>
      <c r="H491">
        <v>3</v>
      </c>
      <c r="I491" t="s">
        <v>1303</v>
      </c>
    </row>
    <row r="492" spans="2:9" x14ac:dyDescent="0.25">
      <c r="B492">
        <v>1</v>
      </c>
      <c r="C492">
        <v>3</v>
      </c>
      <c r="D492">
        <v>5</v>
      </c>
      <c r="E492">
        <v>8</v>
      </c>
      <c r="F492">
        <v>16</v>
      </c>
      <c r="G492">
        <v>4</v>
      </c>
      <c r="H492">
        <v>3</v>
      </c>
      <c r="I492" t="s">
        <v>1304</v>
      </c>
    </row>
    <row r="493" spans="2:9" x14ac:dyDescent="0.25">
      <c r="B493">
        <v>1</v>
      </c>
      <c r="C493">
        <v>2</v>
      </c>
      <c r="D493">
        <v>1</v>
      </c>
      <c r="E493">
        <v>10</v>
      </c>
      <c r="F493">
        <v>8</v>
      </c>
      <c r="G493">
        <v>3</v>
      </c>
      <c r="H493">
        <v>4</v>
      </c>
      <c r="I493" t="s">
        <v>1305</v>
      </c>
    </row>
    <row r="494" spans="2:9" x14ac:dyDescent="0.25">
      <c r="B494">
        <v>2</v>
      </c>
      <c r="C494">
        <v>2</v>
      </c>
      <c r="D494">
        <v>1</v>
      </c>
      <c r="E494">
        <v>16</v>
      </c>
      <c r="F494">
        <v>16</v>
      </c>
      <c r="G494">
        <v>3</v>
      </c>
      <c r="H494">
        <v>4</v>
      </c>
      <c r="I494" t="s">
        <v>1306</v>
      </c>
    </row>
    <row r="495" spans="2:9" x14ac:dyDescent="0.25">
      <c r="B495">
        <v>4</v>
      </c>
      <c r="C495">
        <v>6</v>
      </c>
      <c r="D495">
        <v>4</v>
      </c>
      <c r="E495">
        <v>5</v>
      </c>
      <c r="F495">
        <v>8</v>
      </c>
      <c r="G495">
        <v>1</v>
      </c>
      <c r="H495">
        <v>4</v>
      </c>
      <c r="I495" t="s">
        <v>1307</v>
      </c>
    </row>
    <row r="496" spans="2:9" x14ac:dyDescent="0.25">
      <c r="B496">
        <v>2</v>
      </c>
      <c r="C496">
        <v>2</v>
      </c>
      <c r="D496">
        <v>2</v>
      </c>
      <c r="E496">
        <v>9</v>
      </c>
      <c r="F496">
        <v>2</v>
      </c>
      <c r="G496">
        <v>3</v>
      </c>
      <c r="H496">
        <v>1</v>
      </c>
      <c r="I496" t="s">
        <v>1308</v>
      </c>
    </row>
    <row r="497" spans="2:9" x14ac:dyDescent="0.25">
      <c r="B497">
        <v>1</v>
      </c>
      <c r="C497">
        <v>1</v>
      </c>
      <c r="D497">
        <v>3</v>
      </c>
      <c r="E497">
        <v>14</v>
      </c>
      <c r="F497">
        <v>7</v>
      </c>
      <c r="G497">
        <v>1</v>
      </c>
      <c r="H497">
        <v>4</v>
      </c>
      <c r="I497" t="s">
        <v>1309</v>
      </c>
    </row>
    <row r="498" spans="2:9" x14ac:dyDescent="0.25">
      <c r="B498">
        <v>3</v>
      </c>
      <c r="C498">
        <v>1</v>
      </c>
      <c r="D498">
        <v>2</v>
      </c>
      <c r="E498">
        <v>3</v>
      </c>
      <c r="F498">
        <v>18</v>
      </c>
      <c r="G498">
        <v>3</v>
      </c>
      <c r="H498">
        <v>2</v>
      </c>
      <c r="I498" t="s">
        <v>1310</v>
      </c>
    </row>
    <row r="499" spans="2:9" x14ac:dyDescent="0.25">
      <c r="B499">
        <v>2</v>
      </c>
      <c r="C499">
        <v>8</v>
      </c>
      <c r="D499">
        <v>4</v>
      </c>
      <c r="E499">
        <v>12</v>
      </c>
      <c r="F499">
        <v>16</v>
      </c>
      <c r="G499">
        <v>1</v>
      </c>
      <c r="H499">
        <v>1</v>
      </c>
      <c r="I499" t="s">
        <v>1311</v>
      </c>
    </row>
    <row r="500" spans="2:9" x14ac:dyDescent="0.25">
      <c r="B500">
        <v>2</v>
      </c>
      <c r="C500">
        <v>4</v>
      </c>
      <c r="D500">
        <v>2</v>
      </c>
      <c r="E500">
        <v>10</v>
      </c>
      <c r="F500">
        <v>10</v>
      </c>
      <c r="G500">
        <v>2</v>
      </c>
      <c r="H500">
        <v>4</v>
      </c>
      <c r="I500" t="s">
        <v>1312</v>
      </c>
    </row>
    <row r="501" spans="2:9" x14ac:dyDescent="0.25">
      <c r="B501">
        <v>1</v>
      </c>
      <c r="C501">
        <v>1</v>
      </c>
      <c r="D501">
        <v>1</v>
      </c>
      <c r="E501">
        <v>6</v>
      </c>
      <c r="F501">
        <v>18</v>
      </c>
      <c r="G501">
        <v>3</v>
      </c>
      <c r="H501">
        <v>3</v>
      </c>
      <c r="I501" t="s">
        <v>1313</v>
      </c>
    </row>
    <row r="502" spans="2:9" x14ac:dyDescent="0.25">
      <c r="B502">
        <v>3</v>
      </c>
      <c r="C502">
        <v>1</v>
      </c>
      <c r="D502">
        <v>4</v>
      </c>
      <c r="E502">
        <v>17</v>
      </c>
      <c r="F502">
        <v>17</v>
      </c>
      <c r="G502">
        <v>4</v>
      </c>
      <c r="H502">
        <v>4</v>
      </c>
      <c r="I502" t="s">
        <v>1314</v>
      </c>
    </row>
    <row r="503" spans="2:9" x14ac:dyDescent="0.25">
      <c r="B503">
        <v>4</v>
      </c>
      <c r="C503">
        <v>7</v>
      </c>
      <c r="D503">
        <v>1</v>
      </c>
      <c r="E503">
        <v>19</v>
      </c>
      <c r="F503">
        <v>1</v>
      </c>
      <c r="G503">
        <v>3</v>
      </c>
      <c r="H503">
        <v>2</v>
      </c>
      <c r="I503" t="s">
        <v>1315</v>
      </c>
    </row>
    <row r="504" spans="2:9" x14ac:dyDescent="0.25">
      <c r="B504">
        <v>4</v>
      </c>
      <c r="C504">
        <v>8</v>
      </c>
      <c r="D504">
        <v>3</v>
      </c>
      <c r="E504">
        <v>13</v>
      </c>
      <c r="F504">
        <v>17</v>
      </c>
      <c r="G504">
        <v>2</v>
      </c>
      <c r="H504">
        <v>4</v>
      </c>
      <c r="I504" t="s">
        <v>1316</v>
      </c>
    </row>
    <row r="505" spans="2:9" x14ac:dyDescent="0.25">
      <c r="B505">
        <v>3</v>
      </c>
      <c r="C505">
        <v>1</v>
      </c>
      <c r="D505">
        <v>5</v>
      </c>
      <c r="E505">
        <v>15</v>
      </c>
      <c r="F505">
        <v>10</v>
      </c>
      <c r="G505">
        <v>4</v>
      </c>
      <c r="H505">
        <v>2</v>
      </c>
      <c r="I505" t="s">
        <v>1317</v>
      </c>
    </row>
    <row r="506" spans="2:9" x14ac:dyDescent="0.25">
      <c r="B506">
        <v>3</v>
      </c>
      <c r="C506">
        <v>3</v>
      </c>
      <c r="D506">
        <v>2</v>
      </c>
      <c r="E506">
        <v>16</v>
      </c>
      <c r="F506">
        <v>10</v>
      </c>
      <c r="G506">
        <v>4</v>
      </c>
      <c r="H506">
        <v>1</v>
      </c>
      <c r="I506" t="s">
        <v>1318</v>
      </c>
    </row>
    <row r="507" spans="2:9" x14ac:dyDescent="0.25">
      <c r="B507">
        <v>3</v>
      </c>
      <c r="C507">
        <v>5</v>
      </c>
      <c r="D507">
        <v>1</v>
      </c>
      <c r="E507">
        <v>7</v>
      </c>
      <c r="F507">
        <v>4</v>
      </c>
      <c r="G507">
        <v>1</v>
      </c>
      <c r="H507">
        <v>4</v>
      </c>
      <c r="I507" t="s">
        <v>1319</v>
      </c>
    </row>
    <row r="508" spans="2:9" x14ac:dyDescent="0.25">
      <c r="B508">
        <v>2</v>
      </c>
      <c r="C508">
        <v>4</v>
      </c>
      <c r="D508">
        <v>3</v>
      </c>
      <c r="E508">
        <v>2</v>
      </c>
      <c r="F508">
        <v>18</v>
      </c>
      <c r="G508">
        <v>3</v>
      </c>
      <c r="H508">
        <v>3</v>
      </c>
      <c r="I508" t="s">
        <v>1320</v>
      </c>
    </row>
    <row r="509" spans="2:9" x14ac:dyDescent="0.25">
      <c r="B509">
        <v>1</v>
      </c>
      <c r="C509">
        <v>4</v>
      </c>
      <c r="D509">
        <v>3</v>
      </c>
      <c r="E509">
        <v>19</v>
      </c>
      <c r="F509">
        <v>16</v>
      </c>
      <c r="G509">
        <v>4</v>
      </c>
      <c r="H509">
        <v>2</v>
      </c>
      <c r="I509" t="s">
        <v>1321</v>
      </c>
    </row>
    <row r="510" spans="2:9" x14ac:dyDescent="0.25">
      <c r="B510">
        <v>2</v>
      </c>
      <c r="C510">
        <v>6</v>
      </c>
      <c r="D510">
        <v>1</v>
      </c>
      <c r="E510">
        <v>11</v>
      </c>
      <c r="F510">
        <v>1</v>
      </c>
      <c r="G510">
        <v>1</v>
      </c>
      <c r="H510">
        <v>1</v>
      </c>
      <c r="I510" t="s">
        <v>1322</v>
      </c>
    </row>
    <row r="511" spans="2:9" x14ac:dyDescent="0.25">
      <c r="B511">
        <v>3</v>
      </c>
      <c r="C511">
        <v>5</v>
      </c>
      <c r="D511">
        <v>5</v>
      </c>
      <c r="E511">
        <v>4</v>
      </c>
      <c r="F511">
        <v>10</v>
      </c>
      <c r="G511">
        <v>4</v>
      </c>
      <c r="H511">
        <v>3</v>
      </c>
      <c r="I511" t="s">
        <v>1323</v>
      </c>
    </row>
    <row r="512" spans="2:9" x14ac:dyDescent="0.25">
      <c r="B512">
        <v>3</v>
      </c>
      <c r="C512">
        <v>3</v>
      </c>
      <c r="D512">
        <v>3</v>
      </c>
      <c r="E512">
        <v>17</v>
      </c>
      <c r="F512">
        <v>8</v>
      </c>
      <c r="G512">
        <v>3</v>
      </c>
      <c r="H512">
        <v>3</v>
      </c>
      <c r="I512" t="s">
        <v>1324</v>
      </c>
    </row>
    <row r="513" spans="2:9" x14ac:dyDescent="0.25">
      <c r="B513">
        <v>1</v>
      </c>
      <c r="C513">
        <v>6</v>
      </c>
      <c r="D513">
        <v>3</v>
      </c>
      <c r="E513">
        <v>2</v>
      </c>
      <c r="F513">
        <v>11</v>
      </c>
      <c r="G513">
        <v>4</v>
      </c>
      <c r="H513">
        <v>1</v>
      </c>
      <c r="I513" t="s">
        <v>1325</v>
      </c>
    </row>
    <row r="514" spans="2:9" x14ac:dyDescent="0.25">
      <c r="B514">
        <v>4</v>
      </c>
      <c r="C514">
        <v>4</v>
      </c>
      <c r="D514">
        <v>4</v>
      </c>
      <c r="E514">
        <v>4</v>
      </c>
      <c r="F514">
        <v>20</v>
      </c>
      <c r="G514">
        <v>4</v>
      </c>
      <c r="H514">
        <v>1</v>
      </c>
      <c r="I514" t="s">
        <v>1326</v>
      </c>
    </row>
    <row r="515" spans="2:9" x14ac:dyDescent="0.25">
      <c r="B515">
        <v>2</v>
      </c>
      <c r="C515">
        <v>7</v>
      </c>
      <c r="D515">
        <v>4</v>
      </c>
      <c r="E515">
        <v>18</v>
      </c>
      <c r="F515">
        <v>2</v>
      </c>
      <c r="G515">
        <v>4</v>
      </c>
      <c r="H515">
        <v>3</v>
      </c>
      <c r="I515" t="s">
        <v>1327</v>
      </c>
    </row>
    <row r="516" spans="2:9" x14ac:dyDescent="0.25">
      <c r="B516">
        <v>3</v>
      </c>
      <c r="C516">
        <v>5</v>
      </c>
      <c r="D516">
        <v>3</v>
      </c>
      <c r="E516">
        <v>2</v>
      </c>
      <c r="F516">
        <v>15</v>
      </c>
      <c r="G516">
        <v>3</v>
      </c>
      <c r="H516">
        <v>1</v>
      </c>
      <c r="I516" t="s">
        <v>1328</v>
      </c>
    </row>
    <row r="517" spans="2:9" x14ac:dyDescent="0.25">
      <c r="B517">
        <v>3</v>
      </c>
      <c r="C517">
        <v>4</v>
      </c>
      <c r="D517">
        <v>4</v>
      </c>
      <c r="E517">
        <v>7</v>
      </c>
      <c r="F517">
        <v>15</v>
      </c>
      <c r="G517">
        <v>3</v>
      </c>
      <c r="H517">
        <v>4</v>
      </c>
      <c r="I517" t="s">
        <v>1329</v>
      </c>
    </row>
    <row r="518" spans="2:9" x14ac:dyDescent="0.25">
      <c r="B518">
        <v>4</v>
      </c>
      <c r="C518">
        <v>3</v>
      </c>
      <c r="D518">
        <v>4</v>
      </c>
      <c r="E518">
        <v>19</v>
      </c>
      <c r="F518">
        <v>12</v>
      </c>
      <c r="G518">
        <v>4</v>
      </c>
      <c r="H518">
        <v>4</v>
      </c>
      <c r="I518" t="s">
        <v>1330</v>
      </c>
    </row>
    <row r="519" spans="2:9" x14ac:dyDescent="0.25">
      <c r="B519">
        <v>3</v>
      </c>
      <c r="C519">
        <v>5</v>
      </c>
      <c r="D519">
        <v>2</v>
      </c>
      <c r="E519">
        <v>5</v>
      </c>
      <c r="F519">
        <v>16</v>
      </c>
      <c r="G519">
        <v>2</v>
      </c>
      <c r="H519">
        <v>3</v>
      </c>
      <c r="I519" t="s">
        <v>1331</v>
      </c>
    </row>
    <row r="520" spans="2:9" x14ac:dyDescent="0.25">
      <c r="B520">
        <v>4</v>
      </c>
      <c r="C520">
        <v>1</v>
      </c>
      <c r="D520">
        <v>2</v>
      </c>
      <c r="E520">
        <v>14</v>
      </c>
      <c r="F520">
        <v>9</v>
      </c>
      <c r="G520">
        <v>4</v>
      </c>
      <c r="H520">
        <v>4</v>
      </c>
      <c r="I520" t="s">
        <v>1332</v>
      </c>
    </row>
    <row r="521" spans="2:9" x14ac:dyDescent="0.25">
      <c r="B521">
        <v>3</v>
      </c>
      <c r="C521">
        <v>2</v>
      </c>
      <c r="D521">
        <v>3</v>
      </c>
      <c r="E521">
        <v>6</v>
      </c>
      <c r="F521">
        <v>17</v>
      </c>
      <c r="G521">
        <v>3</v>
      </c>
      <c r="H521">
        <v>4</v>
      </c>
      <c r="I521" t="s">
        <v>1333</v>
      </c>
    </row>
    <row r="522" spans="2:9" x14ac:dyDescent="0.25">
      <c r="B522">
        <v>1</v>
      </c>
      <c r="C522">
        <v>7</v>
      </c>
      <c r="D522">
        <v>5</v>
      </c>
      <c r="E522">
        <v>15</v>
      </c>
      <c r="F522">
        <v>8</v>
      </c>
      <c r="G522">
        <v>1</v>
      </c>
      <c r="H522">
        <v>1</v>
      </c>
      <c r="I522" t="s">
        <v>1334</v>
      </c>
    </row>
    <row r="523" spans="2:9" x14ac:dyDescent="0.25">
      <c r="B523">
        <v>3</v>
      </c>
      <c r="C523">
        <v>8</v>
      </c>
      <c r="D523">
        <v>5</v>
      </c>
      <c r="E523">
        <v>3</v>
      </c>
      <c r="F523">
        <v>10</v>
      </c>
      <c r="G523">
        <v>1</v>
      </c>
      <c r="H523">
        <v>3</v>
      </c>
      <c r="I523" t="s">
        <v>1335</v>
      </c>
    </row>
    <row r="524" spans="2:9" x14ac:dyDescent="0.25">
      <c r="B524">
        <v>1</v>
      </c>
      <c r="C524">
        <v>6</v>
      </c>
      <c r="D524">
        <v>1</v>
      </c>
      <c r="E524">
        <v>18</v>
      </c>
      <c r="F524">
        <v>3</v>
      </c>
      <c r="G524">
        <v>4</v>
      </c>
      <c r="H524">
        <v>2</v>
      </c>
      <c r="I524" t="s">
        <v>1336</v>
      </c>
    </row>
    <row r="525" spans="2:9" x14ac:dyDescent="0.25">
      <c r="B525">
        <v>3</v>
      </c>
      <c r="C525">
        <v>3</v>
      </c>
      <c r="D525">
        <v>3</v>
      </c>
      <c r="E525">
        <v>2</v>
      </c>
      <c r="F525">
        <v>4</v>
      </c>
      <c r="G525">
        <v>2</v>
      </c>
      <c r="H525">
        <v>3</v>
      </c>
      <c r="I525" t="s">
        <v>1337</v>
      </c>
    </row>
    <row r="526" spans="2:9" x14ac:dyDescent="0.25">
      <c r="B526">
        <v>4</v>
      </c>
      <c r="C526">
        <v>1</v>
      </c>
      <c r="D526">
        <v>3</v>
      </c>
      <c r="E526">
        <v>2</v>
      </c>
      <c r="F526">
        <v>6</v>
      </c>
      <c r="G526">
        <v>3</v>
      </c>
      <c r="H526">
        <v>3</v>
      </c>
      <c r="I526" t="s">
        <v>1338</v>
      </c>
    </row>
    <row r="527" spans="2:9" x14ac:dyDescent="0.25">
      <c r="B527">
        <v>1</v>
      </c>
      <c r="C527">
        <v>5</v>
      </c>
      <c r="D527">
        <v>4</v>
      </c>
      <c r="E527">
        <v>1</v>
      </c>
      <c r="F527">
        <v>13</v>
      </c>
      <c r="G527">
        <v>3</v>
      </c>
      <c r="H527">
        <v>2</v>
      </c>
      <c r="I527" t="s">
        <v>1339</v>
      </c>
    </row>
    <row r="528" spans="2:9" x14ac:dyDescent="0.25">
      <c r="B528">
        <v>1</v>
      </c>
      <c r="C528">
        <v>2</v>
      </c>
      <c r="D528">
        <v>5</v>
      </c>
      <c r="E528">
        <v>1</v>
      </c>
      <c r="F528">
        <v>20</v>
      </c>
      <c r="G528">
        <v>3</v>
      </c>
      <c r="H528">
        <v>4</v>
      </c>
      <c r="I528" t="s">
        <v>1340</v>
      </c>
    </row>
    <row r="529" spans="2:9" x14ac:dyDescent="0.25">
      <c r="B529">
        <v>1</v>
      </c>
      <c r="C529">
        <v>6</v>
      </c>
      <c r="D529">
        <v>5</v>
      </c>
      <c r="E529">
        <v>8</v>
      </c>
      <c r="F529">
        <v>13</v>
      </c>
      <c r="G529">
        <v>1</v>
      </c>
      <c r="H529">
        <v>2</v>
      </c>
      <c r="I529" t="s">
        <v>1341</v>
      </c>
    </row>
    <row r="530" spans="2:9" x14ac:dyDescent="0.25">
      <c r="B530">
        <v>3</v>
      </c>
      <c r="C530">
        <v>8</v>
      </c>
      <c r="D530">
        <v>3</v>
      </c>
      <c r="E530">
        <v>17</v>
      </c>
      <c r="F530">
        <v>8</v>
      </c>
      <c r="G530">
        <v>1</v>
      </c>
      <c r="H530">
        <v>2</v>
      </c>
      <c r="I530" t="s">
        <v>1342</v>
      </c>
    </row>
    <row r="531" spans="2:9" x14ac:dyDescent="0.25">
      <c r="B531">
        <v>2</v>
      </c>
      <c r="C531">
        <v>8</v>
      </c>
      <c r="D531">
        <v>5</v>
      </c>
      <c r="E531">
        <v>11</v>
      </c>
      <c r="F531">
        <v>15</v>
      </c>
      <c r="G531">
        <v>4</v>
      </c>
      <c r="H531">
        <v>1</v>
      </c>
      <c r="I531" t="s">
        <v>1343</v>
      </c>
    </row>
    <row r="532" spans="2:9" x14ac:dyDescent="0.25">
      <c r="B532">
        <v>1</v>
      </c>
      <c r="C532">
        <v>5</v>
      </c>
      <c r="D532">
        <v>5</v>
      </c>
      <c r="E532">
        <v>18</v>
      </c>
      <c r="F532">
        <v>4</v>
      </c>
      <c r="G532">
        <v>3</v>
      </c>
      <c r="H532">
        <v>4</v>
      </c>
      <c r="I532" t="s">
        <v>1344</v>
      </c>
    </row>
    <row r="533" spans="2:9" x14ac:dyDescent="0.25">
      <c r="B533">
        <v>4</v>
      </c>
      <c r="C533">
        <v>6</v>
      </c>
      <c r="D533">
        <v>4</v>
      </c>
      <c r="E533">
        <v>2</v>
      </c>
      <c r="F533">
        <v>5</v>
      </c>
      <c r="G533">
        <v>3</v>
      </c>
      <c r="H533">
        <v>2</v>
      </c>
      <c r="I533" t="s">
        <v>1345</v>
      </c>
    </row>
    <row r="534" spans="2:9" x14ac:dyDescent="0.25">
      <c r="B534">
        <v>2</v>
      </c>
      <c r="C534">
        <v>3</v>
      </c>
      <c r="D534">
        <v>4</v>
      </c>
      <c r="E534">
        <v>10</v>
      </c>
      <c r="F534">
        <v>14</v>
      </c>
      <c r="G534">
        <v>2</v>
      </c>
      <c r="H534">
        <v>4</v>
      </c>
      <c r="I534" t="s">
        <v>1346</v>
      </c>
    </row>
    <row r="535" spans="2:9" x14ac:dyDescent="0.25">
      <c r="B535">
        <v>2</v>
      </c>
      <c r="C535">
        <v>7</v>
      </c>
      <c r="D535">
        <v>2</v>
      </c>
      <c r="E535">
        <v>4</v>
      </c>
      <c r="F535">
        <v>10</v>
      </c>
      <c r="G535">
        <v>3</v>
      </c>
      <c r="H535">
        <v>2</v>
      </c>
      <c r="I535" t="s">
        <v>1347</v>
      </c>
    </row>
    <row r="536" spans="2:9" x14ac:dyDescent="0.25">
      <c r="B536">
        <v>2</v>
      </c>
      <c r="C536">
        <v>1</v>
      </c>
      <c r="D536">
        <v>3</v>
      </c>
      <c r="E536">
        <v>2</v>
      </c>
      <c r="F536">
        <v>13</v>
      </c>
      <c r="G536">
        <v>4</v>
      </c>
      <c r="H536">
        <v>4</v>
      </c>
      <c r="I536" t="s">
        <v>1348</v>
      </c>
    </row>
    <row r="537" spans="2:9" x14ac:dyDescent="0.25">
      <c r="B537">
        <v>2</v>
      </c>
      <c r="C537">
        <v>8</v>
      </c>
      <c r="D537">
        <v>1</v>
      </c>
      <c r="E537">
        <v>4</v>
      </c>
      <c r="F537">
        <v>3</v>
      </c>
      <c r="G537">
        <v>4</v>
      </c>
      <c r="H537">
        <v>4</v>
      </c>
      <c r="I537" t="s">
        <v>1349</v>
      </c>
    </row>
    <row r="538" spans="2:9" x14ac:dyDescent="0.25">
      <c r="B538">
        <v>3</v>
      </c>
      <c r="C538">
        <v>4</v>
      </c>
      <c r="D538">
        <v>1</v>
      </c>
      <c r="E538">
        <v>19</v>
      </c>
      <c r="F538">
        <v>13</v>
      </c>
      <c r="G538">
        <v>3</v>
      </c>
      <c r="H538">
        <v>3</v>
      </c>
      <c r="I538" t="s">
        <v>1350</v>
      </c>
    </row>
    <row r="539" spans="2:9" x14ac:dyDescent="0.25">
      <c r="B539">
        <v>3</v>
      </c>
      <c r="C539">
        <v>3</v>
      </c>
      <c r="D539">
        <v>4</v>
      </c>
      <c r="E539">
        <v>15</v>
      </c>
      <c r="F539">
        <v>9</v>
      </c>
      <c r="G539">
        <v>1</v>
      </c>
      <c r="H539">
        <v>2</v>
      </c>
      <c r="I539" t="s">
        <v>1351</v>
      </c>
    </row>
    <row r="540" spans="2:9" x14ac:dyDescent="0.25">
      <c r="B540">
        <v>4</v>
      </c>
      <c r="C540">
        <v>3</v>
      </c>
      <c r="D540">
        <v>4</v>
      </c>
      <c r="E540">
        <v>10</v>
      </c>
      <c r="F540">
        <v>4</v>
      </c>
      <c r="G540">
        <v>4</v>
      </c>
      <c r="H540">
        <v>1</v>
      </c>
      <c r="I540" t="s">
        <v>1352</v>
      </c>
    </row>
    <row r="541" spans="2:9" x14ac:dyDescent="0.25">
      <c r="B541">
        <v>1</v>
      </c>
      <c r="C541">
        <v>7</v>
      </c>
      <c r="D541">
        <v>4</v>
      </c>
      <c r="E541">
        <v>17</v>
      </c>
      <c r="F541">
        <v>19</v>
      </c>
      <c r="G541">
        <v>4</v>
      </c>
      <c r="H541">
        <v>1</v>
      </c>
      <c r="I541" t="s">
        <v>1353</v>
      </c>
    </row>
    <row r="542" spans="2:9" x14ac:dyDescent="0.25">
      <c r="B542">
        <v>1</v>
      </c>
      <c r="C542">
        <v>6</v>
      </c>
      <c r="D542">
        <v>4</v>
      </c>
      <c r="E542">
        <v>13</v>
      </c>
      <c r="F542">
        <v>11</v>
      </c>
      <c r="G542">
        <v>1</v>
      </c>
      <c r="H542">
        <v>2</v>
      </c>
      <c r="I542" t="s">
        <v>1354</v>
      </c>
    </row>
    <row r="543" spans="2:9" x14ac:dyDescent="0.25">
      <c r="B543">
        <v>2</v>
      </c>
      <c r="C543">
        <v>4</v>
      </c>
      <c r="D543">
        <v>4</v>
      </c>
      <c r="E543">
        <v>6</v>
      </c>
      <c r="F543">
        <v>20</v>
      </c>
      <c r="G543">
        <v>3</v>
      </c>
      <c r="H543">
        <v>2</v>
      </c>
      <c r="I543" t="s">
        <v>1355</v>
      </c>
    </row>
    <row r="544" spans="2:9" x14ac:dyDescent="0.25">
      <c r="B544">
        <v>4</v>
      </c>
      <c r="C544">
        <v>5</v>
      </c>
      <c r="D544">
        <v>5</v>
      </c>
      <c r="E544">
        <v>9</v>
      </c>
      <c r="F544">
        <v>9</v>
      </c>
      <c r="G544">
        <v>3</v>
      </c>
      <c r="H544">
        <v>1</v>
      </c>
      <c r="I544" t="s">
        <v>1356</v>
      </c>
    </row>
    <row r="545" spans="2:9" x14ac:dyDescent="0.25">
      <c r="B545">
        <v>3</v>
      </c>
      <c r="C545">
        <v>4</v>
      </c>
      <c r="D545">
        <v>1</v>
      </c>
      <c r="E545">
        <v>5</v>
      </c>
      <c r="F545">
        <v>5</v>
      </c>
      <c r="G545">
        <v>3</v>
      </c>
      <c r="H545">
        <v>2</v>
      </c>
      <c r="I545" t="s">
        <v>1357</v>
      </c>
    </row>
    <row r="546" spans="2:9" x14ac:dyDescent="0.25">
      <c r="B546">
        <v>4</v>
      </c>
      <c r="C546">
        <v>2</v>
      </c>
      <c r="D546">
        <v>2</v>
      </c>
      <c r="E546">
        <v>17</v>
      </c>
      <c r="F546">
        <v>11</v>
      </c>
      <c r="G546">
        <v>4</v>
      </c>
      <c r="H546">
        <v>2</v>
      </c>
      <c r="I546" t="s">
        <v>1358</v>
      </c>
    </row>
    <row r="547" spans="2:9" x14ac:dyDescent="0.25">
      <c r="B547">
        <v>2</v>
      </c>
      <c r="C547">
        <v>2</v>
      </c>
      <c r="D547">
        <v>4</v>
      </c>
      <c r="E547">
        <v>5</v>
      </c>
      <c r="F547">
        <v>1</v>
      </c>
      <c r="G547">
        <v>1</v>
      </c>
      <c r="H547">
        <v>1</v>
      </c>
      <c r="I547" t="s">
        <v>1359</v>
      </c>
    </row>
    <row r="548" spans="2:9" x14ac:dyDescent="0.25">
      <c r="B548">
        <v>2</v>
      </c>
      <c r="C548">
        <v>2</v>
      </c>
      <c r="D548">
        <v>1</v>
      </c>
      <c r="E548">
        <v>7</v>
      </c>
      <c r="F548">
        <v>16</v>
      </c>
      <c r="G548">
        <v>3</v>
      </c>
      <c r="H548">
        <v>2</v>
      </c>
      <c r="I548" t="s">
        <v>1360</v>
      </c>
    </row>
    <row r="549" spans="2:9" x14ac:dyDescent="0.25">
      <c r="B549">
        <v>1</v>
      </c>
      <c r="C549">
        <v>7</v>
      </c>
      <c r="D549">
        <v>4</v>
      </c>
      <c r="E549">
        <v>9</v>
      </c>
      <c r="F549">
        <v>17</v>
      </c>
      <c r="G549">
        <v>3</v>
      </c>
      <c r="H549">
        <v>1</v>
      </c>
      <c r="I549" t="s">
        <v>1361</v>
      </c>
    </row>
    <row r="550" spans="2:9" x14ac:dyDescent="0.25">
      <c r="B550">
        <v>2</v>
      </c>
      <c r="C550">
        <v>3</v>
      </c>
      <c r="D550">
        <v>5</v>
      </c>
      <c r="E550">
        <v>16</v>
      </c>
      <c r="F550">
        <v>18</v>
      </c>
      <c r="G550">
        <v>4</v>
      </c>
      <c r="H550">
        <v>2</v>
      </c>
      <c r="I550" t="s">
        <v>1362</v>
      </c>
    </row>
    <row r="551" spans="2:9" x14ac:dyDescent="0.25">
      <c r="B551">
        <v>3</v>
      </c>
      <c r="C551">
        <v>8</v>
      </c>
      <c r="D551">
        <v>5</v>
      </c>
      <c r="E551">
        <v>19</v>
      </c>
      <c r="F551">
        <v>17</v>
      </c>
      <c r="G551">
        <v>4</v>
      </c>
      <c r="H551">
        <v>4</v>
      </c>
      <c r="I551" t="s">
        <v>1363</v>
      </c>
    </row>
    <row r="552" spans="2:9" x14ac:dyDescent="0.25">
      <c r="B552">
        <v>2</v>
      </c>
      <c r="C552">
        <v>2</v>
      </c>
      <c r="D552">
        <v>3</v>
      </c>
      <c r="E552">
        <v>17</v>
      </c>
      <c r="F552">
        <v>11</v>
      </c>
      <c r="G552">
        <v>2</v>
      </c>
      <c r="H552">
        <v>2</v>
      </c>
      <c r="I552" t="s">
        <v>1364</v>
      </c>
    </row>
    <row r="553" spans="2:9" x14ac:dyDescent="0.25">
      <c r="B553">
        <v>1</v>
      </c>
      <c r="C553">
        <v>6</v>
      </c>
      <c r="D553">
        <v>1</v>
      </c>
      <c r="E553">
        <v>9</v>
      </c>
      <c r="F553">
        <v>19</v>
      </c>
      <c r="G553">
        <v>1</v>
      </c>
      <c r="H553">
        <v>2</v>
      </c>
      <c r="I553" t="s">
        <v>1365</v>
      </c>
    </row>
    <row r="554" spans="2:9" x14ac:dyDescent="0.25">
      <c r="B554">
        <v>4</v>
      </c>
      <c r="C554">
        <v>2</v>
      </c>
      <c r="D554">
        <v>2</v>
      </c>
      <c r="E554">
        <v>19</v>
      </c>
      <c r="F554">
        <v>12</v>
      </c>
      <c r="G554">
        <v>2</v>
      </c>
      <c r="H554">
        <v>2</v>
      </c>
      <c r="I554" t="s">
        <v>1366</v>
      </c>
    </row>
    <row r="555" spans="2:9" x14ac:dyDescent="0.25">
      <c r="B555">
        <v>4</v>
      </c>
      <c r="C555">
        <v>6</v>
      </c>
      <c r="D555">
        <v>4</v>
      </c>
      <c r="E555">
        <v>4</v>
      </c>
      <c r="F555">
        <v>19</v>
      </c>
      <c r="G555">
        <v>1</v>
      </c>
      <c r="H555">
        <v>4</v>
      </c>
      <c r="I555" t="s">
        <v>1367</v>
      </c>
    </row>
    <row r="556" spans="2:9" x14ac:dyDescent="0.25">
      <c r="B556">
        <v>4</v>
      </c>
      <c r="C556">
        <v>4</v>
      </c>
      <c r="D556">
        <v>2</v>
      </c>
      <c r="E556">
        <v>8</v>
      </c>
      <c r="F556">
        <v>12</v>
      </c>
      <c r="G556">
        <v>3</v>
      </c>
      <c r="H556">
        <v>3</v>
      </c>
      <c r="I556" t="s">
        <v>1368</v>
      </c>
    </row>
    <row r="557" spans="2:9" x14ac:dyDescent="0.25">
      <c r="B557">
        <v>4</v>
      </c>
      <c r="C557">
        <v>5</v>
      </c>
      <c r="D557">
        <v>1</v>
      </c>
      <c r="E557">
        <v>10</v>
      </c>
      <c r="F557">
        <v>2</v>
      </c>
      <c r="G557">
        <v>4</v>
      </c>
      <c r="H557">
        <v>3</v>
      </c>
      <c r="I557" t="s">
        <v>1369</v>
      </c>
    </row>
    <row r="558" spans="2:9" x14ac:dyDescent="0.25">
      <c r="B558">
        <v>1</v>
      </c>
      <c r="C558">
        <v>1</v>
      </c>
      <c r="D558">
        <v>3</v>
      </c>
      <c r="E558">
        <v>6</v>
      </c>
      <c r="F558">
        <v>4</v>
      </c>
      <c r="G558">
        <v>4</v>
      </c>
      <c r="H558">
        <v>1</v>
      </c>
      <c r="I558" t="s">
        <v>1370</v>
      </c>
    </row>
    <row r="559" spans="2:9" x14ac:dyDescent="0.25">
      <c r="B559">
        <v>2</v>
      </c>
      <c r="C559">
        <v>2</v>
      </c>
      <c r="D559">
        <v>4</v>
      </c>
      <c r="E559">
        <v>11</v>
      </c>
      <c r="F559">
        <v>19</v>
      </c>
      <c r="G559">
        <v>2</v>
      </c>
      <c r="H559">
        <v>3</v>
      </c>
      <c r="I559" t="s">
        <v>1371</v>
      </c>
    </row>
    <row r="560" spans="2:9" x14ac:dyDescent="0.25">
      <c r="B560">
        <v>3</v>
      </c>
      <c r="C560">
        <v>2</v>
      </c>
      <c r="D560">
        <v>1</v>
      </c>
      <c r="E560">
        <v>6</v>
      </c>
      <c r="F560">
        <v>20</v>
      </c>
      <c r="G560">
        <v>1</v>
      </c>
      <c r="H560">
        <v>1</v>
      </c>
      <c r="I560" t="s">
        <v>1372</v>
      </c>
    </row>
    <row r="561" spans="2:9" x14ac:dyDescent="0.25">
      <c r="B561">
        <v>1</v>
      </c>
      <c r="C561">
        <v>2</v>
      </c>
      <c r="D561">
        <v>4</v>
      </c>
      <c r="E561">
        <v>17</v>
      </c>
      <c r="F561">
        <v>4</v>
      </c>
      <c r="G561">
        <v>1</v>
      </c>
      <c r="H561">
        <v>2</v>
      </c>
      <c r="I561" t="s">
        <v>1373</v>
      </c>
    </row>
    <row r="562" spans="2:9" x14ac:dyDescent="0.25">
      <c r="B562">
        <v>4</v>
      </c>
      <c r="C562">
        <v>7</v>
      </c>
      <c r="D562">
        <v>5</v>
      </c>
      <c r="E562">
        <v>3</v>
      </c>
      <c r="F562">
        <v>12</v>
      </c>
      <c r="G562">
        <v>2</v>
      </c>
      <c r="H562">
        <v>4</v>
      </c>
      <c r="I562" t="s">
        <v>1374</v>
      </c>
    </row>
    <row r="563" spans="2:9" x14ac:dyDescent="0.25">
      <c r="B563">
        <v>2</v>
      </c>
      <c r="C563">
        <v>4</v>
      </c>
      <c r="D563">
        <v>5</v>
      </c>
      <c r="E563">
        <v>9</v>
      </c>
      <c r="F563">
        <v>19</v>
      </c>
      <c r="G563">
        <v>2</v>
      </c>
      <c r="H563">
        <v>4</v>
      </c>
      <c r="I563" t="s">
        <v>1375</v>
      </c>
    </row>
    <row r="564" spans="2:9" x14ac:dyDescent="0.25">
      <c r="B564">
        <v>1</v>
      </c>
      <c r="C564">
        <v>5</v>
      </c>
      <c r="D564">
        <v>1</v>
      </c>
      <c r="E564">
        <v>8</v>
      </c>
      <c r="F564">
        <v>11</v>
      </c>
      <c r="G564">
        <v>4</v>
      </c>
      <c r="H564">
        <v>3</v>
      </c>
      <c r="I564" t="s">
        <v>1376</v>
      </c>
    </row>
    <row r="565" spans="2:9" x14ac:dyDescent="0.25">
      <c r="B565">
        <v>1</v>
      </c>
      <c r="C565">
        <v>8</v>
      </c>
      <c r="D565">
        <v>4</v>
      </c>
      <c r="E565">
        <v>15</v>
      </c>
      <c r="F565">
        <v>16</v>
      </c>
      <c r="G565">
        <v>3</v>
      </c>
      <c r="H565">
        <v>2</v>
      </c>
      <c r="I565" t="s">
        <v>1377</v>
      </c>
    </row>
    <row r="566" spans="2:9" x14ac:dyDescent="0.25">
      <c r="B566">
        <v>1</v>
      </c>
      <c r="C566">
        <v>3</v>
      </c>
      <c r="D566">
        <v>5</v>
      </c>
      <c r="E566">
        <v>13</v>
      </c>
      <c r="F566">
        <v>4</v>
      </c>
      <c r="G566">
        <v>4</v>
      </c>
      <c r="H566">
        <v>3</v>
      </c>
      <c r="I566" t="s">
        <v>1378</v>
      </c>
    </row>
    <row r="567" spans="2:9" x14ac:dyDescent="0.25">
      <c r="B567">
        <v>2</v>
      </c>
      <c r="C567">
        <v>2</v>
      </c>
      <c r="D567">
        <v>4</v>
      </c>
      <c r="E567">
        <v>14</v>
      </c>
      <c r="F567">
        <v>10</v>
      </c>
      <c r="G567">
        <v>3</v>
      </c>
      <c r="H567">
        <v>3</v>
      </c>
      <c r="I567" t="s">
        <v>1379</v>
      </c>
    </row>
    <row r="568" spans="2:9" x14ac:dyDescent="0.25">
      <c r="B568">
        <v>4</v>
      </c>
      <c r="C568">
        <v>3</v>
      </c>
      <c r="D568">
        <v>2</v>
      </c>
      <c r="E568">
        <v>7</v>
      </c>
      <c r="F568">
        <v>13</v>
      </c>
      <c r="G568">
        <v>2</v>
      </c>
      <c r="H568">
        <v>4</v>
      </c>
      <c r="I568" t="s">
        <v>1380</v>
      </c>
    </row>
    <row r="569" spans="2:9" x14ac:dyDescent="0.25">
      <c r="B569">
        <v>3</v>
      </c>
      <c r="C569">
        <v>4</v>
      </c>
      <c r="D569">
        <v>4</v>
      </c>
      <c r="E569">
        <v>2</v>
      </c>
      <c r="F569">
        <v>7</v>
      </c>
      <c r="G569">
        <v>3</v>
      </c>
      <c r="H569">
        <v>1</v>
      </c>
      <c r="I569" t="s">
        <v>1381</v>
      </c>
    </row>
    <row r="570" spans="2:9" x14ac:dyDescent="0.25">
      <c r="B570">
        <v>3</v>
      </c>
      <c r="C570">
        <v>8</v>
      </c>
      <c r="D570">
        <v>4</v>
      </c>
      <c r="E570">
        <v>12</v>
      </c>
      <c r="F570">
        <v>14</v>
      </c>
      <c r="G570">
        <v>4</v>
      </c>
      <c r="H570">
        <v>3</v>
      </c>
      <c r="I570" t="s">
        <v>1382</v>
      </c>
    </row>
    <row r="571" spans="2:9" x14ac:dyDescent="0.25">
      <c r="B571">
        <v>2</v>
      </c>
      <c r="C571">
        <v>7</v>
      </c>
      <c r="D571">
        <v>1</v>
      </c>
      <c r="E571">
        <v>2</v>
      </c>
      <c r="F571">
        <v>15</v>
      </c>
      <c r="G571">
        <v>4</v>
      </c>
      <c r="H571">
        <v>2</v>
      </c>
      <c r="I571" t="s">
        <v>1383</v>
      </c>
    </row>
    <row r="572" spans="2:9" x14ac:dyDescent="0.25">
      <c r="B572">
        <v>4</v>
      </c>
      <c r="C572">
        <v>8</v>
      </c>
      <c r="D572">
        <v>5</v>
      </c>
      <c r="E572">
        <v>3</v>
      </c>
      <c r="F572">
        <v>5</v>
      </c>
      <c r="G572">
        <v>3</v>
      </c>
      <c r="H572">
        <v>4</v>
      </c>
      <c r="I572" t="s">
        <v>1384</v>
      </c>
    </row>
    <row r="573" spans="2:9" x14ac:dyDescent="0.25">
      <c r="B573">
        <v>2</v>
      </c>
      <c r="C573">
        <v>4</v>
      </c>
      <c r="D573">
        <v>3</v>
      </c>
      <c r="E573">
        <v>2</v>
      </c>
      <c r="F573">
        <v>20</v>
      </c>
      <c r="G573">
        <v>2</v>
      </c>
      <c r="H573">
        <v>4</v>
      </c>
      <c r="I573" t="s">
        <v>1385</v>
      </c>
    </row>
    <row r="574" spans="2:9" x14ac:dyDescent="0.25">
      <c r="B574">
        <v>2</v>
      </c>
      <c r="C574">
        <v>2</v>
      </c>
      <c r="D574">
        <v>4</v>
      </c>
      <c r="E574">
        <v>18</v>
      </c>
      <c r="F574">
        <v>18</v>
      </c>
      <c r="G574">
        <v>3</v>
      </c>
      <c r="H574">
        <v>3</v>
      </c>
      <c r="I574" t="s">
        <v>1386</v>
      </c>
    </row>
    <row r="575" spans="2:9" x14ac:dyDescent="0.25">
      <c r="B575">
        <v>3</v>
      </c>
      <c r="C575">
        <v>7</v>
      </c>
      <c r="D575">
        <v>1</v>
      </c>
      <c r="E575">
        <v>11</v>
      </c>
      <c r="F575">
        <v>8</v>
      </c>
      <c r="G575">
        <v>2</v>
      </c>
      <c r="H575">
        <v>1</v>
      </c>
      <c r="I575" t="s">
        <v>1387</v>
      </c>
    </row>
    <row r="576" spans="2:9" x14ac:dyDescent="0.25">
      <c r="B576">
        <v>4</v>
      </c>
      <c r="C576">
        <v>8</v>
      </c>
      <c r="D576">
        <v>4</v>
      </c>
      <c r="E576">
        <v>15</v>
      </c>
      <c r="F576">
        <v>13</v>
      </c>
      <c r="G576">
        <v>2</v>
      </c>
      <c r="H576">
        <v>3</v>
      </c>
      <c r="I576" t="s">
        <v>1388</v>
      </c>
    </row>
    <row r="577" spans="2:9" x14ac:dyDescent="0.25">
      <c r="B577">
        <v>1</v>
      </c>
      <c r="C577">
        <v>6</v>
      </c>
      <c r="D577">
        <v>4</v>
      </c>
      <c r="E577">
        <v>2</v>
      </c>
      <c r="F577">
        <v>18</v>
      </c>
      <c r="G577">
        <v>4</v>
      </c>
      <c r="H577">
        <v>3</v>
      </c>
      <c r="I577" t="s">
        <v>1389</v>
      </c>
    </row>
    <row r="578" spans="2:9" x14ac:dyDescent="0.25">
      <c r="B578">
        <v>3</v>
      </c>
      <c r="C578">
        <v>7</v>
      </c>
      <c r="D578">
        <v>5</v>
      </c>
      <c r="E578">
        <v>3</v>
      </c>
      <c r="F578">
        <v>9</v>
      </c>
      <c r="G578">
        <v>4</v>
      </c>
      <c r="H578">
        <v>1</v>
      </c>
      <c r="I578" t="s">
        <v>1390</v>
      </c>
    </row>
    <row r="579" spans="2:9" x14ac:dyDescent="0.25">
      <c r="B579">
        <v>3</v>
      </c>
      <c r="C579">
        <v>4</v>
      </c>
      <c r="D579">
        <v>1</v>
      </c>
      <c r="E579">
        <v>15</v>
      </c>
      <c r="F579">
        <v>11</v>
      </c>
      <c r="G579">
        <v>4</v>
      </c>
      <c r="H579">
        <v>1</v>
      </c>
      <c r="I579" t="s">
        <v>1391</v>
      </c>
    </row>
    <row r="580" spans="2:9" x14ac:dyDescent="0.25">
      <c r="B580">
        <v>1</v>
      </c>
      <c r="C580">
        <v>1</v>
      </c>
      <c r="D580">
        <v>4</v>
      </c>
      <c r="E580">
        <v>12</v>
      </c>
      <c r="F580">
        <v>4</v>
      </c>
      <c r="G580">
        <v>1</v>
      </c>
      <c r="H580">
        <v>2</v>
      </c>
      <c r="I580" t="s">
        <v>1392</v>
      </c>
    </row>
    <row r="581" spans="2:9" x14ac:dyDescent="0.25">
      <c r="B581">
        <v>4</v>
      </c>
      <c r="C581">
        <v>3</v>
      </c>
      <c r="D581">
        <v>5</v>
      </c>
      <c r="E581">
        <v>3</v>
      </c>
      <c r="F581">
        <v>18</v>
      </c>
      <c r="G581">
        <v>2</v>
      </c>
      <c r="H581">
        <v>1</v>
      </c>
      <c r="I581" t="s">
        <v>1393</v>
      </c>
    </row>
    <row r="582" spans="2:9" x14ac:dyDescent="0.25">
      <c r="B582">
        <v>4</v>
      </c>
      <c r="C582">
        <v>2</v>
      </c>
      <c r="D582">
        <v>5</v>
      </c>
      <c r="E582">
        <v>3</v>
      </c>
      <c r="F582">
        <v>4</v>
      </c>
      <c r="G582">
        <v>4</v>
      </c>
      <c r="H582">
        <v>4</v>
      </c>
      <c r="I582" t="s">
        <v>1394</v>
      </c>
    </row>
    <row r="583" spans="2:9" x14ac:dyDescent="0.25">
      <c r="B583">
        <v>3</v>
      </c>
      <c r="C583">
        <v>2</v>
      </c>
      <c r="D583">
        <v>3</v>
      </c>
      <c r="E583">
        <v>11</v>
      </c>
      <c r="F583">
        <v>17</v>
      </c>
      <c r="G583">
        <v>3</v>
      </c>
      <c r="H583">
        <v>2</v>
      </c>
      <c r="I583" t="s">
        <v>1395</v>
      </c>
    </row>
    <row r="584" spans="2:9" x14ac:dyDescent="0.25">
      <c r="B584">
        <v>2</v>
      </c>
      <c r="C584">
        <v>8</v>
      </c>
      <c r="D584">
        <v>4</v>
      </c>
      <c r="E584">
        <v>9</v>
      </c>
      <c r="F584">
        <v>12</v>
      </c>
      <c r="G584">
        <v>3</v>
      </c>
      <c r="H584">
        <v>2</v>
      </c>
      <c r="I584" t="s">
        <v>1396</v>
      </c>
    </row>
    <row r="585" spans="2:9" x14ac:dyDescent="0.25">
      <c r="B585">
        <v>3</v>
      </c>
      <c r="C585">
        <v>4</v>
      </c>
      <c r="D585">
        <v>4</v>
      </c>
      <c r="E585">
        <v>1</v>
      </c>
      <c r="F585">
        <v>2</v>
      </c>
      <c r="G585">
        <v>3</v>
      </c>
      <c r="H585">
        <v>1</v>
      </c>
      <c r="I585" t="s">
        <v>1397</v>
      </c>
    </row>
    <row r="586" spans="2:9" x14ac:dyDescent="0.25">
      <c r="B586">
        <v>3</v>
      </c>
      <c r="C586">
        <v>6</v>
      </c>
      <c r="D586">
        <v>1</v>
      </c>
      <c r="E586">
        <v>15</v>
      </c>
      <c r="F586">
        <v>3</v>
      </c>
      <c r="G586">
        <v>2</v>
      </c>
      <c r="H586">
        <v>4</v>
      </c>
      <c r="I586" t="s">
        <v>1398</v>
      </c>
    </row>
    <row r="587" spans="2:9" x14ac:dyDescent="0.25">
      <c r="B587">
        <v>2</v>
      </c>
      <c r="C587">
        <v>3</v>
      </c>
      <c r="D587">
        <v>4</v>
      </c>
      <c r="E587">
        <v>11</v>
      </c>
      <c r="F587">
        <v>20</v>
      </c>
      <c r="G587">
        <v>2</v>
      </c>
      <c r="H587">
        <v>3</v>
      </c>
      <c r="I587" t="s">
        <v>1399</v>
      </c>
    </row>
    <row r="588" spans="2:9" x14ac:dyDescent="0.25">
      <c r="B588">
        <v>2</v>
      </c>
      <c r="C588">
        <v>4</v>
      </c>
      <c r="D588">
        <v>4</v>
      </c>
      <c r="E588">
        <v>18</v>
      </c>
      <c r="F588">
        <v>19</v>
      </c>
      <c r="G588">
        <v>4</v>
      </c>
      <c r="H588">
        <v>4</v>
      </c>
      <c r="I588" t="s">
        <v>1400</v>
      </c>
    </row>
    <row r="589" spans="2:9" x14ac:dyDescent="0.25">
      <c r="B589">
        <v>3</v>
      </c>
      <c r="C589">
        <v>7</v>
      </c>
      <c r="D589">
        <v>5</v>
      </c>
      <c r="E589">
        <v>13</v>
      </c>
      <c r="F589">
        <v>19</v>
      </c>
      <c r="G589">
        <v>4</v>
      </c>
      <c r="H589">
        <v>1</v>
      </c>
      <c r="I589" t="s">
        <v>1401</v>
      </c>
    </row>
    <row r="590" spans="2:9" x14ac:dyDescent="0.25">
      <c r="B590">
        <v>2</v>
      </c>
      <c r="C590">
        <v>6</v>
      </c>
      <c r="D590">
        <v>1</v>
      </c>
      <c r="E590">
        <v>16</v>
      </c>
      <c r="F590">
        <v>20</v>
      </c>
      <c r="G590">
        <v>4</v>
      </c>
      <c r="H590">
        <v>2</v>
      </c>
      <c r="I590" t="s">
        <v>1402</v>
      </c>
    </row>
    <row r="591" spans="2:9" x14ac:dyDescent="0.25">
      <c r="B591">
        <v>2</v>
      </c>
      <c r="C591">
        <v>1</v>
      </c>
      <c r="D591">
        <v>4</v>
      </c>
      <c r="E591">
        <v>18</v>
      </c>
      <c r="F591">
        <v>9</v>
      </c>
      <c r="G591">
        <v>3</v>
      </c>
      <c r="H591">
        <v>3</v>
      </c>
      <c r="I591" t="s">
        <v>1403</v>
      </c>
    </row>
    <row r="592" spans="2:9" x14ac:dyDescent="0.25">
      <c r="B592">
        <v>2</v>
      </c>
      <c r="C592">
        <v>8</v>
      </c>
      <c r="D592">
        <v>3</v>
      </c>
      <c r="E592">
        <v>1</v>
      </c>
      <c r="F592">
        <v>7</v>
      </c>
      <c r="G592">
        <v>4</v>
      </c>
      <c r="H592">
        <v>1</v>
      </c>
      <c r="I592" t="s">
        <v>1404</v>
      </c>
    </row>
    <row r="593" spans="2:9" x14ac:dyDescent="0.25">
      <c r="B593">
        <v>3</v>
      </c>
      <c r="C593">
        <v>8</v>
      </c>
      <c r="D593">
        <v>1</v>
      </c>
      <c r="E593">
        <v>7</v>
      </c>
      <c r="F593">
        <v>19</v>
      </c>
      <c r="G593">
        <v>4</v>
      </c>
      <c r="H593">
        <v>4</v>
      </c>
      <c r="I593" t="s">
        <v>1405</v>
      </c>
    </row>
    <row r="594" spans="2:9" x14ac:dyDescent="0.25">
      <c r="B594">
        <v>2</v>
      </c>
      <c r="C594">
        <v>7</v>
      </c>
      <c r="D594">
        <v>2</v>
      </c>
      <c r="E594">
        <v>2</v>
      </c>
      <c r="F594">
        <v>15</v>
      </c>
      <c r="G594">
        <v>1</v>
      </c>
      <c r="H594">
        <v>1</v>
      </c>
      <c r="I594" t="s">
        <v>1406</v>
      </c>
    </row>
    <row r="595" spans="2:9" x14ac:dyDescent="0.25">
      <c r="B595">
        <v>3</v>
      </c>
      <c r="C595">
        <v>5</v>
      </c>
      <c r="D595">
        <v>5</v>
      </c>
      <c r="E595">
        <v>9</v>
      </c>
      <c r="F595">
        <v>3</v>
      </c>
      <c r="G595">
        <v>3</v>
      </c>
      <c r="H595">
        <v>1</v>
      </c>
      <c r="I595" t="s">
        <v>1407</v>
      </c>
    </row>
    <row r="596" spans="2:9" x14ac:dyDescent="0.25">
      <c r="B596">
        <v>2</v>
      </c>
      <c r="C596">
        <v>2</v>
      </c>
      <c r="D596">
        <v>5</v>
      </c>
      <c r="E596">
        <v>10</v>
      </c>
      <c r="F596">
        <v>18</v>
      </c>
      <c r="G596">
        <v>2</v>
      </c>
      <c r="H596">
        <v>1</v>
      </c>
      <c r="I596" t="s">
        <v>1408</v>
      </c>
    </row>
    <row r="597" spans="2:9" x14ac:dyDescent="0.25">
      <c r="B597">
        <v>1</v>
      </c>
      <c r="C597">
        <v>6</v>
      </c>
      <c r="D597">
        <v>1</v>
      </c>
      <c r="E597">
        <v>11</v>
      </c>
      <c r="F597">
        <v>4</v>
      </c>
      <c r="G597">
        <v>2</v>
      </c>
      <c r="H597">
        <v>4</v>
      </c>
      <c r="I597" t="s">
        <v>1409</v>
      </c>
    </row>
    <row r="598" spans="2:9" x14ac:dyDescent="0.25">
      <c r="B598">
        <v>2</v>
      </c>
      <c r="C598">
        <v>5</v>
      </c>
      <c r="D598">
        <v>3</v>
      </c>
      <c r="E598">
        <v>10</v>
      </c>
      <c r="F598">
        <v>12</v>
      </c>
      <c r="G598">
        <v>4</v>
      </c>
      <c r="H598">
        <v>1</v>
      </c>
      <c r="I598" t="s">
        <v>1410</v>
      </c>
    </row>
    <row r="599" spans="2:9" x14ac:dyDescent="0.25">
      <c r="B599">
        <v>1</v>
      </c>
      <c r="C599">
        <v>2</v>
      </c>
      <c r="D599">
        <v>2</v>
      </c>
      <c r="E599">
        <v>12</v>
      </c>
      <c r="F599">
        <v>8</v>
      </c>
      <c r="G599">
        <v>4</v>
      </c>
      <c r="H599">
        <v>3</v>
      </c>
      <c r="I599" t="s">
        <v>1411</v>
      </c>
    </row>
    <row r="600" spans="2:9" x14ac:dyDescent="0.25">
      <c r="B600">
        <v>1</v>
      </c>
      <c r="C600">
        <v>5</v>
      </c>
      <c r="D600">
        <v>4</v>
      </c>
      <c r="E600">
        <v>18</v>
      </c>
      <c r="F600">
        <v>11</v>
      </c>
      <c r="G600">
        <v>1</v>
      </c>
      <c r="H600">
        <v>2</v>
      </c>
      <c r="I600" t="s">
        <v>1412</v>
      </c>
    </row>
    <row r="601" spans="2:9" x14ac:dyDescent="0.25">
      <c r="B601">
        <v>1</v>
      </c>
      <c r="C601">
        <v>6</v>
      </c>
      <c r="D601">
        <v>5</v>
      </c>
      <c r="E601">
        <v>12</v>
      </c>
      <c r="F601">
        <v>6</v>
      </c>
      <c r="G601">
        <v>4</v>
      </c>
      <c r="H601">
        <v>4</v>
      </c>
      <c r="I601" t="s">
        <v>1413</v>
      </c>
    </row>
    <row r="602" spans="2:9" x14ac:dyDescent="0.25">
      <c r="B602">
        <v>1</v>
      </c>
      <c r="C602">
        <v>3</v>
      </c>
      <c r="D602">
        <v>2</v>
      </c>
      <c r="E602">
        <v>6</v>
      </c>
      <c r="F602">
        <v>18</v>
      </c>
      <c r="G602">
        <v>1</v>
      </c>
      <c r="H602">
        <v>1</v>
      </c>
      <c r="I602" t="s">
        <v>1414</v>
      </c>
    </row>
    <row r="603" spans="2:9" x14ac:dyDescent="0.25">
      <c r="B603">
        <v>4</v>
      </c>
      <c r="C603">
        <v>4</v>
      </c>
      <c r="D603">
        <v>3</v>
      </c>
      <c r="E603">
        <v>14</v>
      </c>
      <c r="F603">
        <v>8</v>
      </c>
      <c r="G603">
        <v>1</v>
      </c>
      <c r="H603">
        <v>4</v>
      </c>
      <c r="I603" t="s">
        <v>1415</v>
      </c>
    </row>
    <row r="604" spans="2:9" x14ac:dyDescent="0.25">
      <c r="B604">
        <v>3</v>
      </c>
      <c r="C604">
        <v>3</v>
      </c>
      <c r="D604">
        <v>5</v>
      </c>
      <c r="E604">
        <v>18</v>
      </c>
      <c r="F604">
        <v>1</v>
      </c>
      <c r="G604">
        <v>4</v>
      </c>
      <c r="H604">
        <v>2</v>
      </c>
      <c r="I604" t="s">
        <v>1416</v>
      </c>
    </row>
    <row r="605" spans="2:9" x14ac:dyDescent="0.25">
      <c r="B605">
        <v>2</v>
      </c>
      <c r="C605">
        <v>2</v>
      </c>
      <c r="D605">
        <v>4</v>
      </c>
      <c r="E605">
        <v>11</v>
      </c>
      <c r="F605">
        <v>6</v>
      </c>
      <c r="G605">
        <v>1</v>
      </c>
      <c r="H605">
        <v>3</v>
      </c>
      <c r="I605" t="s">
        <v>1417</v>
      </c>
    </row>
    <row r="606" spans="2:9" x14ac:dyDescent="0.25">
      <c r="B606">
        <v>3</v>
      </c>
      <c r="C606">
        <v>4</v>
      </c>
      <c r="D606">
        <v>5</v>
      </c>
      <c r="E606">
        <v>15</v>
      </c>
      <c r="F606">
        <v>10</v>
      </c>
      <c r="G606">
        <v>2</v>
      </c>
      <c r="H606">
        <v>1</v>
      </c>
      <c r="I606" t="s">
        <v>1418</v>
      </c>
    </row>
    <row r="607" spans="2:9" x14ac:dyDescent="0.25">
      <c r="B607">
        <v>3</v>
      </c>
      <c r="C607">
        <v>8</v>
      </c>
      <c r="D607">
        <v>5</v>
      </c>
      <c r="E607">
        <v>2</v>
      </c>
      <c r="F607">
        <v>15</v>
      </c>
      <c r="G607">
        <v>2</v>
      </c>
      <c r="H607">
        <v>1</v>
      </c>
      <c r="I607" t="s">
        <v>1419</v>
      </c>
    </row>
    <row r="608" spans="2:9" x14ac:dyDescent="0.25">
      <c r="B608">
        <v>4</v>
      </c>
      <c r="C608">
        <v>4</v>
      </c>
      <c r="D608">
        <v>3</v>
      </c>
      <c r="E608">
        <v>18</v>
      </c>
      <c r="F608">
        <v>16</v>
      </c>
      <c r="G608">
        <v>2</v>
      </c>
      <c r="H608">
        <v>4</v>
      </c>
      <c r="I608" t="s">
        <v>1420</v>
      </c>
    </row>
    <row r="609" spans="2:9" x14ac:dyDescent="0.25">
      <c r="B609">
        <v>1</v>
      </c>
      <c r="C609">
        <v>2</v>
      </c>
      <c r="D609">
        <v>4</v>
      </c>
      <c r="E609">
        <v>13</v>
      </c>
      <c r="F609">
        <v>9</v>
      </c>
      <c r="G609">
        <v>4</v>
      </c>
      <c r="H609">
        <v>3</v>
      </c>
      <c r="I609" t="s">
        <v>1421</v>
      </c>
    </row>
    <row r="610" spans="2:9" x14ac:dyDescent="0.25">
      <c r="B610">
        <v>1</v>
      </c>
      <c r="C610">
        <v>5</v>
      </c>
      <c r="D610">
        <v>1</v>
      </c>
      <c r="E610">
        <v>14</v>
      </c>
      <c r="F610">
        <v>11</v>
      </c>
      <c r="G610">
        <v>3</v>
      </c>
      <c r="H610">
        <v>2</v>
      </c>
      <c r="I610" t="s">
        <v>1422</v>
      </c>
    </row>
    <row r="611" spans="2:9" x14ac:dyDescent="0.25">
      <c r="B611">
        <v>1</v>
      </c>
      <c r="C611">
        <v>4</v>
      </c>
      <c r="D611">
        <v>2</v>
      </c>
      <c r="E611">
        <v>2</v>
      </c>
      <c r="F611">
        <v>9</v>
      </c>
      <c r="G611">
        <v>1</v>
      </c>
      <c r="H611">
        <v>1</v>
      </c>
      <c r="I611" t="s">
        <v>1423</v>
      </c>
    </row>
    <row r="612" spans="2:9" x14ac:dyDescent="0.25">
      <c r="B612">
        <v>4</v>
      </c>
      <c r="C612">
        <v>2</v>
      </c>
      <c r="D612">
        <v>2</v>
      </c>
      <c r="E612">
        <v>3</v>
      </c>
      <c r="F612">
        <v>9</v>
      </c>
      <c r="G612">
        <v>3</v>
      </c>
      <c r="H612">
        <v>1</v>
      </c>
      <c r="I612" t="s">
        <v>1424</v>
      </c>
    </row>
    <row r="613" spans="2:9" x14ac:dyDescent="0.25">
      <c r="B613">
        <v>1</v>
      </c>
      <c r="C613">
        <v>8</v>
      </c>
      <c r="D613">
        <v>5</v>
      </c>
      <c r="E613">
        <v>1</v>
      </c>
      <c r="F613">
        <v>10</v>
      </c>
      <c r="G613">
        <v>2</v>
      </c>
      <c r="H613">
        <v>3</v>
      </c>
      <c r="I613" t="s">
        <v>1425</v>
      </c>
    </row>
    <row r="614" spans="2:9" x14ac:dyDescent="0.25">
      <c r="B614">
        <v>1</v>
      </c>
      <c r="C614">
        <v>2</v>
      </c>
      <c r="D614">
        <v>1</v>
      </c>
      <c r="E614">
        <v>6</v>
      </c>
      <c r="F614">
        <v>4</v>
      </c>
      <c r="G614">
        <v>1</v>
      </c>
      <c r="H614">
        <v>3</v>
      </c>
      <c r="I614" t="s">
        <v>1426</v>
      </c>
    </row>
    <row r="615" spans="2:9" x14ac:dyDescent="0.25">
      <c r="B615">
        <v>1</v>
      </c>
      <c r="C615">
        <v>5</v>
      </c>
      <c r="D615">
        <v>4</v>
      </c>
      <c r="E615">
        <v>9</v>
      </c>
      <c r="F615">
        <v>18</v>
      </c>
      <c r="G615">
        <v>2</v>
      </c>
      <c r="H615">
        <v>3</v>
      </c>
      <c r="I615" t="s">
        <v>1427</v>
      </c>
    </row>
    <row r="616" spans="2:9" x14ac:dyDescent="0.25">
      <c r="B616">
        <v>4</v>
      </c>
      <c r="C616">
        <v>3</v>
      </c>
      <c r="D616">
        <v>1</v>
      </c>
      <c r="E616">
        <v>2</v>
      </c>
      <c r="F616">
        <v>9</v>
      </c>
      <c r="G616">
        <v>4</v>
      </c>
      <c r="H616">
        <v>1</v>
      </c>
      <c r="I616" t="s">
        <v>1428</v>
      </c>
    </row>
    <row r="617" spans="2:9" x14ac:dyDescent="0.25">
      <c r="B617">
        <v>3</v>
      </c>
      <c r="C617">
        <v>7</v>
      </c>
      <c r="D617">
        <v>4</v>
      </c>
      <c r="E617">
        <v>7</v>
      </c>
      <c r="F617">
        <v>7</v>
      </c>
      <c r="G617">
        <v>2</v>
      </c>
      <c r="H617">
        <v>2</v>
      </c>
      <c r="I617" t="s">
        <v>1429</v>
      </c>
    </row>
    <row r="618" spans="2:9" x14ac:dyDescent="0.25">
      <c r="B618">
        <v>3</v>
      </c>
      <c r="C618">
        <v>6</v>
      </c>
      <c r="D618">
        <v>2</v>
      </c>
      <c r="E618">
        <v>5</v>
      </c>
      <c r="F618">
        <v>5</v>
      </c>
      <c r="G618">
        <v>1</v>
      </c>
      <c r="H618">
        <v>1</v>
      </c>
      <c r="I618" t="s">
        <v>1430</v>
      </c>
    </row>
    <row r="619" spans="2:9" x14ac:dyDescent="0.25">
      <c r="B619">
        <v>3</v>
      </c>
      <c r="C619">
        <v>7</v>
      </c>
      <c r="D619">
        <v>2</v>
      </c>
      <c r="E619">
        <v>17</v>
      </c>
      <c r="F619">
        <v>6</v>
      </c>
      <c r="G619">
        <v>4</v>
      </c>
      <c r="H619">
        <v>1</v>
      </c>
      <c r="I619" t="s">
        <v>1431</v>
      </c>
    </row>
    <row r="620" spans="2:9" x14ac:dyDescent="0.25">
      <c r="B620">
        <v>1</v>
      </c>
      <c r="C620">
        <v>4</v>
      </c>
      <c r="D620">
        <v>5</v>
      </c>
      <c r="E620">
        <v>1</v>
      </c>
      <c r="F620">
        <v>1</v>
      </c>
      <c r="G620">
        <v>2</v>
      </c>
      <c r="H620">
        <v>4</v>
      </c>
      <c r="I620" t="s">
        <v>1432</v>
      </c>
    </row>
    <row r="621" spans="2:9" x14ac:dyDescent="0.25">
      <c r="B621">
        <v>4</v>
      </c>
      <c r="C621">
        <v>6</v>
      </c>
      <c r="D621">
        <v>3</v>
      </c>
      <c r="E621">
        <v>7</v>
      </c>
      <c r="F621">
        <v>17</v>
      </c>
      <c r="G621">
        <v>1</v>
      </c>
      <c r="H621">
        <v>2</v>
      </c>
      <c r="I621" t="s">
        <v>1433</v>
      </c>
    </row>
    <row r="622" spans="2:9" x14ac:dyDescent="0.25">
      <c r="B622">
        <v>2</v>
      </c>
      <c r="C622">
        <v>4</v>
      </c>
      <c r="D622">
        <v>4</v>
      </c>
      <c r="E622">
        <v>3</v>
      </c>
      <c r="F622">
        <v>2</v>
      </c>
      <c r="G622">
        <v>3</v>
      </c>
      <c r="H622">
        <v>1</v>
      </c>
      <c r="I622" t="s">
        <v>1434</v>
      </c>
    </row>
    <row r="623" spans="2:9" x14ac:dyDescent="0.25">
      <c r="B623">
        <v>1</v>
      </c>
      <c r="C623">
        <v>2</v>
      </c>
      <c r="D623">
        <v>4</v>
      </c>
      <c r="E623">
        <v>11</v>
      </c>
      <c r="F623">
        <v>20</v>
      </c>
      <c r="G623">
        <v>3</v>
      </c>
      <c r="H623">
        <v>4</v>
      </c>
      <c r="I623" t="s">
        <v>1435</v>
      </c>
    </row>
    <row r="624" spans="2:9" x14ac:dyDescent="0.25">
      <c r="B624">
        <v>1</v>
      </c>
      <c r="C624">
        <v>4</v>
      </c>
      <c r="D624">
        <v>5</v>
      </c>
      <c r="E624">
        <v>14</v>
      </c>
      <c r="F624">
        <v>14</v>
      </c>
      <c r="G624">
        <v>4</v>
      </c>
      <c r="H624">
        <v>4</v>
      </c>
      <c r="I624" t="s">
        <v>1436</v>
      </c>
    </row>
    <row r="625" spans="2:9" x14ac:dyDescent="0.25">
      <c r="B625">
        <v>2</v>
      </c>
      <c r="C625">
        <v>7</v>
      </c>
      <c r="D625">
        <v>4</v>
      </c>
      <c r="E625">
        <v>18</v>
      </c>
      <c r="F625">
        <v>10</v>
      </c>
      <c r="G625">
        <v>3</v>
      </c>
      <c r="H625">
        <v>2</v>
      </c>
      <c r="I625" t="s">
        <v>1437</v>
      </c>
    </row>
    <row r="626" spans="2:9" x14ac:dyDescent="0.25">
      <c r="B626">
        <v>1</v>
      </c>
      <c r="C626">
        <v>3</v>
      </c>
      <c r="D626">
        <v>3</v>
      </c>
      <c r="E626">
        <v>2</v>
      </c>
      <c r="F626">
        <v>12</v>
      </c>
      <c r="G626">
        <v>3</v>
      </c>
      <c r="H626">
        <v>3</v>
      </c>
      <c r="I626" t="s">
        <v>1438</v>
      </c>
    </row>
    <row r="627" spans="2:9" x14ac:dyDescent="0.25">
      <c r="B627">
        <v>3</v>
      </c>
      <c r="C627">
        <v>8</v>
      </c>
      <c r="D627">
        <v>4</v>
      </c>
      <c r="E627">
        <v>10</v>
      </c>
      <c r="F627">
        <v>7</v>
      </c>
      <c r="G627">
        <v>1</v>
      </c>
      <c r="H627">
        <v>4</v>
      </c>
      <c r="I627" t="s">
        <v>1439</v>
      </c>
    </row>
    <row r="628" spans="2:9" x14ac:dyDescent="0.25">
      <c r="B628">
        <v>4</v>
      </c>
      <c r="C628">
        <v>4</v>
      </c>
      <c r="D628">
        <v>5</v>
      </c>
      <c r="E628">
        <v>12</v>
      </c>
      <c r="F628">
        <v>3</v>
      </c>
      <c r="G628">
        <v>3</v>
      </c>
      <c r="H628">
        <v>3</v>
      </c>
      <c r="I628" t="s">
        <v>1440</v>
      </c>
    </row>
    <row r="629" spans="2:9" x14ac:dyDescent="0.25">
      <c r="B629">
        <v>1</v>
      </c>
      <c r="C629">
        <v>5</v>
      </c>
      <c r="D629">
        <v>3</v>
      </c>
      <c r="E629">
        <v>8</v>
      </c>
      <c r="F629">
        <v>13</v>
      </c>
      <c r="G629">
        <v>1</v>
      </c>
      <c r="H629">
        <v>4</v>
      </c>
      <c r="I629" t="s">
        <v>1441</v>
      </c>
    </row>
    <row r="630" spans="2:9" x14ac:dyDescent="0.25">
      <c r="B630">
        <v>2</v>
      </c>
      <c r="C630">
        <v>8</v>
      </c>
      <c r="D630">
        <v>4</v>
      </c>
      <c r="E630">
        <v>3</v>
      </c>
      <c r="F630">
        <v>16</v>
      </c>
      <c r="G630">
        <v>2</v>
      </c>
      <c r="H630">
        <v>4</v>
      </c>
      <c r="I630" t="s">
        <v>1442</v>
      </c>
    </row>
    <row r="631" spans="2:9" x14ac:dyDescent="0.25">
      <c r="B631">
        <v>2</v>
      </c>
      <c r="C631">
        <v>5</v>
      </c>
      <c r="D631">
        <v>4</v>
      </c>
      <c r="E631">
        <v>2</v>
      </c>
      <c r="F631">
        <v>9</v>
      </c>
      <c r="G631">
        <v>1</v>
      </c>
      <c r="H631">
        <v>3</v>
      </c>
      <c r="I631" t="s">
        <v>1443</v>
      </c>
    </row>
    <row r="632" spans="2:9" x14ac:dyDescent="0.25">
      <c r="B632">
        <v>4</v>
      </c>
      <c r="C632">
        <v>7</v>
      </c>
      <c r="D632">
        <v>3</v>
      </c>
      <c r="E632">
        <v>16</v>
      </c>
      <c r="F632">
        <v>15</v>
      </c>
      <c r="G632">
        <v>2</v>
      </c>
      <c r="H632">
        <v>3</v>
      </c>
      <c r="I632" t="s">
        <v>1444</v>
      </c>
    </row>
    <row r="633" spans="2:9" x14ac:dyDescent="0.25">
      <c r="B633">
        <v>3</v>
      </c>
      <c r="C633">
        <v>3</v>
      </c>
      <c r="D633">
        <v>4</v>
      </c>
      <c r="E633">
        <v>10</v>
      </c>
      <c r="F633">
        <v>9</v>
      </c>
      <c r="G633">
        <v>1</v>
      </c>
      <c r="H633">
        <v>3</v>
      </c>
      <c r="I633" t="s">
        <v>1445</v>
      </c>
    </row>
    <row r="634" spans="2:9" x14ac:dyDescent="0.25">
      <c r="B634">
        <v>3</v>
      </c>
      <c r="C634">
        <v>5</v>
      </c>
      <c r="D634">
        <v>3</v>
      </c>
      <c r="E634">
        <v>13</v>
      </c>
      <c r="F634">
        <v>16</v>
      </c>
      <c r="G634">
        <v>3</v>
      </c>
      <c r="H634">
        <v>4</v>
      </c>
      <c r="I634" t="s">
        <v>1446</v>
      </c>
    </row>
    <row r="635" spans="2:9" x14ac:dyDescent="0.25">
      <c r="B635">
        <v>2</v>
      </c>
      <c r="C635">
        <v>7</v>
      </c>
      <c r="D635">
        <v>4</v>
      </c>
      <c r="E635">
        <v>11</v>
      </c>
      <c r="F635">
        <v>8</v>
      </c>
      <c r="G635">
        <v>3</v>
      </c>
      <c r="H635">
        <v>1</v>
      </c>
      <c r="I635" t="s">
        <v>1447</v>
      </c>
    </row>
    <row r="636" spans="2:9" x14ac:dyDescent="0.25">
      <c r="B636">
        <v>3</v>
      </c>
      <c r="C636">
        <v>3</v>
      </c>
      <c r="D636">
        <v>3</v>
      </c>
      <c r="E636">
        <v>7</v>
      </c>
      <c r="F636">
        <v>15</v>
      </c>
      <c r="G636">
        <v>3</v>
      </c>
      <c r="H636">
        <v>1</v>
      </c>
      <c r="I636" t="s">
        <v>1448</v>
      </c>
    </row>
    <row r="637" spans="2:9" x14ac:dyDescent="0.25">
      <c r="B637">
        <v>3</v>
      </c>
      <c r="C637">
        <v>8</v>
      </c>
      <c r="D637">
        <v>1</v>
      </c>
      <c r="E637">
        <v>19</v>
      </c>
      <c r="F637">
        <v>1</v>
      </c>
      <c r="G637">
        <v>4</v>
      </c>
      <c r="H637">
        <v>2</v>
      </c>
      <c r="I637" t="s">
        <v>1449</v>
      </c>
    </row>
    <row r="638" spans="2:9" x14ac:dyDescent="0.25">
      <c r="B638">
        <v>2</v>
      </c>
      <c r="C638">
        <v>7</v>
      </c>
      <c r="D638">
        <v>3</v>
      </c>
      <c r="E638">
        <v>12</v>
      </c>
      <c r="F638">
        <v>12</v>
      </c>
      <c r="G638">
        <v>3</v>
      </c>
      <c r="H638">
        <v>4</v>
      </c>
      <c r="I638" t="s">
        <v>1450</v>
      </c>
    </row>
    <row r="639" spans="2:9" x14ac:dyDescent="0.25">
      <c r="B639">
        <v>2</v>
      </c>
      <c r="C639">
        <v>1</v>
      </c>
      <c r="D639">
        <v>1</v>
      </c>
      <c r="E639">
        <v>18</v>
      </c>
      <c r="F639">
        <v>15</v>
      </c>
      <c r="G639">
        <v>2</v>
      </c>
      <c r="H639">
        <v>2</v>
      </c>
      <c r="I639" t="s">
        <v>1451</v>
      </c>
    </row>
    <row r="640" spans="2:9" x14ac:dyDescent="0.25">
      <c r="B640">
        <v>1</v>
      </c>
      <c r="C640">
        <v>6</v>
      </c>
      <c r="D640">
        <v>2</v>
      </c>
      <c r="E640">
        <v>12</v>
      </c>
      <c r="F640">
        <v>4</v>
      </c>
      <c r="G640">
        <v>3</v>
      </c>
      <c r="H640">
        <v>2</v>
      </c>
      <c r="I640" t="s">
        <v>1452</v>
      </c>
    </row>
    <row r="641" spans="2:9" x14ac:dyDescent="0.25">
      <c r="B641">
        <v>3</v>
      </c>
      <c r="C641">
        <v>6</v>
      </c>
      <c r="D641">
        <v>1</v>
      </c>
      <c r="E641">
        <v>17</v>
      </c>
      <c r="F641">
        <v>5</v>
      </c>
      <c r="G641">
        <v>2</v>
      </c>
      <c r="H641">
        <v>2</v>
      </c>
      <c r="I641" t="s">
        <v>1453</v>
      </c>
    </row>
    <row r="642" spans="2:9" x14ac:dyDescent="0.25">
      <c r="B642">
        <v>1</v>
      </c>
      <c r="C642">
        <v>4</v>
      </c>
      <c r="D642">
        <v>1</v>
      </c>
      <c r="E642">
        <v>6</v>
      </c>
      <c r="F642">
        <v>3</v>
      </c>
      <c r="G642">
        <v>2</v>
      </c>
      <c r="H642">
        <v>2</v>
      </c>
      <c r="I642" t="s">
        <v>1454</v>
      </c>
    </row>
    <row r="643" spans="2:9" x14ac:dyDescent="0.25">
      <c r="B643">
        <v>2</v>
      </c>
      <c r="C643">
        <v>6</v>
      </c>
      <c r="D643">
        <v>2</v>
      </c>
      <c r="E643">
        <v>4</v>
      </c>
      <c r="F643">
        <v>3</v>
      </c>
      <c r="G643">
        <v>2</v>
      </c>
      <c r="H643">
        <v>1</v>
      </c>
      <c r="I643" t="s">
        <v>1455</v>
      </c>
    </row>
    <row r="644" spans="2:9" x14ac:dyDescent="0.25">
      <c r="B644">
        <v>2</v>
      </c>
      <c r="C644">
        <v>8</v>
      </c>
      <c r="D644">
        <v>2</v>
      </c>
      <c r="E644">
        <v>2</v>
      </c>
      <c r="F644">
        <v>18</v>
      </c>
      <c r="G644">
        <v>4</v>
      </c>
      <c r="H644">
        <v>1</v>
      </c>
      <c r="I644" t="s">
        <v>1456</v>
      </c>
    </row>
    <row r="645" spans="2:9" x14ac:dyDescent="0.25">
      <c r="B645">
        <v>3</v>
      </c>
      <c r="C645">
        <v>2</v>
      </c>
      <c r="D645">
        <v>2</v>
      </c>
      <c r="E645">
        <v>11</v>
      </c>
      <c r="F645">
        <v>16</v>
      </c>
      <c r="G645">
        <v>2</v>
      </c>
      <c r="H645">
        <v>4</v>
      </c>
      <c r="I645" t="s">
        <v>1457</v>
      </c>
    </row>
    <row r="646" spans="2:9" x14ac:dyDescent="0.25">
      <c r="B646">
        <v>1</v>
      </c>
      <c r="C646">
        <v>3</v>
      </c>
      <c r="D646">
        <v>2</v>
      </c>
      <c r="E646">
        <v>3</v>
      </c>
      <c r="F646">
        <v>16</v>
      </c>
      <c r="G646">
        <v>4</v>
      </c>
      <c r="H646">
        <v>1</v>
      </c>
      <c r="I646" t="s">
        <v>1458</v>
      </c>
    </row>
    <row r="647" spans="2:9" x14ac:dyDescent="0.25">
      <c r="B647">
        <v>2</v>
      </c>
      <c r="C647">
        <v>8</v>
      </c>
      <c r="D647">
        <v>3</v>
      </c>
      <c r="E647">
        <v>16</v>
      </c>
      <c r="F647">
        <v>3</v>
      </c>
      <c r="G647">
        <v>3</v>
      </c>
      <c r="H647">
        <v>1</v>
      </c>
      <c r="I647" t="s">
        <v>1459</v>
      </c>
    </row>
    <row r="648" spans="2:9" x14ac:dyDescent="0.25">
      <c r="B648">
        <v>3</v>
      </c>
      <c r="C648">
        <v>3</v>
      </c>
      <c r="D648">
        <v>3</v>
      </c>
      <c r="E648">
        <v>3</v>
      </c>
      <c r="F648">
        <v>19</v>
      </c>
      <c r="G648">
        <v>1</v>
      </c>
      <c r="H648">
        <v>2</v>
      </c>
      <c r="I648" t="s">
        <v>1460</v>
      </c>
    </row>
    <row r="649" spans="2:9" x14ac:dyDescent="0.25">
      <c r="B649">
        <v>2</v>
      </c>
      <c r="C649">
        <v>5</v>
      </c>
      <c r="D649">
        <v>5</v>
      </c>
      <c r="E649">
        <v>12</v>
      </c>
      <c r="F649">
        <v>7</v>
      </c>
      <c r="G649">
        <v>2</v>
      </c>
      <c r="H649">
        <v>2</v>
      </c>
      <c r="I649" t="s">
        <v>1461</v>
      </c>
    </row>
    <row r="650" spans="2:9" x14ac:dyDescent="0.25">
      <c r="B650">
        <v>3</v>
      </c>
      <c r="C650">
        <v>1</v>
      </c>
      <c r="D650">
        <v>3</v>
      </c>
      <c r="E650">
        <v>18</v>
      </c>
      <c r="F650">
        <v>18</v>
      </c>
      <c r="G650">
        <v>2</v>
      </c>
      <c r="H650">
        <v>1</v>
      </c>
      <c r="I650" t="s">
        <v>1462</v>
      </c>
    </row>
    <row r="651" spans="2:9" x14ac:dyDescent="0.25">
      <c r="B651">
        <v>1</v>
      </c>
      <c r="C651">
        <v>5</v>
      </c>
      <c r="D651">
        <v>4</v>
      </c>
      <c r="E651">
        <v>12</v>
      </c>
      <c r="F651">
        <v>14</v>
      </c>
      <c r="G651">
        <v>4</v>
      </c>
      <c r="H651">
        <v>2</v>
      </c>
      <c r="I651" t="s">
        <v>1463</v>
      </c>
    </row>
    <row r="652" spans="2:9" x14ac:dyDescent="0.25">
      <c r="B652">
        <v>1</v>
      </c>
      <c r="C652">
        <v>2</v>
      </c>
      <c r="D652">
        <v>3</v>
      </c>
      <c r="E652">
        <v>4</v>
      </c>
      <c r="F652">
        <v>8</v>
      </c>
      <c r="G652">
        <v>3</v>
      </c>
      <c r="H652">
        <v>3</v>
      </c>
      <c r="I652" t="s">
        <v>1464</v>
      </c>
    </row>
    <row r="653" spans="2:9" x14ac:dyDescent="0.25">
      <c r="B653">
        <v>1</v>
      </c>
      <c r="C653">
        <v>4</v>
      </c>
      <c r="D653">
        <v>5</v>
      </c>
      <c r="E653">
        <v>7</v>
      </c>
      <c r="F653">
        <v>8</v>
      </c>
      <c r="G653">
        <v>2</v>
      </c>
      <c r="H653">
        <v>4</v>
      </c>
      <c r="I653" t="s">
        <v>1465</v>
      </c>
    </row>
    <row r="654" spans="2:9" x14ac:dyDescent="0.25">
      <c r="B654">
        <v>1</v>
      </c>
      <c r="C654">
        <v>6</v>
      </c>
      <c r="D654">
        <v>5</v>
      </c>
      <c r="E654">
        <v>5</v>
      </c>
      <c r="F654">
        <v>8</v>
      </c>
      <c r="G654">
        <v>1</v>
      </c>
      <c r="H654">
        <v>2</v>
      </c>
      <c r="I654" t="s">
        <v>1466</v>
      </c>
    </row>
    <row r="655" spans="2:9" x14ac:dyDescent="0.25">
      <c r="B655">
        <v>4</v>
      </c>
      <c r="C655">
        <v>6</v>
      </c>
      <c r="D655">
        <v>4</v>
      </c>
      <c r="E655">
        <v>5</v>
      </c>
      <c r="F655">
        <v>5</v>
      </c>
      <c r="G655">
        <v>4</v>
      </c>
      <c r="H655">
        <v>3</v>
      </c>
      <c r="I655" t="s">
        <v>1467</v>
      </c>
    </row>
    <row r="656" spans="2:9" x14ac:dyDescent="0.25">
      <c r="B656">
        <v>4</v>
      </c>
      <c r="C656">
        <v>4</v>
      </c>
      <c r="D656">
        <v>4</v>
      </c>
      <c r="E656">
        <v>3</v>
      </c>
      <c r="F656">
        <v>20</v>
      </c>
      <c r="G656">
        <v>1</v>
      </c>
      <c r="H656">
        <v>4</v>
      </c>
      <c r="I656" t="s">
        <v>1468</v>
      </c>
    </row>
    <row r="657" spans="2:9" x14ac:dyDescent="0.25">
      <c r="B657">
        <v>3</v>
      </c>
      <c r="C657">
        <v>4</v>
      </c>
      <c r="D657">
        <v>5</v>
      </c>
      <c r="E657">
        <v>12</v>
      </c>
      <c r="F657">
        <v>18</v>
      </c>
      <c r="G657">
        <v>1</v>
      </c>
      <c r="H657">
        <v>4</v>
      </c>
      <c r="I657" t="s">
        <v>1469</v>
      </c>
    </row>
    <row r="658" spans="2:9" x14ac:dyDescent="0.25">
      <c r="B658">
        <v>1</v>
      </c>
      <c r="C658">
        <v>4</v>
      </c>
      <c r="D658">
        <v>3</v>
      </c>
      <c r="E658">
        <v>15</v>
      </c>
      <c r="F658">
        <v>9</v>
      </c>
      <c r="G658">
        <v>2</v>
      </c>
      <c r="H658">
        <v>3</v>
      </c>
      <c r="I658" t="s">
        <v>1470</v>
      </c>
    </row>
    <row r="659" spans="2:9" x14ac:dyDescent="0.25">
      <c r="B659">
        <v>1</v>
      </c>
      <c r="C659">
        <v>7</v>
      </c>
      <c r="D659">
        <v>1</v>
      </c>
      <c r="E659">
        <v>5</v>
      </c>
      <c r="F659">
        <v>12</v>
      </c>
      <c r="G659">
        <v>2</v>
      </c>
      <c r="H659">
        <v>1</v>
      </c>
      <c r="I659" t="s">
        <v>1471</v>
      </c>
    </row>
    <row r="660" spans="2:9" x14ac:dyDescent="0.25">
      <c r="B660">
        <v>2</v>
      </c>
      <c r="C660">
        <v>4</v>
      </c>
      <c r="D660">
        <v>3</v>
      </c>
      <c r="E660">
        <v>17</v>
      </c>
      <c r="F660">
        <v>20</v>
      </c>
      <c r="G660">
        <v>1</v>
      </c>
      <c r="H660">
        <v>2</v>
      </c>
      <c r="I660" t="s">
        <v>1472</v>
      </c>
    </row>
    <row r="661" spans="2:9" x14ac:dyDescent="0.25">
      <c r="B661">
        <v>4</v>
      </c>
      <c r="C661">
        <v>3</v>
      </c>
      <c r="D661">
        <v>1</v>
      </c>
      <c r="E661">
        <v>13</v>
      </c>
      <c r="F661">
        <v>8</v>
      </c>
      <c r="G661">
        <v>4</v>
      </c>
      <c r="H661">
        <v>1</v>
      </c>
      <c r="I661" t="s">
        <v>1473</v>
      </c>
    </row>
    <row r="662" spans="2:9" x14ac:dyDescent="0.25">
      <c r="B662">
        <v>4</v>
      </c>
      <c r="C662">
        <v>7</v>
      </c>
      <c r="D662">
        <v>2</v>
      </c>
      <c r="E662">
        <v>15</v>
      </c>
      <c r="F662">
        <v>7</v>
      </c>
      <c r="G662">
        <v>4</v>
      </c>
      <c r="H662">
        <v>4</v>
      </c>
      <c r="I662" t="s">
        <v>1474</v>
      </c>
    </row>
    <row r="663" spans="2:9" x14ac:dyDescent="0.25">
      <c r="B663">
        <v>2</v>
      </c>
      <c r="C663">
        <v>7</v>
      </c>
      <c r="D663">
        <v>4</v>
      </c>
      <c r="E663">
        <v>11</v>
      </c>
      <c r="F663">
        <v>11</v>
      </c>
      <c r="G663">
        <v>3</v>
      </c>
      <c r="H663">
        <v>3</v>
      </c>
      <c r="I663" t="s">
        <v>1475</v>
      </c>
    </row>
    <row r="664" spans="2:9" x14ac:dyDescent="0.25">
      <c r="B664">
        <v>4</v>
      </c>
      <c r="C664">
        <v>7</v>
      </c>
      <c r="D664">
        <v>2</v>
      </c>
      <c r="E664">
        <v>14</v>
      </c>
      <c r="F664">
        <v>8</v>
      </c>
      <c r="G664">
        <v>2</v>
      </c>
      <c r="H664">
        <v>4</v>
      </c>
      <c r="I664" t="s">
        <v>1476</v>
      </c>
    </row>
    <row r="665" spans="2:9" x14ac:dyDescent="0.25">
      <c r="B665">
        <v>2</v>
      </c>
      <c r="C665">
        <v>8</v>
      </c>
      <c r="D665">
        <v>5</v>
      </c>
      <c r="E665">
        <v>9</v>
      </c>
      <c r="F665">
        <v>5</v>
      </c>
      <c r="G665">
        <v>1</v>
      </c>
      <c r="H665">
        <v>3</v>
      </c>
      <c r="I665" t="s">
        <v>1477</v>
      </c>
    </row>
    <row r="666" spans="2:9" x14ac:dyDescent="0.25">
      <c r="B666">
        <v>1</v>
      </c>
      <c r="C666">
        <v>3</v>
      </c>
      <c r="D666">
        <v>3</v>
      </c>
      <c r="E666">
        <v>10</v>
      </c>
      <c r="F666">
        <v>3</v>
      </c>
      <c r="G666">
        <v>4</v>
      </c>
      <c r="H666">
        <v>1</v>
      </c>
      <c r="I666" t="s">
        <v>1478</v>
      </c>
    </row>
    <row r="667" spans="2:9" x14ac:dyDescent="0.25">
      <c r="B667">
        <v>3</v>
      </c>
      <c r="C667">
        <v>5</v>
      </c>
      <c r="D667">
        <v>4</v>
      </c>
      <c r="E667">
        <v>16</v>
      </c>
      <c r="F667">
        <v>4</v>
      </c>
      <c r="G667">
        <v>3</v>
      </c>
      <c r="H667">
        <v>2</v>
      </c>
      <c r="I667" t="s">
        <v>1479</v>
      </c>
    </row>
    <row r="668" spans="2:9" x14ac:dyDescent="0.25">
      <c r="B668">
        <v>1</v>
      </c>
      <c r="C668">
        <v>1</v>
      </c>
      <c r="D668">
        <v>5</v>
      </c>
      <c r="E668">
        <v>5</v>
      </c>
      <c r="F668">
        <v>19</v>
      </c>
      <c r="G668">
        <v>2</v>
      </c>
      <c r="H668">
        <v>4</v>
      </c>
      <c r="I668" t="s">
        <v>1480</v>
      </c>
    </row>
    <row r="669" spans="2:9" x14ac:dyDescent="0.25">
      <c r="B669">
        <v>3</v>
      </c>
      <c r="C669">
        <v>7</v>
      </c>
      <c r="D669">
        <v>1</v>
      </c>
      <c r="E669">
        <v>7</v>
      </c>
      <c r="F669">
        <v>8</v>
      </c>
      <c r="G669">
        <v>1</v>
      </c>
      <c r="H669">
        <v>3</v>
      </c>
      <c r="I669" t="s">
        <v>1481</v>
      </c>
    </row>
    <row r="670" spans="2:9" x14ac:dyDescent="0.25">
      <c r="B670">
        <v>3</v>
      </c>
      <c r="C670">
        <v>3</v>
      </c>
      <c r="D670">
        <v>4</v>
      </c>
      <c r="E670">
        <v>10</v>
      </c>
      <c r="F670">
        <v>14</v>
      </c>
      <c r="G670">
        <v>3</v>
      </c>
      <c r="H670">
        <v>4</v>
      </c>
      <c r="I670" t="s">
        <v>1482</v>
      </c>
    </row>
    <row r="671" spans="2:9" x14ac:dyDescent="0.25">
      <c r="B671">
        <v>3</v>
      </c>
      <c r="C671">
        <v>7</v>
      </c>
      <c r="D671">
        <v>2</v>
      </c>
      <c r="E671">
        <v>7</v>
      </c>
      <c r="F671">
        <v>20</v>
      </c>
      <c r="G671">
        <v>3</v>
      </c>
      <c r="H671">
        <v>1</v>
      </c>
      <c r="I671" t="s">
        <v>1483</v>
      </c>
    </row>
    <row r="672" spans="2:9" x14ac:dyDescent="0.25">
      <c r="B672">
        <v>3</v>
      </c>
      <c r="C672">
        <v>3</v>
      </c>
      <c r="D672">
        <v>4</v>
      </c>
      <c r="E672">
        <v>13</v>
      </c>
      <c r="F672">
        <v>2</v>
      </c>
      <c r="G672">
        <v>4</v>
      </c>
      <c r="H672">
        <v>2</v>
      </c>
      <c r="I672" t="s">
        <v>1484</v>
      </c>
    </row>
    <row r="673" spans="2:9" x14ac:dyDescent="0.25">
      <c r="B673">
        <v>1</v>
      </c>
      <c r="C673">
        <v>6</v>
      </c>
      <c r="D673">
        <v>5</v>
      </c>
      <c r="E673">
        <v>14</v>
      </c>
      <c r="F673">
        <v>18</v>
      </c>
      <c r="G673">
        <v>2</v>
      </c>
      <c r="H673">
        <v>4</v>
      </c>
      <c r="I673" t="s">
        <v>1485</v>
      </c>
    </row>
    <row r="674" spans="2:9" x14ac:dyDescent="0.25">
      <c r="B674">
        <v>3</v>
      </c>
      <c r="C674">
        <v>4</v>
      </c>
      <c r="D674">
        <v>1</v>
      </c>
      <c r="E674">
        <v>4</v>
      </c>
      <c r="F674">
        <v>9</v>
      </c>
      <c r="G674">
        <v>2</v>
      </c>
      <c r="H674">
        <v>3</v>
      </c>
      <c r="I674" t="s">
        <v>1486</v>
      </c>
    </row>
    <row r="675" spans="2:9" x14ac:dyDescent="0.25">
      <c r="B675">
        <v>4</v>
      </c>
      <c r="C675">
        <v>1</v>
      </c>
      <c r="D675">
        <v>5</v>
      </c>
      <c r="E675">
        <v>13</v>
      </c>
      <c r="F675">
        <v>15</v>
      </c>
      <c r="G675">
        <v>2</v>
      </c>
      <c r="H675">
        <v>4</v>
      </c>
      <c r="I675" t="s">
        <v>1487</v>
      </c>
    </row>
    <row r="676" spans="2:9" x14ac:dyDescent="0.25">
      <c r="B676">
        <v>1</v>
      </c>
      <c r="C676">
        <v>6</v>
      </c>
      <c r="D676">
        <v>2</v>
      </c>
      <c r="E676">
        <v>2</v>
      </c>
      <c r="F676">
        <v>6</v>
      </c>
      <c r="G676">
        <v>1</v>
      </c>
      <c r="H676">
        <v>4</v>
      </c>
      <c r="I676" t="s">
        <v>1488</v>
      </c>
    </row>
    <row r="677" spans="2:9" x14ac:dyDescent="0.25">
      <c r="B677">
        <v>3</v>
      </c>
      <c r="C677">
        <v>1</v>
      </c>
      <c r="D677">
        <v>3</v>
      </c>
      <c r="E677">
        <v>11</v>
      </c>
      <c r="F677">
        <v>10</v>
      </c>
      <c r="G677">
        <v>2</v>
      </c>
      <c r="H677">
        <v>4</v>
      </c>
      <c r="I677" t="s">
        <v>1489</v>
      </c>
    </row>
    <row r="678" spans="2:9" x14ac:dyDescent="0.25">
      <c r="B678">
        <v>4</v>
      </c>
      <c r="C678">
        <v>5</v>
      </c>
      <c r="D678">
        <v>3</v>
      </c>
      <c r="E678">
        <v>4</v>
      </c>
      <c r="F678">
        <v>8</v>
      </c>
      <c r="G678">
        <v>1</v>
      </c>
      <c r="H678">
        <v>4</v>
      </c>
      <c r="I678" t="s">
        <v>1490</v>
      </c>
    </row>
    <row r="679" spans="2:9" x14ac:dyDescent="0.25">
      <c r="B679">
        <v>3</v>
      </c>
      <c r="C679">
        <v>4</v>
      </c>
      <c r="D679">
        <v>3</v>
      </c>
      <c r="E679">
        <v>19</v>
      </c>
      <c r="F679">
        <v>20</v>
      </c>
      <c r="G679">
        <v>4</v>
      </c>
      <c r="H679">
        <v>1</v>
      </c>
      <c r="I679" t="s">
        <v>1491</v>
      </c>
    </row>
    <row r="680" spans="2:9" x14ac:dyDescent="0.25">
      <c r="B680">
        <v>4</v>
      </c>
      <c r="C680">
        <v>3</v>
      </c>
      <c r="D680">
        <v>3</v>
      </c>
      <c r="E680">
        <v>1</v>
      </c>
      <c r="F680">
        <v>1</v>
      </c>
      <c r="G680">
        <v>3</v>
      </c>
      <c r="H680">
        <v>2</v>
      </c>
      <c r="I680" t="s">
        <v>1492</v>
      </c>
    </row>
    <row r="681" spans="2:9" x14ac:dyDescent="0.25">
      <c r="B681">
        <v>3</v>
      </c>
      <c r="C681">
        <v>3</v>
      </c>
      <c r="D681">
        <v>2</v>
      </c>
      <c r="E681">
        <v>4</v>
      </c>
      <c r="F681">
        <v>5</v>
      </c>
      <c r="G681">
        <v>4</v>
      </c>
      <c r="H681">
        <v>3</v>
      </c>
      <c r="I681" t="s">
        <v>1493</v>
      </c>
    </row>
    <row r="682" spans="2:9" x14ac:dyDescent="0.25">
      <c r="B682">
        <v>1</v>
      </c>
      <c r="C682">
        <v>6</v>
      </c>
      <c r="D682">
        <v>2</v>
      </c>
      <c r="E682">
        <v>15</v>
      </c>
      <c r="F682">
        <v>8</v>
      </c>
      <c r="G682">
        <v>3</v>
      </c>
      <c r="H682">
        <v>2</v>
      </c>
      <c r="I682" t="s">
        <v>1494</v>
      </c>
    </row>
    <row r="683" spans="2:9" x14ac:dyDescent="0.25">
      <c r="B683">
        <v>2</v>
      </c>
      <c r="C683">
        <v>8</v>
      </c>
      <c r="D683">
        <v>4</v>
      </c>
      <c r="E683">
        <v>1</v>
      </c>
      <c r="F683">
        <v>1</v>
      </c>
      <c r="G683">
        <v>1</v>
      </c>
      <c r="H683">
        <v>3</v>
      </c>
      <c r="I683" t="s">
        <v>1495</v>
      </c>
    </row>
    <row r="684" spans="2:9" x14ac:dyDescent="0.25">
      <c r="B684">
        <v>4</v>
      </c>
      <c r="C684">
        <v>5</v>
      </c>
      <c r="D684">
        <v>4</v>
      </c>
      <c r="E684">
        <v>10</v>
      </c>
      <c r="F684">
        <v>1</v>
      </c>
      <c r="G684">
        <v>3</v>
      </c>
      <c r="H684">
        <v>1</v>
      </c>
      <c r="I684" t="s">
        <v>1496</v>
      </c>
    </row>
    <row r="685" spans="2:9" x14ac:dyDescent="0.25">
      <c r="B685">
        <v>4</v>
      </c>
      <c r="C685">
        <v>4</v>
      </c>
      <c r="D685">
        <v>2</v>
      </c>
      <c r="E685">
        <v>3</v>
      </c>
      <c r="F685">
        <v>18</v>
      </c>
      <c r="G685">
        <v>1</v>
      </c>
      <c r="H685">
        <v>3</v>
      </c>
      <c r="I685" t="s">
        <v>1497</v>
      </c>
    </row>
    <row r="686" spans="2:9" x14ac:dyDescent="0.25">
      <c r="B686">
        <v>3</v>
      </c>
      <c r="C686">
        <v>7</v>
      </c>
      <c r="D686">
        <v>3</v>
      </c>
      <c r="E686">
        <v>16</v>
      </c>
      <c r="F686">
        <v>8</v>
      </c>
      <c r="G686">
        <v>3</v>
      </c>
      <c r="H686">
        <v>4</v>
      </c>
      <c r="I686" t="s">
        <v>1498</v>
      </c>
    </row>
    <row r="687" spans="2:9" x14ac:dyDescent="0.25">
      <c r="B687">
        <v>4</v>
      </c>
      <c r="C687">
        <v>3</v>
      </c>
      <c r="D687">
        <v>3</v>
      </c>
      <c r="E687">
        <v>2</v>
      </c>
      <c r="F687">
        <v>9</v>
      </c>
      <c r="G687">
        <v>1</v>
      </c>
      <c r="H687">
        <v>1</v>
      </c>
      <c r="I687" t="s">
        <v>1499</v>
      </c>
    </row>
    <row r="688" spans="2:9" x14ac:dyDescent="0.25">
      <c r="B688">
        <v>4</v>
      </c>
      <c r="C688">
        <v>6</v>
      </c>
      <c r="D688">
        <v>1</v>
      </c>
      <c r="E688">
        <v>2</v>
      </c>
      <c r="F688">
        <v>10</v>
      </c>
      <c r="G688">
        <v>1</v>
      </c>
      <c r="H688">
        <v>2</v>
      </c>
      <c r="I688" t="s">
        <v>1500</v>
      </c>
    </row>
    <row r="689" spans="2:9" x14ac:dyDescent="0.25">
      <c r="B689">
        <v>3</v>
      </c>
      <c r="C689">
        <v>7</v>
      </c>
      <c r="D689">
        <v>3</v>
      </c>
      <c r="E689">
        <v>3</v>
      </c>
      <c r="F689">
        <v>16</v>
      </c>
      <c r="G689">
        <v>3</v>
      </c>
      <c r="H689">
        <v>4</v>
      </c>
      <c r="I689" t="s">
        <v>1501</v>
      </c>
    </row>
    <row r="690" spans="2:9" x14ac:dyDescent="0.25">
      <c r="B690">
        <v>4</v>
      </c>
      <c r="C690">
        <v>2</v>
      </c>
      <c r="D690">
        <v>2</v>
      </c>
      <c r="E690">
        <v>16</v>
      </c>
      <c r="F690">
        <v>4</v>
      </c>
      <c r="G690">
        <v>2</v>
      </c>
      <c r="H690">
        <v>2</v>
      </c>
      <c r="I690" t="s">
        <v>1502</v>
      </c>
    </row>
    <row r="691" spans="2:9" x14ac:dyDescent="0.25">
      <c r="B691">
        <v>2</v>
      </c>
      <c r="C691">
        <v>2</v>
      </c>
      <c r="D691">
        <v>5</v>
      </c>
      <c r="E691">
        <v>13</v>
      </c>
      <c r="F691">
        <v>6</v>
      </c>
      <c r="G691">
        <v>4</v>
      </c>
      <c r="H691">
        <v>3</v>
      </c>
      <c r="I691" t="s">
        <v>1503</v>
      </c>
    </row>
    <row r="692" spans="2:9" x14ac:dyDescent="0.25">
      <c r="B692">
        <v>2</v>
      </c>
      <c r="C692">
        <v>5</v>
      </c>
      <c r="D692">
        <v>4</v>
      </c>
      <c r="E692">
        <v>5</v>
      </c>
      <c r="F692">
        <v>18</v>
      </c>
      <c r="G692">
        <v>1</v>
      </c>
      <c r="H692">
        <v>4</v>
      </c>
      <c r="I692" t="s">
        <v>1504</v>
      </c>
    </row>
    <row r="693" spans="2:9" x14ac:dyDescent="0.25">
      <c r="B693">
        <v>3</v>
      </c>
      <c r="C693">
        <v>5</v>
      </c>
      <c r="D693">
        <v>2</v>
      </c>
      <c r="E693">
        <v>8</v>
      </c>
      <c r="F693">
        <v>12</v>
      </c>
      <c r="G693">
        <v>2</v>
      </c>
      <c r="H693">
        <v>4</v>
      </c>
      <c r="I693" t="s">
        <v>1505</v>
      </c>
    </row>
    <row r="694" spans="2:9" x14ac:dyDescent="0.25">
      <c r="B694">
        <v>3</v>
      </c>
      <c r="C694">
        <v>7</v>
      </c>
      <c r="D694">
        <v>3</v>
      </c>
      <c r="E694">
        <v>16</v>
      </c>
      <c r="F694">
        <v>10</v>
      </c>
      <c r="G694">
        <v>4</v>
      </c>
      <c r="H694">
        <v>3</v>
      </c>
      <c r="I694" t="s">
        <v>1506</v>
      </c>
    </row>
    <row r="695" spans="2:9" x14ac:dyDescent="0.25">
      <c r="B695">
        <v>3</v>
      </c>
      <c r="C695">
        <v>7</v>
      </c>
      <c r="D695">
        <v>5</v>
      </c>
      <c r="E695">
        <v>3</v>
      </c>
      <c r="F695">
        <v>2</v>
      </c>
      <c r="G695">
        <v>2</v>
      </c>
      <c r="H695">
        <v>3</v>
      </c>
      <c r="I695" t="s">
        <v>1507</v>
      </c>
    </row>
    <row r="696" spans="2:9" x14ac:dyDescent="0.25">
      <c r="B696">
        <v>3</v>
      </c>
      <c r="C696">
        <v>3</v>
      </c>
      <c r="D696">
        <v>4</v>
      </c>
      <c r="E696">
        <v>1</v>
      </c>
      <c r="F696">
        <v>14</v>
      </c>
      <c r="G696">
        <v>4</v>
      </c>
      <c r="H696">
        <v>2</v>
      </c>
      <c r="I696" t="s">
        <v>1508</v>
      </c>
    </row>
    <row r="697" spans="2:9" x14ac:dyDescent="0.25">
      <c r="B697">
        <v>2</v>
      </c>
      <c r="C697">
        <v>6</v>
      </c>
      <c r="D697">
        <v>2</v>
      </c>
      <c r="E697">
        <v>10</v>
      </c>
      <c r="F697">
        <v>6</v>
      </c>
      <c r="G697">
        <v>4</v>
      </c>
      <c r="H697">
        <v>2</v>
      </c>
      <c r="I697" t="s">
        <v>1509</v>
      </c>
    </row>
    <row r="698" spans="2:9" x14ac:dyDescent="0.25">
      <c r="B698">
        <v>1</v>
      </c>
      <c r="C698">
        <v>8</v>
      </c>
      <c r="D698">
        <v>4</v>
      </c>
      <c r="E698">
        <v>3</v>
      </c>
      <c r="F698">
        <v>5</v>
      </c>
      <c r="G698">
        <v>2</v>
      </c>
      <c r="H698">
        <v>3</v>
      </c>
      <c r="I698" t="s">
        <v>1510</v>
      </c>
    </row>
    <row r="699" spans="2:9" x14ac:dyDescent="0.25">
      <c r="B699">
        <v>4</v>
      </c>
      <c r="C699">
        <v>2</v>
      </c>
      <c r="D699">
        <v>2</v>
      </c>
      <c r="E699">
        <v>16</v>
      </c>
      <c r="F699">
        <v>8</v>
      </c>
      <c r="G699">
        <v>4</v>
      </c>
      <c r="H699">
        <v>2</v>
      </c>
      <c r="I699" t="s">
        <v>1511</v>
      </c>
    </row>
    <row r="700" spans="2:9" x14ac:dyDescent="0.25">
      <c r="B700">
        <v>1</v>
      </c>
      <c r="C700">
        <v>1</v>
      </c>
      <c r="D700">
        <v>4</v>
      </c>
      <c r="E700">
        <v>12</v>
      </c>
      <c r="F700">
        <v>11</v>
      </c>
      <c r="G700">
        <v>2</v>
      </c>
      <c r="H700">
        <v>4</v>
      </c>
      <c r="I700" t="s">
        <v>1512</v>
      </c>
    </row>
    <row r="701" spans="2:9" x14ac:dyDescent="0.25">
      <c r="B701">
        <v>3</v>
      </c>
      <c r="C701">
        <v>6</v>
      </c>
      <c r="D701">
        <v>3</v>
      </c>
      <c r="E701">
        <v>3</v>
      </c>
      <c r="F701">
        <v>17</v>
      </c>
      <c r="G701">
        <v>3</v>
      </c>
      <c r="H701">
        <v>3</v>
      </c>
      <c r="I701" t="s">
        <v>1513</v>
      </c>
    </row>
    <row r="702" spans="2:9" x14ac:dyDescent="0.25">
      <c r="B702">
        <v>3</v>
      </c>
      <c r="C702">
        <v>2</v>
      </c>
      <c r="D702">
        <v>3</v>
      </c>
      <c r="E702">
        <v>5</v>
      </c>
      <c r="F702">
        <v>10</v>
      </c>
      <c r="G702">
        <v>4</v>
      </c>
      <c r="H702">
        <v>3</v>
      </c>
      <c r="I702" t="s">
        <v>1514</v>
      </c>
    </row>
    <row r="703" spans="2:9" x14ac:dyDescent="0.25">
      <c r="B703">
        <v>3</v>
      </c>
      <c r="C703">
        <v>2</v>
      </c>
      <c r="D703">
        <v>3</v>
      </c>
      <c r="E703">
        <v>4</v>
      </c>
      <c r="F703">
        <v>7</v>
      </c>
      <c r="G703">
        <v>2</v>
      </c>
      <c r="H703">
        <v>3</v>
      </c>
      <c r="I703" t="s">
        <v>1515</v>
      </c>
    </row>
    <row r="704" spans="2:9" x14ac:dyDescent="0.25">
      <c r="B704">
        <v>3</v>
      </c>
      <c r="C704">
        <v>2</v>
      </c>
      <c r="D704">
        <v>5</v>
      </c>
      <c r="E704">
        <v>7</v>
      </c>
      <c r="F704">
        <v>5</v>
      </c>
      <c r="G704">
        <v>3</v>
      </c>
      <c r="H704">
        <v>3</v>
      </c>
      <c r="I704" t="s">
        <v>1516</v>
      </c>
    </row>
    <row r="705" spans="2:9" x14ac:dyDescent="0.25">
      <c r="B705">
        <v>2</v>
      </c>
      <c r="C705">
        <v>8</v>
      </c>
      <c r="D705">
        <v>3</v>
      </c>
      <c r="E705">
        <v>12</v>
      </c>
      <c r="F705">
        <v>16</v>
      </c>
      <c r="G705">
        <v>1</v>
      </c>
      <c r="H705">
        <v>4</v>
      </c>
      <c r="I705" t="s">
        <v>1517</v>
      </c>
    </row>
    <row r="706" spans="2:9" x14ac:dyDescent="0.25">
      <c r="B706">
        <v>2</v>
      </c>
      <c r="C706">
        <v>7</v>
      </c>
      <c r="D706">
        <v>5</v>
      </c>
      <c r="E706">
        <v>16</v>
      </c>
      <c r="F706">
        <v>16</v>
      </c>
      <c r="G706">
        <v>1</v>
      </c>
      <c r="H706">
        <v>4</v>
      </c>
      <c r="I706" t="s">
        <v>1518</v>
      </c>
    </row>
    <row r="707" spans="2:9" x14ac:dyDescent="0.25">
      <c r="B707">
        <v>2</v>
      </c>
      <c r="C707">
        <v>1</v>
      </c>
      <c r="D707">
        <v>3</v>
      </c>
      <c r="E707">
        <v>6</v>
      </c>
      <c r="F707">
        <v>13</v>
      </c>
      <c r="G707">
        <v>1</v>
      </c>
      <c r="H707">
        <v>4</v>
      </c>
      <c r="I707" t="s">
        <v>1519</v>
      </c>
    </row>
    <row r="708" spans="2:9" x14ac:dyDescent="0.25">
      <c r="B708">
        <v>4</v>
      </c>
      <c r="C708">
        <v>5</v>
      </c>
      <c r="D708">
        <v>4</v>
      </c>
      <c r="E708">
        <v>1</v>
      </c>
      <c r="F708">
        <v>13</v>
      </c>
      <c r="G708">
        <v>4</v>
      </c>
      <c r="H708">
        <v>2</v>
      </c>
      <c r="I708" t="s">
        <v>1520</v>
      </c>
    </row>
    <row r="709" spans="2:9" x14ac:dyDescent="0.25">
      <c r="B709">
        <v>2</v>
      </c>
      <c r="C709">
        <v>8</v>
      </c>
      <c r="D709">
        <v>3</v>
      </c>
      <c r="E709">
        <v>15</v>
      </c>
      <c r="F709">
        <v>6</v>
      </c>
      <c r="G709">
        <v>4</v>
      </c>
      <c r="H709">
        <v>3</v>
      </c>
      <c r="I709" t="s">
        <v>1521</v>
      </c>
    </row>
    <row r="710" spans="2:9" x14ac:dyDescent="0.25">
      <c r="B710">
        <v>2</v>
      </c>
      <c r="C710">
        <v>5</v>
      </c>
      <c r="D710">
        <v>1</v>
      </c>
      <c r="E710">
        <v>1</v>
      </c>
      <c r="F710">
        <v>18</v>
      </c>
      <c r="G710">
        <v>2</v>
      </c>
      <c r="H710">
        <v>1</v>
      </c>
      <c r="I710" t="s">
        <v>1522</v>
      </c>
    </row>
    <row r="711" spans="2:9" x14ac:dyDescent="0.25">
      <c r="B711">
        <v>4</v>
      </c>
      <c r="C711">
        <v>2</v>
      </c>
      <c r="D711">
        <v>2</v>
      </c>
      <c r="E711">
        <v>3</v>
      </c>
      <c r="F711">
        <v>7</v>
      </c>
      <c r="G711">
        <v>3</v>
      </c>
      <c r="H711">
        <v>2</v>
      </c>
      <c r="I711" t="s">
        <v>1523</v>
      </c>
    </row>
    <row r="712" spans="2:9" x14ac:dyDescent="0.25">
      <c r="B712">
        <v>2</v>
      </c>
      <c r="C712">
        <v>2</v>
      </c>
      <c r="D712">
        <v>4</v>
      </c>
      <c r="E712">
        <v>3</v>
      </c>
      <c r="F712">
        <v>2</v>
      </c>
      <c r="G712">
        <v>1</v>
      </c>
      <c r="H712">
        <v>1</v>
      </c>
      <c r="I712" t="s">
        <v>1524</v>
      </c>
    </row>
    <row r="713" spans="2:9" x14ac:dyDescent="0.25">
      <c r="B713">
        <v>3</v>
      </c>
      <c r="C713">
        <v>6</v>
      </c>
      <c r="D713">
        <v>1</v>
      </c>
      <c r="E713">
        <v>1</v>
      </c>
      <c r="F713">
        <v>13</v>
      </c>
      <c r="G713">
        <v>4</v>
      </c>
      <c r="H713">
        <v>3</v>
      </c>
      <c r="I713" t="s">
        <v>1525</v>
      </c>
    </row>
    <row r="714" spans="2:9" x14ac:dyDescent="0.25">
      <c r="B714">
        <v>1</v>
      </c>
      <c r="C714">
        <v>2</v>
      </c>
      <c r="D714">
        <v>3</v>
      </c>
      <c r="E714">
        <v>1</v>
      </c>
      <c r="F714">
        <v>8</v>
      </c>
      <c r="G714">
        <v>3</v>
      </c>
      <c r="H714">
        <v>3</v>
      </c>
      <c r="I714" t="s">
        <v>1526</v>
      </c>
    </row>
    <row r="715" spans="2:9" x14ac:dyDescent="0.25">
      <c r="B715">
        <v>1</v>
      </c>
      <c r="C715">
        <v>3</v>
      </c>
      <c r="D715">
        <v>3</v>
      </c>
      <c r="E715">
        <v>11</v>
      </c>
      <c r="F715">
        <v>5</v>
      </c>
      <c r="G715">
        <v>1</v>
      </c>
      <c r="H715">
        <v>2</v>
      </c>
      <c r="I715" t="s">
        <v>1527</v>
      </c>
    </row>
    <row r="716" spans="2:9" x14ac:dyDescent="0.25">
      <c r="B716">
        <v>1</v>
      </c>
      <c r="C716">
        <v>7</v>
      </c>
      <c r="D716">
        <v>1</v>
      </c>
      <c r="E716">
        <v>12</v>
      </c>
      <c r="F716">
        <v>4</v>
      </c>
      <c r="G716">
        <v>3</v>
      </c>
      <c r="H716">
        <v>4</v>
      </c>
      <c r="I716" t="s">
        <v>1528</v>
      </c>
    </row>
    <row r="717" spans="2:9" x14ac:dyDescent="0.25">
      <c r="B717">
        <v>3</v>
      </c>
      <c r="C717">
        <v>6</v>
      </c>
      <c r="D717">
        <v>3</v>
      </c>
      <c r="E717">
        <v>2</v>
      </c>
      <c r="F717">
        <v>9</v>
      </c>
      <c r="G717">
        <v>1</v>
      </c>
      <c r="H717">
        <v>2</v>
      </c>
      <c r="I717" t="s">
        <v>1529</v>
      </c>
    </row>
    <row r="718" spans="2:9" x14ac:dyDescent="0.25">
      <c r="B718">
        <v>3</v>
      </c>
      <c r="C718">
        <v>6</v>
      </c>
      <c r="D718">
        <v>5</v>
      </c>
      <c r="E718">
        <v>6</v>
      </c>
      <c r="F718">
        <v>14</v>
      </c>
      <c r="G718">
        <v>4</v>
      </c>
      <c r="H718">
        <v>4</v>
      </c>
      <c r="I718" t="s">
        <v>1530</v>
      </c>
    </row>
    <row r="719" spans="2:9" x14ac:dyDescent="0.25">
      <c r="B719">
        <v>1</v>
      </c>
      <c r="C719">
        <v>8</v>
      </c>
      <c r="D719">
        <v>1</v>
      </c>
      <c r="E719">
        <v>10</v>
      </c>
      <c r="F719">
        <v>6</v>
      </c>
      <c r="G719">
        <v>1</v>
      </c>
      <c r="H719">
        <v>1</v>
      </c>
      <c r="I719" t="s">
        <v>1531</v>
      </c>
    </row>
    <row r="720" spans="2:9" x14ac:dyDescent="0.25">
      <c r="B720">
        <v>4</v>
      </c>
      <c r="C720">
        <v>7</v>
      </c>
      <c r="D720">
        <v>2</v>
      </c>
      <c r="E720">
        <v>8</v>
      </c>
      <c r="F720">
        <v>13</v>
      </c>
      <c r="G720">
        <v>3</v>
      </c>
      <c r="H720">
        <v>4</v>
      </c>
      <c r="I720" t="s">
        <v>1532</v>
      </c>
    </row>
    <row r="721" spans="2:9" x14ac:dyDescent="0.25">
      <c r="B721">
        <v>4</v>
      </c>
      <c r="C721">
        <v>5</v>
      </c>
      <c r="D721">
        <v>3</v>
      </c>
      <c r="E721">
        <v>18</v>
      </c>
      <c r="F721">
        <v>11</v>
      </c>
      <c r="G721">
        <v>1</v>
      </c>
      <c r="H721">
        <v>1</v>
      </c>
      <c r="I721" t="s">
        <v>1533</v>
      </c>
    </row>
    <row r="722" spans="2:9" x14ac:dyDescent="0.25">
      <c r="B722">
        <v>4</v>
      </c>
      <c r="C722">
        <v>5</v>
      </c>
      <c r="D722">
        <v>3</v>
      </c>
      <c r="E722">
        <v>8</v>
      </c>
      <c r="F722">
        <v>17</v>
      </c>
      <c r="G722">
        <v>1</v>
      </c>
      <c r="H722">
        <v>3</v>
      </c>
      <c r="I722" t="s">
        <v>1534</v>
      </c>
    </row>
    <row r="723" spans="2:9" x14ac:dyDescent="0.25">
      <c r="B723">
        <v>4</v>
      </c>
      <c r="C723">
        <v>2</v>
      </c>
      <c r="D723">
        <v>3</v>
      </c>
      <c r="E723">
        <v>10</v>
      </c>
      <c r="F723">
        <v>7</v>
      </c>
      <c r="G723">
        <v>4</v>
      </c>
      <c r="H723">
        <v>4</v>
      </c>
      <c r="I723" t="s">
        <v>1535</v>
      </c>
    </row>
    <row r="724" spans="2:9" x14ac:dyDescent="0.25">
      <c r="B724">
        <v>4</v>
      </c>
      <c r="C724">
        <v>5</v>
      </c>
      <c r="D724">
        <v>3</v>
      </c>
      <c r="E724">
        <v>7</v>
      </c>
      <c r="F724">
        <v>3</v>
      </c>
      <c r="G724">
        <v>2</v>
      </c>
      <c r="H724">
        <v>2</v>
      </c>
      <c r="I724" t="s">
        <v>1536</v>
      </c>
    </row>
    <row r="725" spans="2:9" x14ac:dyDescent="0.25">
      <c r="B725">
        <v>2</v>
      </c>
      <c r="C725">
        <v>6</v>
      </c>
      <c r="D725">
        <v>4</v>
      </c>
      <c r="E725">
        <v>7</v>
      </c>
      <c r="F725">
        <v>19</v>
      </c>
      <c r="G725">
        <v>2</v>
      </c>
      <c r="H725">
        <v>3</v>
      </c>
      <c r="I725" t="s">
        <v>1537</v>
      </c>
    </row>
    <row r="726" spans="2:9" x14ac:dyDescent="0.25">
      <c r="B726">
        <v>2</v>
      </c>
      <c r="C726">
        <v>1</v>
      </c>
      <c r="D726">
        <v>3</v>
      </c>
      <c r="E726">
        <v>19</v>
      </c>
      <c r="F726">
        <v>19</v>
      </c>
      <c r="G726">
        <v>3</v>
      </c>
      <c r="H726">
        <v>3</v>
      </c>
      <c r="I726" t="s">
        <v>1538</v>
      </c>
    </row>
    <row r="727" spans="2:9" x14ac:dyDescent="0.25">
      <c r="B727">
        <v>4</v>
      </c>
      <c r="C727">
        <v>6</v>
      </c>
      <c r="D727">
        <v>2</v>
      </c>
      <c r="E727">
        <v>4</v>
      </c>
      <c r="F727">
        <v>10</v>
      </c>
      <c r="G727">
        <v>1</v>
      </c>
      <c r="H727">
        <v>3</v>
      </c>
      <c r="I727" t="s">
        <v>1539</v>
      </c>
    </row>
    <row r="728" spans="2:9" x14ac:dyDescent="0.25">
      <c r="B728">
        <v>4</v>
      </c>
      <c r="C728">
        <v>5</v>
      </c>
      <c r="D728">
        <v>1</v>
      </c>
      <c r="E728">
        <v>16</v>
      </c>
      <c r="F728">
        <v>5</v>
      </c>
      <c r="G728">
        <v>3</v>
      </c>
      <c r="H728">
        <v>4</v>
      </c>
      <c r="I728" t="s">
        <v>1540</v>
      </c>
    </row>
    <row r="729" spans="2:9" x14ac:dyDescent="0.25">
      <c r="B729">
        <v>4</v>
      </c>
      <c r="C729">
        <v>1</v>
      </c>
      <c r="D729">
        <v>2</v>
      </c>
      <c r="E729">
        <v>10</v>
      </c>
      <c r="F729">
        <v>20</v>
      </c>
      <c r="G729">
        <v>2</v>
      </c>
      <c r="H729">
        <v>1</v>
      </c>
      <c r="I729" t="s">
        <v>1541</v>
      </c>
    </row>
    <row r="730" spans="2:9" x14ac:dyDescent="0.25">
      <c r="B730">
        <v>1</v>
      </c>
      <c r="C730">
        <v>4</v>
      </c>
      <c r="D730">
        <v>2</v>
      </c>
      <c r="E730">
        <v>16</v>
      </c>
      <c r="F730">
        <v>19</v>
      </c>
      <c r="G730">
        <v>3</v>
      </c>
      <c r="H730">
        <v>2</v>
      </c>
      <c r="I730" t="s">
        <v>1542</v>
      </c>
    </row>
    <row r="731" spans="2:9" x14ac:dyDescent="0.25">
      <c r="B731">
        <v>3</v>
      </c>
      <c r="C731">
        <v>5</v>
      </c>
      <c r="D731">
        <v>4</v>
      </c>
      <c r="E731">
        <v>1</v>
      </c>
      <c r="F731">
        <v>13</v>
      </c>
      <c r="G731">
        <v>2</v>
      </c>
      <c r="H731">
        <v>3</v>
      </c>
      <c r="I731" t="s">
        <v>1543</v>
      </c>
    </row>
    <row r="732" spans="2:9" x14ac:dyDescent="0.25">
      <c r="B732">
        <v>3</v>
      </c>
      <c r="C732">
        <v>1</v>
      </c>
      <c r="D732">
        <v>3</v>
      </c>
      <c r="E732">
        <v>5</v>
      </c>
      <c r="F732">
        <v>16</v>
      </c>
      <c r="G732">
        <v>1</v>
      </c>
      <c r="H732">
        <v>3</v>
      </c>
      <c r="I732" t="s">
        <v>1544</v>
      </c>
    </row>
    <row r="733" spans="2:9" x14ac:dyDescent="0.25">
      <c r="B733">
        <v>3</v>
      </c>
      <c r="C733">
        <v>6</v>
      </c>
      <c r="D733">
        <v>4</v>
      </c>
      <c r="E733">
        <v>19</v>
      </c>
      <c r="F733">
        <v>18</v>
      </c>
      <c r="G733">
        <v>1</v>
      </c>
      <c r="H733">
        <v>3</v>
      </c>
      <c r="I733" t="s">
        <v>1545</v>
      </c>
    </row>
    <row r="734" spans="2:9" x14ac:dyDescent="0.25">
      <c r="B734">
        <v>1</v>
      </c>
      <c r="C734">
        <v>2</v>
      </c>
      <c r="D734">
        <v>4</v>
      </c>
      <c r="E734">
        <v>11</v>
      </c>
      <c r="F734">
        <v>18</v>
      </c>
      <c r="G734">
        <v>3</v>
      </c>
      <c r="H734">
        <v>2</v>
      </c>
      <c r="I734" t="s">
        <v>1546</v>
      </c>
    </row>
    <row r="735" spans="2:9" x14ac:dyDescent="0.25">
      <c r="B735">
        <v>1</v>
      </c>
      <c r="C735">
        <v>4</v>
      </c>
      <c r="D735">
        <v>2</v>
      </c>
      <c r="E735">
        <v>6</v>
      </c>
      <c r="F735">
        <v>18</v>
      </c>
      <c r="G735">
        <v>4</v>
      </c>
      <c r="H735">
        <v>3</v>
      </c>
      <c r="I735" t="s">
        <v>1547</v>
      </c>
    </row>
    <row r="736" spans="2:9" x14ac:dyDescent="0.25">
      <c r="B736">
        <v>1</v>
      </c>
      <c r="C736">
        <v>8</v>
      </c>
      <c r="D736">
        <v>5</v>
      </c>
      <c r="E736">
        <v>9</v>
      </c>
      <c r="F736">
        <v>18</v>
      </c>
      <c r="G736">
        <v>3</v>
      </c>
      <c r="H736">
        <v>3</v>
      </c>
      <c r="I736" t="s">
        <v>1548</v>
      </c>
    </row>
    <row r="737" spans="2:9" x14ac:dyDescent="0.25">
      <c r="B737">
        <v>4</v>
      </c>
      <c r="C737">
        <v>6</v>
      </c>
      <c r="D737">
        <v>3</v>
      </c>
      <c r="E737">
        <v>7</v>
      </c>
      <c r="F737">
        <v>4</v>
      </c>
      <c r="G737">
        <v>4</v>
      </c>
      <c r="H737">
        <v>4</v>
      </c>
      <c r="I737" t="s">
        <v>1549</v>
      </c>
    </row>
    <row r="738" spans="2:9" x14ac:dyDescent="0.25">
      <c r="B738">
        <v>1</v>
      </c>
      <c r="C738">
        <v>1</v>
      </c>
      <c r="D738">
        <v>2</v>
      </c>
      <c r="E738">
        <v>18</v>
      </c>
      <c r="F738">
        <v>15</v>
      </c>
      <c r="G738">
        <v>4</v>
      </c>
      <c r="H738">
        <v>4</v>
      </c>
      <c r="I738" t="s">
        <v>1550</v>
      </c>
    </row>
    <row r="739" spans="2:9" x14ac:dyDescent="0.25">
      <c r="B739">
        <v>2</v>
      </c>
      <c r="C739">
        <v>3</v>
      </c>
      <c r="D739">
        <v>2</v>
      </c>
      <c r="E739">
        <v>9</v>
      </c>
      <c r="F739">
        <v>11</v>
      </c>
      <c r="G739">
        <v>1</v>
      </c>
      <c r="H739">
        <v>3</v>
      </c>
      <c r="I739" t="s">
        <v>1551</v>
      </c>
    </row>
    <row r="740" spans="2:9" x14ac:dyDescent="0.25">
      <c r="B740">
        <v>4</v>
      </c>
      <c r="C740">
        <v>8</v>
      </c>
      <c r="D740">
        <v>5</v>
      </c>
      <c r="E740">
        <v>17</v>
      </c>
      <c r="F740">
        <v>10</v>
      </c>
      <c r="G740">
        <v>4</v>
      </c>
      <c r="H740">
        <v>2</v>
      </c>
      <c r="I740" t="s">
        <v>1552</v>
      </c>
    </row>
    <row r="741" spans="2:9" x14ac:dyDescent="0.25">
      <c r="B741">
        <v>2</v>
      </c>
      <c r="C741">
        <v>3</v>
      </c>
      <c r="D741">
        <v>2</v>
      </c>
      <c r="E741">
        <v>3</v>
      </c>
      <c r="F741">
        <v>11</v>
      </c>
      <c r="G741">
        <v>4</v>
      </c>
      <c r="H741">
        <v>2</v>
      </c>
      <c r="I741" t="s">
        <v>1553</v>
      </c>
    </row>
    <row r="742" spans="2:9" x14ac:dyDescent="0.25">
      <c r="B742">
        <v>3</v>
      </c>
      <c r="C742">
        <v>7</v>
      </c>
      <c r="D742">
        <v>1</v>
      </c>
      <c r="E742">
        <v>16</v>
      </c>
      <c r="F742">
        <v>17</v>
      </c>
      <c r="G742">
        <v>3</v>
      </c>
      <c r="H742">
        <v>4</v>
      </c>
      <c r="I742" t="s">
        <v>1554</v>
      </c>
    </row>
    <row r="743" spans="2:9" x14ac:dyDescent="0.25">
      <c r="B743">
        <v>1</v>
      </c>
      <c r="C743">
        <v>1</v>
      </c>
      <c r="D743">
        <v>3</v>
      </c>
      <c r="E743">
        <v>16</v>
      </c>
      <c r="F743">
        <v>17</v>
      </c>
      <c r="G743">
        <v>4</v>
      </c>
      <c r="H743">
        <v>2</v>
      </c>
      <c r="I743" t="s">
        <v>1555</v>
      </c>
    </row>
    <row r="744" spans="2:9" x14ac:dyDescent="0.25">
      <c r="B744">
        <v>2</v>
      </c>
      <c r="C744">
        <v>2</v>
      </c>
      <c r="D744">
        <v>4</v>
      </c>
      <c r="E744">
        <v>10</v>
      </c>
      <c r="F744">
        <v>20</v>
      </c>
      <c r="G744">
        <v>1</v>
      </c>
      <c r="H744">
        <v>4</v>
      </c>
      <c r="I744" t="s">
        <v>1556</v>
      </c>
    </row>
    <row r="745" spans="2:9" x14ac:dyDescent="0.25">
      <c r="B745">
        <v>3</v>
      </c>
      <c r="C745">
        <v>4</v>
      </c>
      <c r="D745">
        <v>4</v>
      </c>
      <c r="E745">
        <v>11</v>
      </c>
      <c r="F745">
        <v>7</v>
      </c>
      <c r="G745">
        <v>3</v>
      </c>
      <c r="H745">
        <v>2</v>
      </c>
      <c r="I745" t="s">
        <v>1557</v>
      </c>
    </row>
    <row r="746" spans="2:9" x14ac:dyDescent="0.25">
      <c r="B746">
        <v>1</v>
      </c>
      <c r="C746">
        <v>1</v>
      </c>
      <c r="D746">
        <v>1</v>
      </c>
      <c r="E746">
        <v>2</v>
      </c>
      <c r="F746">
        <v>6</v>
      </c>
      <c r="G746">
        <v>4</v>
      </c>
      <c r="H746">
        <v>2</v>
      </c>
      <c r="I746" t="s">
        <v>1558</v>
      </c>
    </row>
    <row r="747" spans="2:9" x14ac:dyDescent="0.25">
      <c r="B747">
        <v>4</v>
      </c>
      <c r="C747">
        <v>3</v>
      </c>
      <c r="D747">
        <v>4</v>
      </c>
      <c r="E747">
        <v>2</v>
      </c>
      <c r="F747">
        <v>11</v>
      </c>
      <c r="G747">
        <v>4</v>
      </c>
      <c r="H747">
        <v>2</v>
      </c>
      <c r="I747" t="s">
        <v>1559</v>
      </c>
    </row>
    <row r="748" spans="2:9" x14ac:dyDescent="0.25">
      <c r="B748">
        <v>3</v>
      </c>
      <c r="C748">
        <v>8</v>
      </c>
      <c r="D748">
        <v>3</v>
      </c>
      <c r="E748">
        <v>7</v>
      </c>
      <c r="F748">
        <v>4</v>
      </c>
      <c r="G748">
        <v>4</v>
      </c>
      <c r="H748">
        <v>4</v>
      </c>
      <c r="I748" t="s">
        <v>1560</v>
      </c>
    </row>
    <row r="749" spans="2:9" x14ac:dyDescent="0.25">
      <c r="B749">
        <v>2</v>
      </c>
      <c r="C749">
        <v>8</v>
      </c>
      <c r="D749">
        <v>2</v>
      </c>
      <c r="E749">
        <v>5</v>
      </c>
      <c r="F749">
        <v>16</v>
      </c>
      <c r="G749">
        <v>3</v>
      </c>
      <c r="H749">
        <v>3</v>
      </c>
      <c r="I749" t="s">
        <v>1561</v>
      </c>
    </row>
    <row r="750" spans="2:9" x14ac:dyDescent="0.25">
      <c r="B750">
        <v>4</v>
      </c>
      <c r="C750">
        <v>3</v>
      </c>
      <c r="D750">
        <v>5</v>
      </c>
      <c r="E750">
        <v>11</v>
      </c>
      <c r="F750">
        <v>11</v>
      </c>
      <c r="G750">
        <v>4</v>
      </c>
      <c r="H750">
        <v>4</v>
      </c>
      <c r="I750" t="s">
        <v>1562</v>
      </c>
    </row>
    <row r="751" spans="2:9" x14ac:dyDescent="0.25">
      <c r="B751">
        <v>4</v>
      </c>
      <c r="C751">
        <v>7</v>
      </c>
      <c r="D751">
        <v>2</v>
      </c>
      <c r="E751">
        <v>18</v>
      </c>
      <c r="F751">
        <v>13</v>
      </c>
      <c r="G751">
        <v>1</v>
      </c>
      <c r="H751">
        <v>3</v>
      </c>
      <c r="I751" t="s">
        <v>1563</v>
      </c>
    </row>
    <row r="752" spans="2:9" x14ac:dyDescent="0.25">
      <c r="B752">
        <v>3</v>
      </c>
      <c r="C752">
        <v>2</v>
      </c>
      <c r="D752">
        <v>2</v>
      </c>
      <c r="E752">
        <v>12</v>
      </c>
      <c r="F752">
        <v>5</v>
      </c>
      <c r="G752">
        <v>2</v>
      </c>
      <c r="H752">
        <v>1</v>
      </c>
      <c r="I752" t="s">
        <v>1564</v>
      </c>
    </row>
    <row r="753" spans="2:9" x14ac:dyDescent="0.25">
      <c r="B753">
        <v>4</v>
      </c>
      <c r="C753">
        <v>8</v>
      </c>
      <c r="D753">
        <v>2</v>
      </c>
      <c r="E753">
        <v>5</v>
      </c>
      <c r="F753">
        <v>14</v>
      </c>
      <c r="G753">
        <v>2</v>
      </c>
      <c r="H753">
        <v>4</v>
      </c>
      <c r="I753" t="s">
        <v>1565</v>
      </c>
    </row>
    <row r="754" spans="2:9" x14ac:dyDescent="0.25">
      <c r="B754">
        <v>4</v>
      </c>
      <c r="C754">
        <v>1</v>
      </c>
      <c r="D754">
        <v>3</v>
      </c>
      <c r="E754">
        <v>4</v>
      </c>
      <c r="F754">
        <v>8</v>
      </c>
      <c r="G754">
        <v>3</v>
      </c>
      <c r="H754">
        <v>2</v>
      </c>
      <c r="I754" t="s">
        <v>1566</v>
      </c>
    </row>
    <row r="755" spans="2:9" x14ac:dyDescent="0.25">
      <c r="B755">
        <v>3</v>
      </c>
      <c r="C755">
        <v>5</v>
      </c>
      <c r="D755">
        <v>4</v>
      </c>
      <c r="E755">
        <v>3</v>
      </c>
      <c r="F755">
        <v>2</v>
      </c>
      <c r="G755">
        <v>3</v>
      </c>
      <c r="H755">
        <v>1</v>
      </c>
      <c r="I755" t="s">
        <v>1567</v>
      </c>
    </row>
    <row r="756" spans="2:9" x14ac:dyDescent="0.25">
      <c r="B756">
        <v>1</v>
      </c>
      <c r="C756">
        <v>1</v>
      </c>
      <c r="D756">
        <v>4</v>
      </c>
      <c r="E756">
        <v>10</v>
      </c>
      <c r="F756">
        <v>8</v>
      </c>
      <c r="G756">
        <v>4</v>
      </c>
      <c r="H756">
        <v>4</v>
      </c>
      <c r="I756" t="s">
        <v>1568</v>
      </c>
    </row>
    <row r="757" spans="2:9" x14ac:dyDescent="0.25">
      <c r="B757">
        <v>4</v>
      </c>
      <c r="C757">
        <v>2</v>
      </c>
      <c r="D757">
        <v>1</v>
      </c>
      <c r="E757">
        <v>4</v>
      </c>
      <c r="F757">
        <v>16</v>
      </c>
      <c r="G757">
        <v>3</v>
      </c>
      <c r="H757">
        <v>1</v>
      </c>
      <c r="I757" t="s">
        <v>1569</v>
      </c>
    </row>
    <row r="758" spans="2:9" x14ac:dyDescent="0.25">
      <c r="B758">
        <v>4</v>
      </c>
      <c r="C758">
        <v>4</v>
      </c>
      <c r="D758">
        <v>4</v>
      </c>
      <c r="E758">
        <v>11</v>
      </c>
      <c r="F758">
        <v>19</v>
      </c>
      <c r="G758">
        <v>3</v>
      </c>
      <c r="H758">
        <v>4</v>
      </c>
      <c r="I758" t="s">
        <v>1570</v>
      </c>
    </row>
    <row r="759" spans="2:9" x14ac:dyDescent="0.25">
      <c r="B759">
        <v>4</v>
      </c>
      <c r="C759">
        <v>5</v>
      </c>
      <c r="D759">
        <v>5</v>
      </c>
      <c r="E759">
        <v>16</v>
      </c>
      <c r="F759">
        <v>4</v>
      </c>
      <c r="G759">
        <v>4</v>
      </c>
      <c r="H759">
        <v>2</v>
      </c>
      <c r="I759" t="s">
        <v>1571</v>
      </c>
    </row>
    <row r="760" spans="2:9" x14ac:dyDescent="0.25">
      <c r="B760">
        <v>3</v>
      </c>
      <c r="C760">
        <v>2</v>
      </c>
      <c r="D760">
        <v>3</v>
      </c>
      <c r="E760">
        <v>17</v>
      </c>
      <c r="F760">
        <v>1</v>
      </c>
      <c r="G760">
        <v>4</v>
      </c>
      <c r="H760">
        <v>2</v>
      </c>
      <c r="I760" t="s">
        <v>1572</v>
      </c>
    </row>
    <row r="761" spans="2:9" x14ac:dyDescent="0.25">
      <c r="B761">
        <v>3</v>
      </c>
      <c r="C761">
        <v>5</v>
      </c>
      <c r="D761">
        <v>2</v>
      </c>
      <c r="E761">
        <v>16</v>
      </c>
      <c r="F761">
        <v>3</v>
      </c>
      <c r="G761">
        <v>1</v>
      </c>
      <c r="H761">
        <v>2</v>
      </c>
      <c r="I761" t="s">
        <v>1573</v>
      </c>
    </row>
    <row r="762" spans="2:9" x14ac:dyDescent="0.25">
      <c r="B762">
        <v>1</v>
      </c>
      <c r="C762">
        <v>4</v>
      </c>
      <c r="D762">
        <v>3</v>
      </c>
      <c r="E762">
        <v>15</v>
      </c>
      <c r="F762">
        <v>19</v>
      </c>
      <c r="G762">
        <v>4</v>
      </c>
      <c r="H762">
        <v>1</v>
      </c>
      <c r="I762" t="s">
        <v>1574</v>
      </c>
    </row>
    <row r="763" spans="2:9" x14ac:dyDescent="0.25">
      <c r="B763">
        <v>3</v>
      </c>
      <c r="C763">
        <v>2</v>
      </c>
      <c r="D763">
        <v>4</v>
      </c>
      <c r="E763">
        <v>18</v>
      </c>
      <c r="F763">
        <v>16</v>
      </c>
      <c r="G763">
        <v>3</v>
      </c>
      <c r="H763">
        <v>1</v>
      </c>
      <c r="I763" t="s">
        <v>1575</v>
      </c>
    </row>
    <row r="764" spans="2:9" x14ac:dyDescent="0.25">
      <c r="B764">
        <v>2</v>
      </c>
      <c r="C764">
        <v>1</v>
      </c>
      <c r="D764">
        <v>1</v>
      </c>
      <c r="E764">
        <v>17</v>
      </c>
      <c r="F764">
        <v>10</v>
      </c>
      <c r="G764">
        <v>2</v>
      </c>
      <c r="H764">
        <v>4</v>
      </c>
      <c r="I764" t="s">
        <v>1576</v>
      </c>
    </row>
    <row r="765" spans="2:9" x14ac:dyDescent="0.25">
      <c r="B765">
        <v>4</v>
      </c>
      <c r="C765">
        <v>5</v>
      </c>
      <c r="D765">
        <v>1</v>
      </c>
      <c r="E765">
        <v>16</v>
      </c>
      <c r="F765">
        <v>11</v>
      </c>
      <c r="G765">
        <v>2</v>
      </c>
      <c r="H765">
        <v>4</v>
      </c>
      <c r="I765" t="s">
        <v>1577</v>
      </c>
    </row>
    <row r="766" spans="2:9" x14ac:dyDescent="0.25">
      <c r="B766">
        <v>1</v>
      </c>
      <c r="C766">
        <v>1</v>
      </c>
      <c r="D766">
        <v>4</v>
      </c>
      <c r="E766">
        <v>19</v>
      </c>
      <c r="F766">
        <v>16</v>
      </c>
      <c r="G766">
        <v>3</v>
      </c>
      <c r="H766">
        <v>1</v>
      </c>
      <c r="I766" t="s">
        <v>1578</v>
      </c>
    </row>
    <row r="767" spans="2:9" x14ac:dyDescent="0.25">
      <c r="B767">
        <v>1</v>
      </c>
      <c r="C767">
        <v>2</v>
      </c>
      <c r="D767">
        <v>4</v>
      </c>
      <c r="E767">
        <v>17</v>
      </c>
      <c r="F767">
        <v>16</v>
      </c>
      <c r="G767">
        <v>2</v>
      </c>
      <c r="H767">
        <v>1</v>
      </c>
      <c r="I767" t="s">
        <v>1579</v>
      </c>
    </row>
    <row r="768" spans="2:9" x14ac:dyDescent="0.25">
      <c r="B768">
        <v>1</v>
      </c>
      <c r="C768">
        <v>7</v>
      </c>
      <c r="D768">
        <v>1</v>
      </c>
      <c r="E768">
        <v>10</v>
      </c>
      <c r="F768">
        <v>12</v>
      </c>
      <c r="G768">
        <v>4</v>
      </c>
      <c r="H768">
        <v>2</v>
      </c>
      <c r="I768" t="s">
        <v>1580</v>
      </c>
    </row>
    <row r="769" spans="2:9" x14ac:dyDescent="0.25">
      <c r="B769">
        <v>1</v>
      </c>
      <c r="C769">
        <v>7</v>
      </c>
      <c r="D769">
        <v>4</v>
      </c>
      <c r="E769">
        <v>11</v>
      </c>
      <c r="F769">
        <v>8</v>
      </c>
      <c r="G769">
        <v>1</v>
      </c>
      <c r="H769">
        <v>3</v>
      </c>
      <c r="I769" t="s">
        <v>1581</v>
      </c>
    </row>
    <row r="770" spans="2:9" x14ac:dyDescent="0.25">
      <c r="B770">
        <v>4</v>
      </c>
      <c r="C770">
        <v>4</v>
      </c>
      <c r="D770">
        <v>1</v>
      </c>
      <c r="E770">
        <v>18</v>
      </c>
      <c r="F770">
        <v>2</v>
      </c>
      <c r="G770">
        <v>4</v>
      </c>
      <c r="H770">
        <v>3</v>
      </c>
      <c r="I770" t="s">
        <v>1582</v>
      </c>
    </row>
    <row r="771" spans="2:9" x14ac:dyDescent="0.25">
      <c r="B771">
        <v>4</v>
      </c>
      <c r="C771">
        <v>6</v>
      </c>
      <c r="D771">
        <v>5</v>
      </c>
      <c r="E771">
        <v>12</v>
      </c>
      <c r="F771">
        <v>12</v>
      </c>
      <c r="G771">
        <v>3</v>
      </c>
      <c r="H771">
        <v>3</v>
      </c>
      <c r="I771" t="s">
        <v>1583</v>
      </c>
    </row>
    <row r="772" spans="2:9" x14ac:dyDescent="0.25">
      <c r="B772">
        <v>3</v>
      </c>
      <c r="C772">
        <v>8</v>
      </c>
      <c r="D772">
        <v>2</v>
      </c>
      <c r="E772">
        <v>14</v>
      </c>
      <c r="F772">
        <v>9</v>
      </c>
      <c r="G772">
        <v>3</v>
      </c>
      <c r="H772">
        <v>3</v>
      </c>
      <c r="I772" t="s">
        <v>1584</v>
      </c>
    </row>
    <row r="773" spans="2:9" x14ac:dyDescent="0.25">
      <c r="B773">
        <v>4</v>
      </c>
      <c r="C773">
        <v>5</v>
      </c>
      <c r="D773">
        <v>4</v>
      </c>
      <c r="E773">
        <v>5</v>
      </c>
      <c r="F773">
        <v>9</v>
      </c>
      <c r="G773">
        <v>2</v>
      </c>
      <c r="H773">
        <v>1</v>
      </c>
      <c r="I773" t="s">
        <v>1585</v>
      </c>
    </row>
    <row r="774" spans="2:9" x14ac:dyDescent="0.25">
      <c r="B774">
        <v>3</v>
      </c>
      <c r="C774">
        <v>4</v>
      </c>
      <c r="D774">
        <v>2</v>
      </c>
      <c r="E774">
        <v>3</v>
      </c>
      <c r="F774">
        <v>5</v>
      </c>
      <c r="G774">
        <v>3</v>
      </c>
      <c r="H774">
        <v>2</v>
      </c>
      <c r="I774" t="s">
        <v>1586</v>
      </c>
    </row>
    <row r="775" spans="2:9" x14ac:dyDescent="0.25">
      <c r="B775">
        <v>3</v>
      </c>
      <c r="C775">
        <v>8</v>
      </c>
      <c r="D775">
        <v>5</v>
      </c>
      <c r="E775">
        <v>5</v>
      </c>
      <c r="F775">
        <v>11</v>
      </c>
      <c r="G775">
        <v>4</v>
      </c>
      <c r="H775">
        <v>1</v>
      </c>
      <c r="I775" t="s">
        <v>1587</v>
      </c>
    </row>
    <row r="776" spans="2:9" x14ac:dyDescent="0.25">
      <c r="B776">
        <v>4</v>
      </c>
      <c r="C776">
        <v>5</v>
      </c>
      <c r="D776">
        <v>1</v>
      </c>
      <c r="E776">
        <v>7</v>
      </c>
      <c r="F776">
        <v>16</v>
      </c>
      <c r="G776">
        <v>3</v>
      </c>
      <c r="H776">
        <v>3</v>
      </c>
      <c r="I776" t="s">
        <v>1588</v>
      </c>
    </row>
    <row r="777" spans="2:9" x14ac:dyDescent="0.25">
      <c r="B777">
        <v>4</v>
      </c>
      <c r="C777">
        <v>4</v>
      </c>
      <c r="D777">
        <v>2</v>
      </c>
      <c r="E777">
        <v>5</v>
      </c>
      <c r="F777">
        <v>5</v>
      </c>
      <c r="G777">
        <v>2</v>
      </c>
      <c r="H777">
        <v>3</v>
      </c>
      <c r="I777" t="s">
        <v>1589</v>
      </c>
    </row>
    <row r="778" spans="2:9" x14ac:dyDescent="0.25">
      <c r="B778">
        <v>4</v>
      </c>
      <c r="C778">
        <v>5</v>
      </c>
      <c r="D778">
        <v>3</v>
      </c>
      <c r="E778">
        <v>2</v>
      </c>
      <c r="F778">
        <v>11</v>
      </c>
      <c r="G778">
        <v>1</v>
      </c>
      <c r="H778">
        <v>2</v>
      </c>
      <c r="I778" t="s">
        <v>1590</v>
      </c>
    </row>
    <row r="779" spans="2:9" x14ac:dyDescent="0.25">
      <c r="B779">
        <v>4</v>
      </c>
      <c r="C779">
        <v>4</v>
      </c>
      <c r="D779">
        <v>5</v>
      </c>
      <c r="E779">
        <v>9</v>
      </c>
      <c r="F779">
        <v>13</v>
      </c>
      <c r="G779">
        <v>2</v>
      </c>
      <c r="H779">
        <v>4</v>
      </c>
      <c r="I779" t="s">
        <v>1591</v>
      </c>
    </row>
    <row r="780" spans="2:9" x14ac:dyDescent="0.25">
      <c r="B780">
        <v>3</v>
      </c>
      <c r="C780">
        <v>2</v>
      </c>
      <c r="D780">
        <v>1</v>
      </c>
      <c r="E780">
        <v>19</v>
      </c>
      <c r="F780">
        <v>18</v>
      </c>
      <c r="G780">
        <v>4</v>
      </c>
      <c r="H780">
        <v>1</v>
      </c>
      <c r="I780" t="s">
        <v>1592</v>
      </c>
    </row>
    <row r="781" spans="2:9" x14ac:dyDescent="0.25">
      <c r="B781">
        <v>4</v>
      </c>
      <c r="C781">
        <v>4</v>
      </c>
      <c r="D781">
        <v>4</v>
      </c>
      <c r="E781">
        <v>13</v>
      </c>
      <c r="F781">
        <v>10</v>
      </c>
      <c r="G781">
        <v>1</v>
      </c>
      <c r="H781">
        <v>3</v>
      </c>
      <c r="I781" t="s">
        <v>1593</v>
      </c>
    </row>
    <row r="782" spans="2:9" x14ac:dyDescent="0.25">
      <c r="B782">
        <v>3</v>
      </c>
      <c r="C782">
        <v>2</v>
      </c>
      <c r="D782">
        <v>3</v>
      </c>
      <c r="E782">
        <v>5</v>
      </c>
      <c r="F782">
        <v>17</v>
      </c>
      <c r="G782">
        <v>3</v>
      </c>
      <c r="H782">
        <v>4</v>
      </c>
      <c r="I782" t="s">
        <v>1594</v>
      </c>
    </row>
    <row r="783" spans="2:9" x14ac:dyDescent="0.25">
      <c r="B783">
        <v>4</v>
      </c>
      <c r="C783">
        <v>5</v>
      </c>
      <c r="D783">
        <v>3</v>
      </c>
      <c r="E783">
        <v>13</v>
      </c>
      <c r="F783">
        <v>17</v>
      </c>
      <c r="G783">
        <v>1</v>
      </c>
      <c r="H783">
        <v>2</v>
      </c>
      <c r="I783" t="s">
        <v>1595</v>
      </c>
    </row>
    <row r="784" spans="2:9" x14ac:dyDescent="0.25">
      <c r="B784">
        <v>2</v>
      </c>
      <c r="C784">
        <v>3</v>
      </c>
      <c r="D784">
        <v>5</v>
      </c>
      <c r="E784">
        <v>14</v>
      </c>
      <c r="F784">
        <v>3</v>
      </c>
      <c r="G784">
        <v>3</v>
      </c>
      <c r="H784">
        <v>2</v>
      </c>
      <c r="I784" t="s">
        <v>1596</v>
      </c>
    </row>
    <row r="785" spans="2:9" x14ac:dyDescent="0.25">
      <c r="B785">
        <v>4</v>
      </c>
      <c r="C785">
        <v>2</v>
      </c>
      <c r="D785">
        <v>2</v>
      </c>
      <c r="E785">
        <v>2</v>
      </c>
      <c r="F785">
        <v>12</v>
      </c>
      <c r="G785">
        <v>1</v>
      </c>
      <c r="H785">
        <v>3</v>
      </c>
      <c r="I785" t="s">
        <v>1597</v>
      </c>
    </row>
    <row r="786" spans="2:9" x14ac:dyDescent="0.25">
      <c r="B786">
        <v>3</v>
      </c>
      <c r="C786">
        <v>5</v>
      </c>
      <c r="D786">
        <v>3</v>
      </c>
      <c r="E786">
        <v>4</v>
      </c>
      <c r="F786">
        <v>16</v>
      </c>
      <c r="G786">
        <v>4</v>
      </c>
      <c r="H786">
        <v>2</v>
      </c>
      <c r="I786" t="s">
        <v>1598</v>
      </c>
    </row>
    <row r="787" spans="2:9" x14ac:dyDescent="0.25">
      <c r="B787">
        <v>4</v>
      </c>
      <c r="C787">
        <v>3</v>
      </c>
      <c r="D787">
        <v>3</v>
      </c>
      <c r="E787">
        <v>11</v>
      </c>
      <c r="F787">
        <v>10</v>
      </c>
      <c r="G787">
        <v>4</v>
      </c>
      <c r="H787">
        <v>1</v>
      </c>
      <c r="I787" t="s">
        <v>1599</v>
      </c>
    </row>
    <row r="788" spans="2:9" x14ac:dyDescent="0.25">
      <c r="B788">
        <v>1</v>
      </c>
      <c r="C788">
        <v>5</v>
      </c>
      <c r="D788">
        <v>3</v>
      </c>
      <c r="E788">
        <v>7</v>
      </c>
      <c r="F788">
        <v>20</v>
      </c>
      <c r="G788">
        <v>4</v>
      </c>
      <c r="H788">
        <v>1</v>
      </c>
      <c r="I788" t="s">
        <v>1600</v>
      </c>
    </row>
    <row r="789" spans="2:9" x14ac:dyDescent="0.25">
      <c r="B789">
        <v>2</v>
      </c>
      <c r="C789">
        <v>1</v>
      </c>
      <c r="D789">
        <v>3</v>
      </c>
      <c r="E789">
        <v>7</v>
      </c>
      <c r="F789">
        <v>15</v>
      </c>
      <c r="G789">
        <v>2</v>
      </c>
      <c r="H789">
        <v>4</v>
      </c>
      <c r="I789" t="s">
        <v>1601</v>
      </c>
    </row>
    <row r="790" spans="2:9" x14ac:dyDescent="0.25">
      <c r="B790">
        <v>3</v>
      </c>
      <c r="C790">
        <v>3</v>
      </c>
      <c r="D790">
        <v>5</v>
      </c>
      <c r="E790">
        <v>17</v>
      </c>
      <c r="F790">
        <v>11</v>
      </c>
      <c r="G790">
        <v>3</v>
      </c>
      <c r="H790">
        <v>4</v>
      </c>
      <c r="I790" t="s">
        <v>1602</v>
      </c>
    </row>
    <row r="791" spans="2:9" x14ac:dyDescent="0.25">
      <c r="B791">
        <v>4</v>
      </c>
      <c r="C791">
        <v>7</v>
      </c>
      <c r="D791">
        <v>4</v>
      </c>
      <c r="E791">
        <v>15</v>
      </c>
      <c r="F791">
        <v>2</v>
      </c>
      <c r="G791">
        <v>1</v>
      </c>
      <c r="H791">
        <v>1</v>
      </c>
      <c r="I791" t="s">
        <v>1603</v>
      </c>
    </row>
    <row r="792" spans="2:9" x14ac:dyDescent="0.25">
      <c r="B792">
        <v>2</v>
      </c>
      <c r="C792">
        <v>6</v>
      </c>
      <c r="D792">
        <v>5</v>
      </c>
      <c r="E792">
        <v>19</v>
      </c>
      <c r="F792">
        <v>13</v>
      </c>
      <c r="G792">
        <v>3</v>
      </c>
      <c r="H792">
        <v>1</v>
      </c>
      <c r="I792" t="s">
        <v>1604</v>
      </c>
    </row>
    <row r="793" spans="2:9" x14ac:dyDescent="0.25">
      <c r="B793">
        <v>2</v>
      </c>
      <c r="C793">
        <v>2</v>
      </c>
      <c r="D793">
        <v>5</v>
      </c>
      <c r="E793">
        <v>15</v>
      </c>
      <c r="F793">
        <v>8</v>
      </c>
      <c r="G793">
        <v>3</v>
      </c>
      <c r="H793">
        <v>1</v>
      </c>
      <c r="I793" t="s">
        <v>1605</v>
      </c>
    </row>
    <row r="794" spans="2:9" x14ac:dyDescent="0.25">
      <c r="B794">
        <v>2</v>
      </c>
      <c r="C794">
        <v>5</v>
      </c>
      <c r="D794">
        <v>1</v>
      </c>
      <c r="E794">
        <v>12</v>
      </c>
      <c r="F794">
        <v>20</v>
      </c>
      <c r="G794">
        <v>2</v>
      </c>
      <c r="H794">
        <v>2</v>
      </c>
      <c r="I794" t="s">
        <v>1606</v>
      </c>
    </row>
    <row r="795" spans="2:9" x14ac:dyDescent="0.25">
      <c r="B795">
        <v>2</v>
      </c>
      <c r="C795">
        <v>7</v>
      </c>
      <c r="D795">
        <v>3</v>
      </c>
      <c r="E795">
        <v>7</v>
      </c>
      <c r="F795">
        <v>5</v>
      </c>
      <c r="G795">
        <v>2</v>
      </c>
      <c r="H795">
        <v>2</v>
      </c>
      <c r="I795" t="s">
        <v>1607</v>
      </c>
    </row>
    <row r="796" spans="2:9" x14ac:dyDescent="0.25">
      <c r="B796">
        <v>1</v>
      </c>
      <c r="C796">
        <v>2</v>
      </c>
      <c r="D796">
        <v>1</v>
      </c>
      <c r="E796">
        <v>17</v>
      </c>
      <c r="F796">
        <v>6</v>
      </c>
      <c r="G796">
        <v>2</v>
      </c>
      <c r="H796">
        <v>3</v>
      </c>
      <c r="I796" t="s">
        <v>1608</v>
      </c>
    </row>
    <row r="797" spans="2:9" x14ac:dyDescent="0.25">
      <c r="B797">
        <v>4</v>
      </c>
      <c r="C797">
        <v>1</v>
      </c>
      <c r="D797">
        <v>1</v>
      </c>
      <c r="E797">
        <v>16</v>
      </c>
      <c r="F797">
        <v>17</v>
      </c>
      <c r="G797">
        <v>4</v>
      </c>
      <c r="H797">
        <v>4</v>
      </c>
      <c r="I797" t="s">
        <v>1609</v>
      </c>
    </row>
    <row r="798" spans="2:9" x14ac:dyDescent="0.25">
      <c r="B798">
        <v>3</v>
      </c>
      <c r="C798">
        <v>3</v>
      </c>
      <c r="D798">
        <v>3</v>
      </c>
      <c r="E798">
        <v>19</v>
      </c>
      <c r="F798">
        <v>13</v>
      </c>
      <c r="G798">
        <v>1</v>
      </c>
      <c r="H798">
        <v>1</v>
      </c>
      <c r="I798" t="s">
        <v>1610</v>
      </c>
    </row>
    <row r="799" spans="2:9" x14ac:dyDescent="0.25">
      <c r="B799">
        <v>1</v>
      </c>
      <c r="C799">
        <v>3</v>
      </c>
      <c r="D799">
        <v>5</v>
      </c>
      <c r="E799">
        <v>10</v>
      </c>
      <c r="F799">
        <v>18</v>
      </c>
      <c r="G799">
        <v>4</v>
      </c>
      <c r="H799">
        <v>2</v>
      </c>
      <c r="I799" t="s">
        <v>1611</v>
      </c>
    </row>
    <row r="800" spans="2:9" x14ac:dyDescent="0.25">
      <c r="B800">
        <v>1</v>
      </c>
      <c r="C800">
        <v>5</v>
      </c>
      <c r="D800">
        <v>5</v>
      </c>
      <c r="E800">
        <v>14</v>
      </c>
      <c r="F800">
        <v>7</v>
      </c>
      <c r="G800">
        <v>1</v>
      </c>
      <c r="H800">
        <v>2</v>
      </c>
      <c r="I800" t="s">
        <v>1612</v>
      </c>
    </row>
    <row r="801" spans="2:9" x14ac:dyDescent="0.25">
      <c r="B801">
        <v>2</v>
      </c>
      <c r="C801">
        <v>1</v>
      </c>
      <c r="D801">
        <v>3</v>
      </c>
      <c r="E801">
        <v>8</v>
      </c>
      <c r="F801">
        <v>11</v>
      </c>
      <c r="G801">
        <v>1</v>
      </c>
      <c r="H801">
        <v>3</v>
      </c>
      <c r="I801" t="s">
        <v>1613</v>
      </c>
    </row>
    <row r="802" spans="2:9" x14ac:dyDescent="0.25">
      <c r="B802">
        <v>2</v>
      </c>
      <c r="C802">
        <v>6</v>
      </c>
      <c r="D802">
        <v>5</v>
      </c>
      <c r="E802">
        <v>12</v>
      </c>
      <c r="F802">
        <v>9</v>
      </c>
      <c r="G802">
        <v>2</v>
      </c>
      <c r="H802">
        <v>3</v>
      </c>
      <c r="I802" t="s">
        <v>1614</v>
      </c>
    </row>
    <row r="803" spans="2:9" x14ac:dyDescent="0.25">
      <c r="B803">
        <v>1</v>
      </c>
      <c r="C803">
        <v>5</v>
      </c>
      <c r="D803">
        <v>5</v>
      </c>
      <c r="E803">
        <v>8</v>
      </c>
      <c r="F803">
        <v>7</v>
      </c>
      <c r="G803">
        <v>2</v>
      </c>
      <c r="H803">
        <v>3</v>
      </c>
      <c r="I803" t="s">
        <v>1615</v>
      </c>
    </row>
    <row r="804" spans="2:9" x14ac:dyDescent="0.25">
      <c r="B804">
        <v>4</v>
      </c>
      <c r="C804">
        <v>2</v>
      </c>
      <c r="D804">
        <v>3</v>
      </c>
      <c r="E804">
        <v>16</v>
      </c>
      <c r="F804">
        <v>10</v>
      </c>
      <c r="G804">
        <v>3</v>
      </c>
      <c r="H804">
        <v>2</v>
      </c>
      <c r="I804" t="s">
        <v>1616</v>
      </c>
    </row>
    <row r="805" spans="2:9" x14ac:dyDescent="0.25">
      <c r="B805">
        <v>1</v>
      </c>
      <c r="C805">
        <v>4</v>
      </c>
      <c r="D805">
        <v>4</v>
      </c>
      <c r="E805">
        <v>6</v>
      </c>
      <c r="F805">
        <v>2</v>
      </c>
      <c r="G805">
        <v>3</v>
      </c>
      <c r="H805">
        <v>4</v>
      </c>
      <c r="I805" t="s">
        <v>1617</v>
      </c>
    </row>
    <row r="806" spans="2:9" x14ac:dyDescent="0.25">
      <c r="B806">
        <v>3</v>
      </c>
      <c r="C806">
        <v>5</v>
      </c>
      <c r="D806">
        <v>2</v>
      </c>
      <c r="E806">
        <v>8</v>
      </c>
      <c r="F806">
        <v>15</v>
      </c>
      <c r="G806">
        <v>4</v>
      </c>
      <c r="H806">
        <v>2</v>
      </c>
      <c r="I806" t="s">
        <v>1618</v>
      </c>
    </row>
    <row r="807" spans="2:9" x14ac:dyDescent="0.25">
      <c r="B807">
        <v>3</v>
      </c>
      <c r="C807">
        <v>5</v>
      </c>
      <c r="D807">
        <v>2</v>
      </c>
      <c r="E807">
        <v>15</v>
      </c>
      <c r="F807">
        <v>4</v>
      </c>
      <c r="G807">
        <v>1</v>
      </c>
      <c r="H807">
        <v>1</v>
      </c>
      <c r="I807" t="s">
        <v>1619</v>
      </c>
    </row>
    <row r="808" spans="2:9" x14ac:dyDescent="0.25">
      <c r="B808">
        <v>3</v>
      </c>
      <c r="C808">
        <v>8</v>
      </c>
      <c r="D808">
        <v>1</v>
      </c>
      <c r="E808">
        <v>15</v>
      </c>
      <c r="F808">
        <v>7</v>
      </c>
      <c r="G808">
        <v>4</v>
      </c>
      <c r="H808">
        <v>1</v>
      </c>
      <c r="I808" t="s">
        <v>1620</v>
      </c>
    </row>
    <row r="809" spans="2:9" x14ac:dyDescent="0.25">
      <c r="B809">
        <v>2</v>
      </c>
      <c r="C809">
        <v>7</v>
      </c>
      <c r="D809">
        <v>2</v>
      </c>
      <c r="E809">
        <v>7</v>
      </c>
      <c r="F809">
        <v>15</v>
      </c>
      <c r="G809">
        <v>4</v>
      </c>
      <c r="H809">
        <v>4</v>
      </c>
      <c r="I809" t="s">
        <v>1621</v>
      </c>
    </row>
    <row r="810" spans="2:9" x14ac:dyDescent="0.25">
      <c r="B810">
        <v>4</v>
      </c>
      <c r="C810">
        <v>1</v>
      </c>
      <c r="D810">
        <v>4</v>
      </c>
      <c r="E810">
        <v>18</v>
      </c>
      <c r="F810">
        <v>10</v>
      </c>
      <c r="G810">
        <v>4</v>
      </c>
      <c r="H810">
        <v>1</v>
      </c>
      <c r="I810" t="s">
        <v>1622</v>
      </c>
    </row>
    <row r="811" spans="2:9" x14ac:dyDescent="0.25">
      <c r="B811">
        <v>1</v>
      </c>
      <c r="C811">
        <v>5</v>
      </c>
      <c r="D811">
        <v>3</v>
      </c>
      <c r="E811">
        <v>16</v>
      </c>
      <c r="F811">
        <v>15</v>
      </c>
      <c r="G811">
        <v>3</v>
      </c>
      <c r="H811">
        <v>4</v>
      </c>
      <c r="I811" t="s">
        <v>1623</v>
      </c>
    </row>
    <row r="812" spans="2:9" x14ac:dyDescent="0.25">
      <c r="B812">
        <v>1</v>
      </c>
      <c r="C812">
        <v>3</v>
      </c>
      <c r="D812">
        <v>4</v>
      </c>
      <c r="E812">
        <v>1</v>
      </c>
      <c r="F812">
        <v>2</v>
      </c>
      <c r="G812">
        <v>2</v>
      </c>
      <c r="H812">
        <v>3</v>
      </c>
      <c r="I812" t="s">
        <v>1624</v>
      </c>
    </row>
    <row r="813" spans="2:9" x14ac:dyDescent="0.25">
      <c r="B813">
        <v>2</v>
      </c>
      <c r="C813">
        <v>5</v>
      </c>
      <c r="D813">
        <v>4</v>
      </c>
      <c r="E813">
        <v>10</v>
      </c>
      <c r="F813">
        <v>11</v>
      </c>
      <c r="G813">
        <v>1</v>
      </c>
      <c r="H813">
        <v>2</v>
      </c>
      <c r="I813" t="s">
        <v>1625</v>
      </c>
    </row>
    <row r="814" spans="2:9" x14ac:dyDescent="0.25">
      <c r="B814">
        <v>3</v>
      </c>
      <c r="C814">
        <v>7</v>
      </c>
      <c r="D814">
        <v>3</v>
      </c>
      <c r="E814">
        <v>17</v>
      </c>
      <c r="F814">
        <v>6</v>
      </c>
      <c r="G814">
        <v>3</v>
      </c>
      <c r="H814">
        <v>4</v>
      </c>
      <c r="I814" t="s">
        <v>1626</v>
      </c>
    </row>
    <row r="815" spans="2:9" x14ac:dyDescent="0.25">
      <c r="B815">
        <v>4</v>
      </c>
      <c r="C815">
        <v>1</v>
      </c>
      <c r="D815">
        <v>4</v>
      </c>
      <c r="E815">
        <v>12</v>
      </c>
      <c r="F815">
        <v>5</v>
      </c>
      <c r="G815">
        <v>3</v>
      </c>
      <c r="H815">
        <v>4</v>
      </c>
      <c r="I815" t="s">
        <v>1627</v>
      </c>
    </row>
    <row r="816" spans="2:9" x14ac:dyDescent="0.25">
      <c r="B816">
        <v>1</v>
      </c>
      <c r="C816">
        <v>4</v>
      </c>
      <c r="D816">
        <v>5</v>
      </c>
      <c r="E816">
        <v>19</v>
      </c>
      <c r="F816">
        <v>1</v>
      </c>
      <c r="G816">
        <v>3</v>
      </c>
      <c r="H816">
        <v>2</v>
      </c>
      <c r="I816" t="s">
        <v>1628</v>
      </c>
    </row>
    <row r="817" spans="2:9" x14ac:dyDescent="0.25">
      <c r="B817">
        <v>1</v>
      </c>
      <c r="C817">
        <v>1</v>
      </c>
      <c r="D817">
        <v>5</v>
      </c>
      <c r="E817">
        <v>15</v>
      </c>
      <c r="F817">
        <v>1</v>
      </c>
      <c r="G817">
        <v>3</v>
      </c>
      <c r="H817">
        <v>1</v>
      </c>
      <c r="I817" t="s">
        <v>1629</v>
      </c>
    </row>
    <row r="818" spans="2:9" x14ac:dyDescent="0.25">
      <c r="B818">
        <v>2</v>
      </c>
      <c r="C818">
        <v>2</v>
      </c>
      <c r="D818">
        <v>3</v>
      </c>
      <c r="E818">
        <v>13</v>
      </c>
      <c r="F818">
        <v>16</v>
      </c>
      <c r="G818">
        <v>3</v>
      </c>
      <c r="H818">
        <v>4</v>
      </c>
      <c r="I818" t="s">
        <v>1630</v>
      </c>
    </row>
    <row r="819" spans="2:9" x14ac:dyDescent="0.25">
      <c r="B819">
        <v>1</v>
      </c>
      <c r="C819">
        <v>5</v>
      </c>
      <c r="D819">
        <v>2</v>
      </c>
      <c r="E819">
        <v>16</v>
      </c>
      <c r="F819">
        <v>1</v>
      </c>
      <c r="G819">
        <v>4</v>
      </c>
      <c r="H819">
        <v>3</v>
      </c>
      <c r="I819" t="s">
        <v>1631</v>
      </c>
    </row>
    <row r="820" spans="2:9" x14ac:dyDescent="0.25">
      <c r="B820">
        <v>4</v>
      </c>
      <c r="C820">
        <v>7</v>
      </c>
      <c r="D820">
        <v>3</v>
      </c>
      <c r="E820">
        <v>2</v>
      </c>
      <c r="F820">
        <v>9</v>
      </c>
      <c r="G820">
        <v>2</v>
      </c>
      <c r="H820">
        <v>4</v>
      </c>
      <c r="I820" t="s">
        <v>1632</v>
      </c>
    </row>
    <row r="821" spans="2:9" x14ac:dyDescent="0.25">
      <c r="B821">
        <v>4</v>
      </c>
      <c r="C821">
        <v>1</v>
      </c>
      <c r="D821">
        <v>5</v>
      </c>
      <c r="E821">
        <v>16</v>
      </c>
      <c r="F821">
        <v>20</v>
      </c>
      <c r="G821">
        <v>4</v>
      </c>
      <c r="H821">
        <v>2</v>
      </c>
      <c r="I821" t="s">
        <v>1633</v>
      </c>
    </row>
    <row r="822" spans="2:9" x14ac:dyDescent="0.25">
      <c r="B822">
        <v>3</v>
      </c>
      <c r="C822">
        <v>5</v>
      </c>
      <c r="D822">
        <v>5</v>
      </c>
      <c r="E822">
        <v>5</v>
      </c>
      <c r="F822">
        <v>11</v>
      </c>
      <c r="G822">
        <v>4</v>
      </c>
      <c r="H822">
        <v>1</v>
      </c>
      <c r="I822" t="s">
        <v>1634</v>
      </c>
    </row>
    <row r="823" spans="2:9" x14ac:dyDescent="0.25">
      <c r="B823">
        <v>4</v>
      </c>
      <c r="C823">
        <v>2</v>
      </c>
      <c r="D823">
        <v>2</v>
      </c>
      <c r="E823">
        <v>4</v>
      </c>
      <c r="F823">
        <v>16</v>
      </c>
      <c r="G823">
        <v>1</v>
      </c>
      <c r="H823">
        <v>1</v>
      </c>
      <c r="I823" t="s">
        <v>1635</v>
      </c>
    </row>
    <row r="824" spans="2:9" x14ac:dyDescent="0.25">
      <c r="B824">
        <v>3</v>
      </c>
      <c r="C824">
        <v>8</v>
      </c>
      <c r="D824">
        <v>1</v>
      </c>
      <c r="E824">
        <v>5</v>
      </c>
      <c r="F824">
        <v>17</v>
      </c>
      <c r="G824">
        <v>3</v>
      </c>
      <c r="H824">
        <v>3</v>
      </c>
      <c r="I824" t="s">
        <v>1636</v>
      </c>
    </row>
    <row r="825" spans="2:9" x14ac:dyDescent="0.25">
      <c r="B825">
        <v>4</v>
      </c>
      <c r="C825">
        <v>6</v>
      </c>
      <c r="D825">
        <v>4</v>
      </c>
      <c r="E825">
        <v>15</v>
      </c>
      <c r="F825">
        <v>8</v>
      </c>
      <c r="G825">
        <v>1</v>
      </c>
      <c r="H825">
        <v>1</v>
      </c>
      <c r="I825" t="s">
        <v>1637</v>
      </c>
    </row>
    <row r="826" spans="2:9" x14ac:dyDescent="0.25">
      <c r="B826">
        <v>1</v>
      </c>
      <c r="C826">
        <v>6</v>
      </c>
      <c r="D826">
        <v>4</v>
      </c>
      <c r="E826">
        <v>15</v>
      </c>
      <c r="F826">
        <v>5</v>
      </c>
      <c r="G826">
        <v>1</v>
      </c>
      <c r="H826">
        <v>4</v>
      </c>
      <c r="I826" t="s">
        <v>1638</v>
      </c>
    </row>
    <row r="827" spans="2:9" x14ac:dyDescent="0.25">
      <c r="B827">
        <v>2</v>
      </c>
      <c r="C827">
        <v>4</v>
      </c>
      <c r="D827">
        <v>4</v>
      </c>
      <c r="E827">
        <v>6</v>
      </c>
      <c r="F827">
        <v>20</v>
      </c>
      <c r="G827">
        <v>4</v>
      </c>
      <c r="H827">
        <v>2</v>
      </c>
      <c r="I827" t="s">
        <v>1639</v>
      </c>
    </row>
    <row r="828" spans="2:9" x14ac:dyDescent="0.25">
      <c r="B828">
        <v>2</v>
      </c>
      <c r="C828">
        <v>6</v>
      </c>
      <c r="D828">
        <v>5</v>
      </c>
      <c r="E828">
        <v>13</v>
      </c>
      <c r="F828">
        <v>17</v>
      </c>
      <c r="G828">
        <v>4</v>
      </c>
      <c r="H828">
        <v>4</v>
      </c>
      <c r="I828" t="s">
        <v>1640</v>
      </c>
    </row>
    <row r="829" spans="2:9" x14ac:dyDescent="0.25">
      <c r="B829">
        <v>2</v>
      </c>
      <c r="C829">
        <v>6</v>
      </c>
      <c r="D829">
        <v>3</v>
      </c>
      <c r="E829">
        <v>6</v>
      </c>
      <c r="F829">
        <v>18</v>
      </c>
      <c r="G829">
        <v>3</v>
      </c>
      <c r="H829">
        <v>4</v>
      </c>
      <c r="I829" t="s">
        <v>1641</v>
      </c>
    </row>
    <row r="830" spans="2:9" x14ac:dyDescent="0.25">
      <c r="B830">
        <v>2</v>
      </c>
      <c r="C830">
        <v>4</v>
      </c>
      <c r="D830">
        <v>2</v>
      </c>
      <c r="E830">
        <v>19</v>
      </c>
      <c r="F830">
        <v>7</v>
      </c>
      <c r="G830">
        <v>3</v>
      </c>
      <c r="H830">
        <v>1</v>
      </c>
      <c r="I830" t="s">
        <v>1642</v>
      </c>
    </row>
    <row r="831" spans="2:9" x14ac:dyDescent="0.25">
      <c r="B831">
        <v>1</v>
      </c>
      <c r="C831">
        <v>8</v>
      </c>
      <c r="D831">
        <v>2</v>
      </c>
      <c r="E831">
        <v>12</v>
      </c>
      <c r="F831">
        <v>14</v>
      </c>
      <c r="G831">
        <v>4</v>
      </c>
      <c r="H831">
        <v>1</v>
      </c>
      <c r="I831" t="s">
        <v>1643</v>
      </c>
    </row>
    <row r="832" spans="2:9" x14ac:dyDescent="0.25">
      <c r="B832">
        <v>4</v>
      </c>
      <c r="C832">
        <v>8</v>
      </c>
      <c r="D832">
        <v>1</v>
      </c>
      <c r="E832">
        <v>10</v>
      </c>
      <c r="F832">
        <v>17</v>
      </c>
      <c r="G832">
        <v>2</v>
      </c>
      <c r="H832">
        <v>1</v>
      </c>
      <c r="I832" t="s">
        <v>1644</v>
      </c>
    </row>
    <row r="833" spans="2:9" x14ac:dyDescent="0.25">
      <c r="B833">
        <v>2</v>
      </c>
      <c r="C833">
        <v>2</v>
      </c>
      <c r="D833">
        <v>1</v>
      </c>
      <c r="E833">
        <v>6</v>
      </c>
      <c r="F833">
        <v>4</v>
      </c>
      <c r="G833">
        <v>2</v>
      </c>
      <c r="H833">
        <v>3</v>
      </c>
      <c r="I833" t="s">
        <v>1645</v>
      </c>
    </row>
    <row r="834" spans="2:9" x14ac:dyDescent="0.25">
      <c r="B834">
        <v>2</v>
      </c>
      <c r="C834">
        <v>6</v>
      </c>
      <c r="D834">
        <v>5</v>
      </c>
      <c r="E834">
        <v>1</v>
      </c>
      <c r="F834">
        <v>7</v>
      </c>
      <c r="G834">
        <v>2</v>
      </c>
      <c r="H834">
        <v>1</v>
      </c>
      <c r="I834" t="s">
        <v>1646</v>
      </c>
    </row>
    <row r="835" spans="2:9" x14ac:dyDescent="0.25">
      <c r="B835">
        <v>2</v>
      </c>
      <c r="C835">
        <v>6</v>
      </c>
      <c r="D835">
        <v>4</v>
      </c>
      <c r="E835">
        <v>8</v>
      </c>
      <c r="F835">
        <v>2</v>
      </c>
      <c r="G835">
        <v>2</v>
      </c>
      <c r="H835">
        <v>2</v>
      </c>
      <c r="I835" t="s">
        <v>1647</v>
      </c>
    </row>
    <row r="836" spans="2:9" x14ac:dyDescent="0.25">
      <c r="B836">
        <v>4</v>
      </c>
      <c r="C836">
        <v>5</v>
      </c>
      <c r="D836">
        <v>1</v>
      </c>
      <c r="E836">
        <v>14</v>
      </c>
      <c r="F836">
        <v>3</v>
      </c>
      <c r="G836">
        <v>1</v>
      </c>
      <c r="H836">
        <v>3</v>
      </c>
      <c r="I836" t="s">
        <v>1648</v>
      </c>
    </row>
    <row r="837" spans="2:9" x14ac:dyDescent="0.25">
      <c r="B837">
        <v>1</v>
      </c>
      <c r="C837">
        <v>7</v>
      </c>
      <c r="D837">
        <v>1</v>
      </c>
      <c r="E837">
        <v>19</v>
      </c>
      <c r="F837">
        <v>10</v>
      </c>
      <c r="G837">
        <v>2</v>
      </c>
      <c r="H837">
        <v>1</v>
      </c>
      <c r="I837" t="s">
        <v>1649</v>
      </c>
    </row>
    <row r="838" spans="2:9" x14ac:dyDescent="0.25">
      <c r="B838">
        <v>1</v>
      </c>
      <c r="C838">
        <v>8</v>
      </c>
      <c r="D838">
        <v>2</v>
      </c>
      <c r="E838">
        <v>7</v>
      </c>
      <c r="F838">
        <v>18</v>
      </c>
      <c r="G838">
        <v>2</v>
      </c>
      <c r="H838">
        <v>2</v>
      </c>
      <c r="I838" t="s">
        <v>1650</v>
      </c>
    </row>
    <row r="839" spans="2:9" x14ac:dyDescent="0.25">
      <c r="B839">
        <v>4</v>
      </c>
      <c r="C839">
        <v>7</v>
      </c>
      <c r="D839">
        <v>3</v>
      </c>
      <c r="E839">
        <v>7</v>
      </c>
      <c r="F839">
        <v>2</v>
      </c>
      <c r="G839">
        <v>3</v>
      </c>
      <c r="H839">
        <v>2</v>
      </c>
      <c r="I839" t="s">
        <v>1651</v>
      </c>
    </row>
    <row r="840" spans="2:9" x14ac:dyDescent="0.25">
      <c r="B840">
        <v>2</v>
      </c>
      <c r="C840">
        <v>6</v>
      </c>
      <c r="D840">
        <v>1</v>
      </c>
      <c r="E840">
        <v>7</v>
      </c>
      <c r="F840">
        <v>14</v>
      </c>
      <c r="G840">
        <v>3</v>
      </c>
      <c r="H840">
        <v>2</v>
      </c>
      <c r="I840" t="s">
        <v>1652</v>
      </c>
    </row>
    <row r="841" spans="2:9" x14ac:dyDescent="0.25">
      <c r="B841">
        <v>1</v>
      </c>
      <c r="C841">
        <v>7</v>
      </c>
      <c r="D841">
        <v>1</v>
      </c>
      <c r="E841">
        <v>15</v>
      </c>
      <c r="F841">
        <v>9</v>
      </c>
      <c r="G841">
        <v>2</v>
      </c>
      <c r="H841">
        <v>4</v>
      </c>
      <c r="I841" t="s">
        <v>1653</v>
      </c>
    </row>
    <row r="842" spans="2:9" x14ac:dyDescent="0.25">
      <c r="B842">
        <v>1</v>
      </c>
      <c r="C842">
        <v>6</v>
      </c>
      <c r="D842">
        <v>5</v>
      </c>
      <c r="E842">
        <v>13</v>
      </c>
      <c r="F842">
        <v>16</v>
      </c>
      <c r="G842">
        <v>3</v>
      </c>
      <c r="H842">
        <v>2</v>
      </c>
      <c r="I842" t="s">
        <v>1654</v>
      </c>
    </row>
    <row r="843" spans="2:9" x14ac:dyDescent="0.25">
      <c r="B843">
        <v>2</v>
      </c>
      <c r="C843">
        <v>7</v>
      </c>
      <c r="D843">
        <v>2</v>
      </c>
      <c r="E843">
        <v>15</v>
      </c>
      <c r="F843">
        <v>8</v>
      </c>
      <c r="G843">
        <v>1</v>
      </c>
      <c r="H843">
        <v>4</v>
      </c>
      <c r="I843" t="s">
        <v>1655</v>
      </c>
    </row>
    <row r="844" spans="2:9" x14ac:dyDescent="0.25">
      <c r="B844">
        <v>3</v>
      </c>
      <c r="C844">
        <v>7</v>
      </c>
      <c r="D844">
        <v>1</v>
      </c>
      <c r="E844">
        <v>8</v>
      </c>
      <c r="F844">
        <v>2</v>
      </c>
      <c r="G844">
        <v>1</v>
      </c>
      <c r="H844">
        <v>1</v>
      </c>
      <c r="I844" t="s">
        <v>1656</v>
      </c>
    </row>
    <row r="845" spans="2:9" x14ac:dyDescent="0.25">
      <c r="B845">
        <v>4</v>
      </c>
      <c r="C845">
        <v>1</v>
      </c>
      <c r="D845">
        <v>5</v>
      </c>
      <c r="E845">
        <v>4</v>
      </c>
      <c r="F845">
        <v>1</v>
      </c>
      <c r="G845">
        <v>3</v>
      </c>
      <c r="H845">
        <v>1</v>
      </c>
      <c r="I845" t="s">
        <v>1657</v>
      </c>
    </row>
    <row r="846" spans="2:9" x14ac:dyDescent="0.25">
      <c r="B846">
        <v>3</v>
      </c>
      <c r="C846">
        <v>2</v>
      </c>
      <c r="D846">
        <v>1</v>
      </c>
      <c r="E846">
        <v>14</v>
      </c>
      <c r="F846">
        <v>11</v>
      </c>
      <c r="G846">
        <v>4</v>
      </c>
      <c r="H846">
        <v>1</v>
      </c>
      <c r="I846" t="s">
        <v>1658</v>
      </c>
    </row>
    <row r="847" spans="2:9" x14ac:dyDescent="0.25">
      <c r="B847">
        <v>3</v>
      </c>
      <c r="C847">
        <v>7</v>
      </c>
      <c r="D847">
        <v>4</v>
      </c>
      <c r="E847">
        <v>13</v>
      </c>
      <c r="F847">
        <v>4</v>
      </c>
      <c r="G847">
        <v>3</v>
      </c>
      <c r="H847">
        <v>2</v>
      </c>
      <c r="I847" t="s">
        <v>1659</v>
      </c>
    </row>
    <row r="848" spans="2:9" x14ac:dyDescent="0.25">
      <c r="B848">
        <v>3</v>
      </c>
      <c r="C848">
        <v>5</v>
      </c>
      <c r="D848">
        <v>1</v>
      </c>
      <c r="E848">
        <v>16</v>
      </c>
      <c r="F848">
        <v>5</v>
      </c>
      <c r="G848">
        <v>1</v>
      </c>
      <c r="H848">
        <v>1</v>
      </c>
      <c r="I848" t="s">
        <v>1660</v>
      </c>
    </row>
    <row r="849" spans="2:9" x14ac:dyDescent="0.25">
      <c r="B849">
        <v>3</v>
      </c>
      <c r="C849">
        <v>3</v>
      </c>
      <c r="D849">
        <v>3</v>
      </c>
      <c r="E849">
        <v>6</v>
      </c>
      <c r="F849">
        <v>6</v>
      </c>
      <c r="G849">
        <v>4</v>
      </c>
      <c r="H849">
        <v>2</v>
      </c>
      <c r="I849" t="s">
        <v>1661</v>
      </c>
    </row>
    <row r="850" spans="2:9" x14ac:dyDescent="0.25">
      <c r="B850">
        <v>1</v>
      </c>
      <c r="C850">
        <v>7</v>
      </c>
      <c r="D850">
        <v>1</v>
      </c>
      <c r="E850">
        <v>8</v>
      </c>
      <c r="F850">
        <v>13</v>
      </c>
      <c r="G850">
        <v>3</v>
      </c>
      <c r="H850">
        <v>1</v>
      </c>
      <c r="I850" t="s">
        <v>1662</v>
      </c>
    </row>
    <row r="851" spans="2:9" x14ac:dyDescent="0.25">
      <c r="B851">
        <v>4</v>
      </c>
      <c r="C851">
        <v>7</v>
      </c>
      <c r="D851">
        <v>5</v>
      </c>
      <c r="E851">
        <v>17</v>
      </c>
      <c r="F851">
        <v>19</v>
      </c>
      <c r="G851">
        <v>2</v>
      </c>
      <c r="H851">
        <v>1</v>
      </c>
      <c r="I851" t="s">
        <v>1663</v>
      </c>
    </row>
    <row r="852" spans="2:9" x14ac:dyDescent="0.25">
      <c r="B852">
        <v>3</v>
      </c>
      <c r="C852">
        <v>8</v>
      </c>
      <c r="D852">
        <v>1</v>
      </c>
      <c r="E852">
        <v>16</v>
      </c>
      <c r="F852">
        <v>6</v>
      </c>
      <c r="G852">
        <v>3</v>
      </c>
      <c r="H852">
        <v>2</v>
      </c>
      <c r="I852" t="s">
        <v>1664</v>
      </c>
    </row>
    <row r="853" spans="2:9" x14ac:dyDescent="0.25">
      <c r="B853">
        <v>1</v>
      </c>
      <c r="C853">
        <v>2</v>
      </c>
      <c r="D853">
        <v>2</v>
      </c>
      <c r="E853">
        <v>18</v>
      </c>
      <c r="F853">
        <v>3</v>
      </c>
      <c r="G853">
        <v>1</v>
      </c>
      <c r="H853">
        <v>4</v>
      </c>
      <c r="I853" t="s">
        <v>1665</v>
      </c>
    </row>
    <row r="854" spans="2:9" x14ac:dyDescent="0.25">
      <c r="B854">
        <v>4</v>
      </c>
      <c r="C854">
        <v>3</v>
      </c>
      <c r="D854">
        <v>3</v>
      </c>
      <c r="E854">
        <v>17</v>
      </c>
      <c r="F854">
        <v>1</v>
      </c>
      <c r="G854">
        <v>3</v>
      </c>
      <c r="H854">
        <v>2</v>
      </c>
      <c r="I854" t="s">
        <v>1666</v>
      </c>
    </row>
    <row r="855" spans="2:9" x14ac:dyDescent="0.25">
      <c r="B855">
        <v>1</v>
      </c>
      <c r="C855">
        <v>6</v>
      </c>
      <c r="D855">
        <v>5</v>
      </c>
      <c r="E855">
        <v>3</v>
      </c>
      <c r="F855">
        <v>3</v>
      </c>
      <c r="G855">
        <v>4</v>
      </c>
      <c r="H855">
        <v>2</v>
      </c>
      <c r="I855" t="s">
        <v>1667</v>
      </c>
    </row>
    <row r="856" spans="2:9" x14ac:dyDescent="0.25">
      <c r="B856">
        <v>4</v>
      </c>
      <c r="C856">
        <v>1</v>
      </c>
      <c r="D856">
        <v>5</v>
      </c>
      <c r="E856">
        <v>15</v>
      </c>
      <c r="F856">
        <v>19</v>
      </c>
      <c r="G856">
        <v>2</v>
      </c>
      <c r="H856">
        <v>1</v>
      </c>
      <c r="I856" t="s">
        <v>1668</v>
      </c>
    </row>
    <row r="857" spans="2:9" x14ac:dyDescent="0.25">
      <c r="B857">
        <v>4</v>
      </c>
      <c r="C857">
        <v>5</v>
      </c>
      <c r="D857">
        <v>5</v>
      </c>
      <c r="E857">
        <v>13</v>
      </c>
      <c r="F857">
        <v>7</v>
      </c>
      <c r="G857">
        <v>3</v>
      </c>
      <c r="H857">
        <v>1</v>
      </c>
      <c r="I857" t="s">
        <v>1669</v>
      </c>
    </row>
    <row r="858" spans="2:9" x14ac:dyDescent="0.25">
      <c r="B858">
        <v>4</v>
      </c>
      <c r="C858">
        <v>1</v>
      </c>
      <c r="D858">
        <v>2</v>
      </c>
      <c r="E858">
        <v>4</v>
      </c>
      <c r="F858">
        <v>1</v>
      </c>
      <c r="G858">
        <v>3</v>
      </c>
      <c r="H858">
        <v>2</v>
      </c>
      <c r="I858" t="s">
        <v>1670</v>
      </c>
    </row>
    <row r="859" spans="2:9" x14ac:dyDescent="0.25">
      <c r="B859">
        <v>1</v>
      </c>
      <c r="C859">
        <v>4</v>
      </c>
      <c r="D859">
        <v>4</v>
      </c>
      <c r="E859">
        <v>11</v>
      </c>
      <c r="F859">
        <v>8</v>
      </c>
      <c r="G859">
        <v>2</v>
      </c>
      <c r="H859">
        <v>3</v>
      </c>
      <c r="I859" t="s">
        <v>1671</v>
      </c>
    </row>
    <row r="860" spans="2:9" x14ac:dyDescent="0.25">
      <c r="B860">
        <v>1</v>
      </c>
      <c r="C860">
        <v>5</v>
      </c>
      <c r="D860">
        <v>3</v>
      </c>
      <c r="E860">
        <v>7</v>
      </c>
      <c r="F860">
        <v>6</v>
      </c>
      <c r="G860">
        <v>1</v>
      </c>
      <c r="H860">
        <v>2</v>
      </c>
      <c r="I860" t="s">
        <v>1672</v>
      </c>
    </row>
    <row r="861" spans="2:9" x14ac:dyDescent="0.25">
      <c r="B861">
        <v>4</v>
      </c>
      <c r="C861">
        <v>4</v>
      </c>
      <c r="D861">
        <v>3</v>
      </c>
      <c r="E861">
        <v>19</v>
      </c>
      <c r="F861">
        <v>19</v>
      </c>
      <c r="G861">
        <v>2</v>
      </c>
      <c r="H861">
        <v>3</v>
      </c>
      <c r="I861" t="s">
        <v>1673</v>
      </c>
    </row>
    <row r="862" spans="2:9" x14ac:dyDescent="0.25">
      <c r="B862">
        <v>3</v>
      </c>
      <c r="C862">
        <v>5</v>
      </c>
      <c r="D862">
        <v>2</v>
      </c>
      <c r="E862">
        <v>15</v>
      </c>
      <c r="F862">
        <v>15</v>
      </c>
      <c r="G862">
        <v>1</v>
      </c>
      <c r="H862">
        <v>3</v>
      </c>
      <c r="I862" t="s">
        <v>1674</v>
      </c>
    </row>
    <row r="863" spans="2:9" x14ac:dyDescent="0.25">
      <c r="B863">
        <v>3</v>
      </c>
      <c r="C863">
        <v>4</v>
      </c>
      <c r="D863">
        <v>2</v>
      </c>
      <c r="E863">
        <v>13</v>
      </c>
      <c r="F863">
        <v>6</v>
      </c>
      <c r="G863">
        <v>2</v>
      </c>
      <c r="H863">
        <v>1</v>
      </c>
      <c r="I863" t="s">
        <v>1675</v>
      </c>
    </row>
    <row r="864" spans="2:9" x14ac:dyDescent="0.25">
      <c r="B864">
        <v>4</v>
      </c>
      <c r="C864">
        <v>1</v>
      </c>
      <c r="D864">
        <v>2</v>
      </c>
      <c r="E864">
        <v>13</v>
      </c>
      <c r="F864">
        <v>4</v>
      </c>
      <c r="G864">
        <v>1</v>
      </c>
      <c r="H864">
        <v>1</v>
      </c>
      <c r="I864" t="s">
        <v>1676</v>
      </c>
    </row>
    <row r="865" spans="2:9" x14ac:dyDescent="0.25">
      <c r="B865">
        <v>1</v>
      </c>
      <c r="C865">
        <v>2</v>
      </c>
      <c r="D865">
        <v>2</v>
      </c>
      <c r="E865">
        <v>17</v>
      </c>
      <c r="F865">
        <v>19</v>
      </c>
      <c r="G865">
        <v>1</v>
      </c>
      <c r="H865">
        <v>2</v>
      </c>
      <c r="I865" t="s">
        <v>1677</v>
      </c>
    </row>
    <row r="866" spans="2:9" x14ac:dyDescent="0.25">
      <c r="B866">
        <v>1</v>
      </c>
      <c r="C866">
        <v>8</v>
      </c>
      <c r="D866">
        <v>4</v>
      </c>
      <c r="E866">
        <v>11</v>
      </c>
      <c r="F866">
        <v>14</v>
      </c>
      <c r="G866">
        <v>1</v>
      </c>
      <c r="H866">
        <v>3</v>
      </c>
      <c r="I866" t="s">
        <v>1678</v>
      </c>
    </row>
    <row r="867" spans="2:9" x14ac:dyDescent="0.25">
      <c r="B867">
        <v>4</v>
      </c>
      <c r="C867">
        <v>4</v>
      </c>
      <c r="D867">
        <v>4</v>
      </c>
      <c r="E867">
        <v>2</v>
      </c>
      <c r="F867">
        <v>12</v>
      </c>
      <c r="G867">
        <v>4</v>
      </c>
      <c r="H867">
        <v>1</v>
      </c>
      <c r="I867" t="s">
        <v>1679</v>
      </c>
    </row>
    <row r="868" spans="2:9" x14ac:dyDescent="0.25">
      <c r="B868">
        <v>1</v>
      </c>
      <c r="C868">
        <v>2</v>
      </c>
      <c r="D868">
        <v>2</v>
      </c>
      <c r="E868">
        <v>9</v>
      </c>
      <c r="F868">
        <v>7</v>
      </c>
      <c r="G868">
        <v>3</v>
      </c>
      <c r="H868">
        <v>2</v>
      </c>
      <c r="I868" t="s">
        <v>1680</v>
      </c>
    </row>
    <row r="869" spans="2:9" x14ac:dyDescent="0.25">
      <c r="B869">
        <v>3</v>
      </c>
      <c r="C869">
        <v>1</v>
      </c>
      <c r="D869">
        <v>4</v>
      </c>
      <c r="E869">
        <v>4</v>
      </c>
      <c r="F869">
        <v>12</v>
      </c>
      <c r="G869">
        <v>1</v>
      </c>
      <c r="H869">
        <v>3</v>
      </c>
      <c r="I869" t="s">
        <v>1681</v>
      </c>
    </row>
    <row r="870" spans="2:9" x14ac:dyDescent="0.25">
      <c r="B870">
        <v>4</v>
      </c>
      <c r="C870">
        <v>8</v>
      </c>
      <c r="D870">
        <v>3</v>
      </c>
      <c r="E870">
        <v>15</v>
      </c>
      <c r="F870">
        <v>9</v>
      </c>
      <c r="G870">
        <v>1</v>
      </c>
      <c r="H870">
        <v>1</v>
      </c>
      <c r="I870" t="s">
        <v>1682</v>
      </c>
    </row>
    <row r="871" spans="2:9" x14ac:dyDescent="0.25">
      <c r="B871">
        <v>1</v>
      </c>
      <c r="C871">
        <v>5</v>
      </c>
      <c r="D871">
        <v>4</v>
      </c>
      <c r="E871">
        <v>14</v>
      </c>
      <c r="F871">
        <v>15</v>
      </c>
      <c r="G871">
        <v>2</v>
      </c>
      <c r="H871">
        <v>3</v>
      </c>
      <c r="I871" t="s">
        <v>1683</v>
      </c>
    </row>
    <row r="872" spans="2:9" x14ac:dyDescent="0.25">
      <c r="B872">
        <v>2</v>
      </c>
      <c r="C872">
        <v>3</v>
      </c>
      <c r="D872">
        <v>5</v>
      </c>
      <c r="E872">
        <v>19</v>
      </c>
      <c r="F872">
        <v>9</v>
      </c>
      <c r="G872">
        <v>3</v>
      </c>
      <c r="H872">
        <v>3</v>
      </c>
      <c r="I872" t="s">
        <v>1684</v>
      </c>
    </row>
    <row r="873" spans="2:9" x14ac:dyDescent="0.25">
      <c r="B873">
        <v>4</v>
      </c>
      <c r="C873">
        <v>2</v>
      </c>
      <c r="D873">
        <v>3</v>
      </c>
      <c r="E873">
        <v>6</v>
      </c>
      <c r="F873">
        <v>8</v>
      </c>
      <c r="G873">
        <v>2</v>
      </c>
      <c r="H873">
        <v>3</v>
      </c>
      <c r="I873" t="s">
        <v>1685</v>
      </c>
    </row>
    <row r="874" spans="2:9" x14ac:dyDescent="0.25">
      <c r="B874">
        <v>3</v>
      </c>
      <c r="C874">
        <v>1</v>
      </c>
      <c r="D874">
        <v>2</v>
      </c>
      <c r="E874">
        <v>7</v>
      </c>
      <c r="F874">
        <v>12</v>
      </c>
      <c r="G874">
        <v>4</v>
      </c>
      <c r="H874">
        <v>1</v>
      </c>
      <c r="I874" t="s">
        <v>1686</v>
      </c>
    </row>
    <row r="875" spans="2:9" x14ac:dyDescent="0.25">
      <c r="B875">
        <v>1</v>
      </c>
      <c r="C875">
        <v>2</v>
      </c>
      <c r="D875">
        <v>4</v>
      </c>
      <c r="E875">
        <v>12</v>
      </c>
      <c r="F875">
        <v>8</v>
      </c>
      <c r="G875">
        <v>4</v>
      </c>
      <c r="H875">
        <v>1</v>
      </c>
      <c r="I875" t="s">
        <v>1687</v>
      </c>
    </row>
    <row r="876" spans="2:9" x14ac:dyDescent="0.25">
      <c r="B876">
        <v>4</v>
      </c>
      <c r="C876">
        <v>2</v>
      </c>
      <c r="D876">
        <v>4</v>
      </c>
      <c r="E876">
        <v>10</v>
      </c>
      <c r="F876">
        <v>10</v>
      </c>
      <c r="G876">
        <v>1</v>
      </c>
      <c r="H876">
        <v>3</v>
      </c>
      <c r="I876" t="s">
        <v>1688</v>
      </c>
    </row>
    <row r="877" spans="2:9" x14ac:dyDescent="0.25">
      <c r="B877">
        <v>1</v>
      </c>
      <c r="C877">
        <v>4</v>
      </c>
      <c r="D877">
        <v>4</v>
      </c>
      <c r="E877">
        <v>9</v>
      </c>
      <c r="F877">
        <v>19</v>
      </c>
      <c r="G877">
        <v>1</v>
      </c>
      <c r="H877">
        <v>1</v>
      </c>
      <c r="I877" t="s">
        <v>1689</v>
      </c>
    </row>
    <row r="878" spans="2:9" x14ac:dyDescent="0.25">
      <c r="B878">
        <v>2</v>
      </c>
      <c r="C878">
        <v>1</v>
      </c>
      <c r="D878">
        <v>5</v>
      </c>
      <c r="E878">
        <v>16</v>
      </c>
      <c r="F878">
        <v>4</v>
      </c>
      <c r="G878">
        <v>2</v>
      </c>
      <c r="H878">
        <v>2</v>
      </c>
      <c r="I878" t="s">
        <v>1690</v>
      </c>
    </row>
    <row r="879" spans="2:9" x14ac:dyDescent="0.25">
      <c r="B879">
        <v>4</v>
      </c>
      <c r="C879">
        <v>5</v>
      </c>
      <c r="D879">
        <v>1</v>
      </c>
      <c r="E879">
        <v>2</v>
      </c>
      <c r="F879">
        <v>2</v>
      </c>
      <c r="G879">
        <v>3</v>
      </c>
      <c r="H879">
        <v>4</v>
      </c>
      <c r="I879" t="s">
        <v>1691</v>
      </c>
    </row>
    <row r="880" spans="2:9" x14ac:dyDescent="0.25">
      <c r="B880">
        <v>1</v>
      </c>
      <c r="C880">
        <v>5</v>
      </c>
      <c r="D880">
        <v>2</v>
      </c>
      <c r="E880">
        <v>8</v>
      </c>
      <c r="F880">
        <v>8</v>
      </c>
      <c r="G880">
        <v>3</v>
      </c>
      <c r="H880">
        <v>3</v>
      </c>
      <c r="I880" t="s">
        <v>1692</v>
      </c>
    </row>
    <row r="881" spans="2:9" x14ac:dyDescent="0.25">
      <c r="B881">
        <v>1</v>
      </c>
      <c r="C881">
        <v>5</v>
      </c>
      <c r="D881">
        <v>4</v>
      </c>
      <c r="E881">
        <v>19</v>
      </c>
      <c r="F881">
        <v>8</v>
      </c>
      <c r="G881">
        <v>4</v>
      </c>
      <c r="H881">
        <v>4</v>
      </c>
      <c r="I881" t="s">
        <v>1693</v>
      </c>
    </row>
    <row r="882" spans="2:9" x14ac:dyDescent="0.25">
      <c r="B882">
        <v>3</v>
      </c>
      <c r="C882">
        <v>2</v>
      </c>
      <c r="D882">
        <v>4</v>
      </c>
      <c r="E882">
        <v>10</v>
      </c>
      <c r="F882">
        <v>17</v>
      </c>
      <c r="G882">
        <v>3</v>
      </c>
      <c r="H882">
        <v>1</v>
      </c>
      <c r="I882" t="s">
        <v>1694</v>
      </c>
    </row>
    <row r="883" spans="2:9" x14ac:dyDescent="0.25">
      <c r="B883">
        <v>3</v>
      </c>
      <c r="C883">
        <v>6</v>
      </c>
      <c r="D883">
        <v>3</v>
      </c>
      <c r="E883">
        <v>13</v>
      </c>
      <c r="F883">
        <v>18</v>
      </c>
      <c r="G883">
        <v>1</v>
      </c>
      <c r="H883">
        <v>3</v>
      </c>
      <c r="I883" t="s">
        <v>1695</v>
      </c>
    </row>
    <row r="884" spans="2:9" x14ac:dyDescent="0.25">
      <c r="B884">
        <v>2</v>
      </c>
      <c r="C884">
        <v>7</v>
      </c>
      <c r="D884">
        <v>4</v>
      </c>
      <c r="E884">
        <v>10</v>
      </c>
      <c r="F884">
        <v>16</v>
      </c>
      <c r="G884">
        <v>4</v>
      </c>
      <c r="H884">
        <v>4</v>
      </c>
      <c r="I884" t="s">
        <v>1696</v>
      </c>
    </row>
    <row r="885" spans="2:9" x14ac:dyDescent="0.25">
      <c r="B885">
        <v>2</v>
      </c>
      <c r="C885">
        <v>3</v>
      </c>
      <c r="D885">
        <v>4</v>
      </c>
      <c r="E885">
        <v>7</v>
      </c>
      <c r="F885">
        <v>9</v>
      </c>
      <c r="G885">
        <v>3</v>
      </c>
      <c r="H885">
        <v>4</v>
      </c>
      <c r="I885" t="s">
        <v>1697</v>
      </c>
    </row>
    <row r="886" spans="2:9" x14ac:dyDescent="0.25">
      <c r="B886">
        <v>1</v>
      </c>
      <c r="C886">
        <v>5</v>
      </c>
      <c r="D886">
        <v>3</v>
      </c>
      <c r="E886">
        <v>13</v>
      </c>
      <c r="F886">
        <v>12</v>
      </c>
      <c r="G886">
        <v>1</v>
      </c>
      <c r="H886">
        <v>1</v>
      </c>
      <c r="I886" t="s">
        <v>1698</v>
      </c>
    </row>
    <row r="887" spans="2:9" x14ac:dyDescent="0.25">
      <c r="B887">
        <v>1</v>
      </c>
      <c r="C887">
        <v>8</v>
      </c>
      <c r="D887">
        <v>5</v>
      </c>
      <c r="E887">
        <v>15</v>
      </c>
      <c r="F887">
        <v>4</v>
      </c>
      <c r="G887">
        <v>3</v>
      </c>
      <c r="H887">
        <v>1</v>
      </c>
      <c r="I887" t="s">
        <v>1699</v>
      </c>
    </row>
    <row r="888" spans="2:9" x14ac:dyDescent="0.25">
      <c r="B888">
        <v>1</v>
      </c>
      <c r="C888">
        <v>1</v>
      </c>
      <c r="D888">
        <v>4</v>
      </c>
      <c r="E888">
        <v>8</v>
      </c>
      <c r="F888">
        <v>17</v>
      </c>
      <c r="G888">
        <v>2</v>
      </c>
      <c r="H888">
        <v>1</v>
      </c>
      <c r="I888" t="s">
        <v>1700</v>
      </c>
    </row>
    <row r="889" spans="2:9" x14ac:dyDescent="0.25">
      <c r="B889">
        <v>2</v>
      </c>
      <c r="C889">
        <v>5</v>
      </c>
      <c r="D889">
        <v>3</v>
      </c>
      <c r="E889">
        <v>5</v>
      </c>
      <c r="F889">
        <v>20</v>
      </c>
      <c r="G889">
        <v>1</v>
      </c>
      <c r="H889">
        <v>3</v>
      </c>
      <c r="I889" t="s">
        <v>1701</v>
      </c>
    </row>
    <row r="890" spans="2:9" x14ac:dyDescent="0.25">
      <c r="B890">
        <v>4</v>
      </c>
      <c r="C890">
        <v>3</v>
      </c>
      <c r="D890">
        <v>3</v>
      </c>
      <c r="E890">
        <v>15</v>
      </c>
      <c r="F890">
        <v>16</v>
      </c>
      <c r="G890">
        <v>3</v>
      </c>
      <c r="H890">
        <v>1</v>
      </c>
      <c r="I890" t="s">
        <v>1702</v>
      </c>
    </row>
    <row r="891" spans="2:9" x14ac:dyDescent="0.25">
      <c r="B891">
        <v>1</v>
      </c>
      <c r="C891">
        <v>2</v>
      </c>
      <c r="D891">
        <v>5</v>
      </c>
      <c r="E891">
        <v>6</v>
      </c>
      <c r="F891">
        <v>6</v>
      </c>
      <c r="G891">
        <v>3</v>
      </c>
      <c r="H891">
        <v>2</v>
      </c>
      <c r="I891" t="s">
        <v>1703</v>
      </c>
    </row>
    <row r="892" spans="2:9" x14ac:dyDescent="0.25">
      <c r="B892">
        <v>1</v>
      </c>
      <c r="C892">
        <v>7</v>
      </c>
      <c r="D892">
        <v>5</v>
      </c>
      <c r="E892">
        <v>10</v>
      </c>
      <c r="F892">
        <v>7</v>
      </c>
      <c r="G892">
        <v>1</v>
      </c>
      <c r="H892">
        <v>2</v>
      </c>
      <c r="I892" t="s">
        <v>1704</v>
      </c>
    </row>
    <row r="893" spans="2:9" x14ac:dyDescent="0.25">
      <c r="B893">
        <v>4</v>
      </c>
      <c r="C893">
        <v>7</v>
      </c>
      <c r="D893">
        <v>4</v>
      </c>
      <c r="E893">
        <v>2</v>
      </c>
      <c r="F893">
        <v>14</v>
      </c>
      <c r="G893">
        <v>1</v>
      </c>
      <c r="H893">
        <v>1</v>
      </c>
      <c r="I893" t="s">
        <v>1705</v>
      </c>
    </row>
    <row r="894" spans="2:9" x14ac:dyDescent="0.25">
      <c r="B894">
        <v>4</v>
      </c>
      <c r="C894">
        <v>6</v>
      </c>
      <c r="D894">
        <v>3</v>
      </c>
      <c r="E894">
        <v>19</v>
      </c>
      <c r="F894">
        <v>10</v>
      </c>
      <c r="G894">
        <v>3</v>
      </c>
      <c r="H894">
        <v>4</v>
      </c>
      <c r="I894" t="s">
        <v>1706</v>
      </c>
    </row>
    <row r="895" spans="2:9" x14ac:dyDescent="0.25">
      <c r="B895">
        <v>1</v>
      </c>
      <c r="C895">
        <v>4</v>
      </c>
      <c r="D895">
        <v>3</v>
      </c>
      <c r="E895">
        <v>15</v>
      </c>
      <c r="F895">
        <v>8</v>
      </c>
      <c r="G895">
        <v>4</v>
      </c>
      <c r="H895">
        <v>4</v>
      </c>
      <c r="I895" t="s">
        <v>1707</v>
      </c>
    </row>
    <row r="896" spans="2:9" x14ac:dyDescent="0.25">
      <c r="B896">
        <v>2</v>
      </c>
      <c r="C896">
        <v>5</v>
      </c>
      <c r="D896">
        <v>2</v>
      </c>
      <c r="E896">
        <v>15</v>
      </c>
      <c r="F896">
        <v>4</v>
      </c>
      <c r="G896">
        <v>2</v>
      </c>
      <c r="H896">
        <v>1</v>
      </c>
      <c r="I896" t="s">
        <v>1708</v>
      </c>
    </row>
    <row r="897" spans="2:9" x14ac:dyDescent="0.25">
      <c r="B897">
        <v>4</v>
      </c>
      <c r="C897">
        <v>1</v>
      </c>
      <c r="D897">
        <v>5</v>
      </c>
      <c r="E897">
        <v>17</v>
      </c>
      <c r="F897">
        <v>20</v>
      </c>
      <c r="G897">
        <v>4</v>
      </c>
      <c r="H897">
        <v>4</v>
      </c>
      <c r="I897" t="s">
        <v>1709</v>
      </c>
    </row>
    <row r="898" spans="2:9" x14ac:dyDescent="0.25">
      <c r="B898">
        <v>3</v>
      </c>
      <c r="C898">
        <v>6</v>
      </c>
      <c r="D898">
        <v>4</v>
      </c>
      <c r="E898">
        <v>5</v>
      </c>
      <c r="F898">
        <v>14</v>
      </c>
      <c r="G898">
        <v>2</v>
      </c>
      <c r="H898">
        <v>4</v>
      </c>
      <c r="I898" t="s">
        <v>1710</v>
      </c>
    </row>
    <row r="899" spans="2:9" x14ac:dyDescent="0.25">
      <c r="B899">
        <v>4</v>
      </c>
      <c r="C899">
        <v>4</v>
      </c>
      <c r="D899">
        <v>4</v>
      </c>
      <c r="E899">
        <v>1</v>
      </c>
      <c r="F899">
        <v>17</v>
      </c>
      <c r="G899">
        <v>1</v>
      </c>
      <c r="H899">
        <v>3</v>
      </c>
      <c r="I899" t="s">
        <v>1711</v>
      </c>
    </row>
    <row r="900" spans="2:9" x14ac:dyDescent="0.25">
      <c r="B900">
        <v>2</v>
      </c>
      <c r="C900">
        <v>1</v>
      </c>
      <c r="D900">
        <v>5</v>
      </c>
      <c r="E900">
        <v>6</v>
      </c>
      <c r="F900">
        <v>18</v>
      </c>
      <c r="G900">
        <v>2</v>
      </c>
      <c r="H900">
        <v>4</v>
      </c>
      <c r="I900" t="s">
        <v>1712</v>
      </c>
    </row>
    <row r="901" spans="2:9" x14ac:dyDescent="0.25">
      <c r="B901">
        <v>3</v>
      </c>
      <c r="C901">
        <v>4</v>
      </c>
      <c r="D901">
        <v>1</v>
      </c>
      <c r="E901">
        <v>9</v>
      </c>
      <c r="F901">
        <v>6</v>
      </c>
      <c r="G901">
        <v>4</v>
      </c>
      <c r="H901">
        <v>4</v>
      </c>
      <c r="I901" t="s">
        <v>1713</v>
      </c>
    </row>
    <row r="902" spans="2:9" x14ac:dyDescent="0.25">
      <c r="B902">
        <v>4</v>
      </c>
      <c r="C902">
        <v>6</v>
      </c>
      <c r="D902">
        <v>4</v>
      </c>
      <c r="E902">
        <v>11</v>
      </c>
      <c r="F902">
        <v>3</v>
      </c>
      <c r="G902">
        <v>2</v>
      </c>
      <c r="H902">
        <v>2</v>
      </c>
      <c r="I902" t="s">
        <v>1714</v>
      </c>
    </row>
    <row r="903" spans="2:9" x14ac:dyDescent="0.25">
      <c r="B903">
        <v>3</v>
      </c>
      <c r="C903">
        <v>1</v>
      </c>
      <c r="D903">
        <v>3</v>
      </c>
      <c r="E903">
        <v>11</v>
      </c>
      <c r="F903">
        <v>15</v>
      </c>
      <c r="G903">
        <v>2</v>
      </c>
      <c r="H903">
        <v>3</v>
      </c>
      <c r="I903" t="s">
        <v>1715</v>
      </c>
    </row>
    <row r="904" spans="2:9" x14ac:dyDescent="0.25">
      <c r="B904">
        <v>4</v>
      </c>
      <c r="C904">
        <v>2</v>
      </c>
      <c r="D904">
        <v>3</v>
      </c>
      <c r="E904">
        <v>6</v>
      </c>
      <c r="F904">
        <v>9</v>
      </c>
      <c r="G904">
        <v>1</v>
      </c>
      <c r="H904">
        <v>3</v>
      </c>
      <c r="I904" t="s">
        <v>1716</v>
      </c>
    </row>
    <row r="905" spans="2:9" x14ac:dyDescent="0.25">
      <c r="B905">
        <v>1</v>
      </c>
      <c r="C905">
        <v>5</v>
      </c>
      <c r="D905">
        <v>1</v>
      </c>
      <c r="E905">
        <v>4</v>
      </c>
      <c r="F905">
        <v>6</v>
      </c>
      <c r="G905">
        <v>1</v>
      </c>
      <c r="H905">
        <v>2</v>
      </c>
      <c r="I905" t="s">
        <v>1717</v>
      </c>
    </row>
    <row r="906" spans="2:9" x14ac:dyDescent="0.25">
      <c r="B906">
        <v>1</v>
      </c>
      <c r="C906">
        <v>5</v>
      </c>
      <c r="D906">
        <v>5</v>
      </c>
      <c r="E906">
        <v>17</v>
      </c>
      <c r="F906">
        <v>1</v>
      </c>
      <c r="G906">
        <v>4</v>
      </c>
      <c r="H906">
        <v>3</v>
      </c>
      <c r="I906" t="s">
        <v>1718</v>
      </c>
    </row>
    <row r="907" spans="2:9" x14ac:dyDescent="0.25">
      <c r="B907">
        <v>4</v>
      </c>
      <c r="C907">
        <v>7</v>
      </c>
      <c r="D907">
        <v>3</v>
      </c>
      <c r="E907">
        <v>15</v>
      </c>
      <c r="F907">
        <v>18</v>
      </c>
      <c r="G907">
        <v>2</v>
      </c>
      <c r="H907">
        <v>4</v>
      </c>
      <c r="I907" t="s">
        <v>1719</v>
      </c>
    </row>
    <row r="908" spans="2:9" x14ac:dyDescent="0.25">
      <c r="B908">
        <v>3</v>
      </c>
      <c r="C908">
        <v>3</v>
      </c>
      <c r="D908">
        <v>3</v>
      </c>
      <c r="E908">
        <v>18</v>
      </c>
      <c r="F908">
        <v>2</v>
      </c>
      <c r="G908">
        <v>3</v>
      </c>
      <c r="H908">
        <v>3</v>
      </c>
      <c r="I908" t="s">
        <v>1720</v>
      </c>
    </row>
    <row r="909" spans="2:9" x14ac:dyDescent="0.25">
      <c r="B909">
        <v>4</v>
      </c>
      <c r="C909">
        <v>3</v>
      </c>
      <c r="D909">
        <v>3</v>
      </c>
      <c r="E909">
        <v>1</v>
      </c>
      <c r="F909">
        <v>11</v>
      </c>
      <c r="G909">
        <v>1</v>
      </c>
      <c r="H909">
        <v>3</v>
      </c>
      <c r="I909" t="s">
        <v>1721</v>
      </c>
    </row>
    <row r="910" spans="2:9" x14ac:dyDescent="0.25">
      <c r="B910">
        <v>1</v>
      </c>
      <c r="C910">
        <v>6</v>
      </c>
      <c r="D910">
        <v>2</v>
      </c>
      <c r="E910">
        <v>7</v>
      </c>
      <c r="F910">
        <v>20</v>
      </c>
      <c r="G910">
        <v>3</v>
      </c>
      <c r="H910">
        <v>1</v>
      </c>
      <c r="I910" t="s">
        <v>1722</v>
      </c>
    </row>
    <row r="911" spans="2:9" x14ac:dyDescent="0.25">
      <c r="B911">
        <v>3</v>
      </c>
      <c r="C911">
        <v>6</v>
      </c>
      <c r="D911">
        <v>5</v>
      </c>
      <c r="E911">
        <v>9</v>
      </c>
      <c r="F911">
        <v>14</v>
      </c>
      <c r="G911">
        <v>2</v>
      </c>
      <c r="H911">
        <v>2</v>
      </c>
      <c r="I911" t="s">
        <v>1723</v>
      </c>
    </row>
    <row r="912" spans="2:9" x14ac:dyDescent="0.25">
      <c r="B912">
        <v>1</v>
      </c>
      <c r="C912">
        <v>6</v>
      </c>
      <c r="D912">
        <v>5</v>
      </c>
      <c r="E912">
        <v>8</v>
      </c>
      <c r="F912">
        <v>6</v>
      </c>
      <c r="G912">
        <v>4</v>
      </c>
      <c r="H912">
        <v>3</v>
      </c>
      <c r="I912" t="s">
        <v>1724</v>
      </c>
    </row>
    <row r="913" spans="2:9" x14ac:dyDescent="0.25">
      <c r="B913">
        <v>1</v>
      </c>
      <c r="C913">
        <v>3</v>
      </c>
      <c r="D913">
        <v>4</v>
      </c>
      <c r="E913">
        <v>12</v>
      </c>
      <c r="F913">
        <v>4</v>
      </c>
      <c r="G913">
        <v>4</v>
      </c>
      <c r="H913">
        <v>3</v>
      </c>
      <c r="I913" t="s">
        <v>1725</v>
      </c>
    </row>
    <row r="914" spans="2:9" x14ac:dyDescent="0.25">
      <c r="B914">
        <v>1</v>
      </c>
      <c r="C914">
        <v>5</v>
      </c>
      <c r="D914">
        <v>5</v>
      </c>
      <c r="E914">
        <v>10</v>
      </c>
      <c r="F914">
        <v>16</v>
      </c>
      <c r="G914">
        <v>1</v>
      </c>
      <c r="H914">
        <v>4</v>
      </c>
      <c r="I914" t="s">
        <v>1726</v>
      </c>
    </row>
    <row r="915" spans="2:9" x14ac:dyDescent="0.25">
      <c r="B915">
        <v>1</v>
      </c>
      <c r="C915">
        <v>7</v>
      </c>
      <c r="D915">
        <v>1</v>
      </c>
      <c r="E915">
        <v>16</v>
      </c>
      <c r="F915">
        <v>1</v>
      </c>
      <c r="G915">
        <v>1</v>
      </c>
      <c r="H915">
        <v>4</v>
      </c>
      <c r="I915" t="s">
        <v>1727</v>
      </c>
    </row>
    <row r="916" spans="2:9" x14ac:dyDescent="0.25">
      <c r="B916">
        <v>2</v>
      </c>
      <c r="C916">
        <v>7</v>
      </c>
      <c r="D916">
        <v>4</v>
      </c>
      <c r="E916">
        <v>9</v>
      </c>
      <c r="F916">
        <v>20</v>
      </c>
      <c r="G916">
        <v>3</v>
      </c>
      <c r="H916">
        <v>4</v>
      </c>
      <c r="I916" t="s">
        <v>1728</v>
      </c>
    </row>
    <row r="917" spans="2:9" x14ac:dyDescent="0.25">
      <c r="B917">
        <v>3</v>
      </c>
      <c r="C917">
        <v>4</v>
      </c>
      <c r="D917">
        <v>4</v>
      </c>
      <c r="E917">
        <v>3</v>
      </c>
      <c r="F917">
        <v>12</v>
      </c>
      <c r="G917">
        <v>1</v>
      </c>
      <c r="H917">
        <v>2</v>
      </c>
      <c r="I917" t="s">
        <v>1729</v>
      </c>
    </row>
    <row r="918" spans="2:9" x14ac:dyDescent="0.25">
      <c r="B918">
        <v>4</v>
      </c>
      <c r="C918">
        <v>5</v>
      </c>
      <c r="D918">
        <v>5</v>
      </c>
      <c r="E918">
        <v>5</v>
      </c>
      <c r="F918">
        <v>5</v>
      </c>
      <c r="G918">
        <v>4</v>
      </c>
      <c r="H918">
        <v>3</v>
      </c>
      <c r="I918" t="s">
        <v>1730</v>
      </c>
    </row>
    <row r="919" spans="2:9" x14ac:dyDescent="0.25">
      <c r="B919">
        <v>4</v>
      </c>
      <c r="C919">
        <v>5</v>
      </c>
      <c r="D919">
        <v>1</v>
      </c>
      <c r="E919">
        <v>19</v>
      </c>
      <c r="F919">
        <v>14</v>
      </c>
      <c r="G919">
        <v>2</v>
      </c>
      <c r="H919">
        <v>4</v>
      </c>
      <c r="I919" t="s">
        <v>1731</v>
      </c>
    </row>
    <row r="920" spans="2:9" x14ac:dyDescent="0.25">
      <c r="B920">
        <v>2</v>
      </c>
      <c r="C920">
        <v>1</v>
      </c>
      <c r="D920">
        <v>5</v>
      </c>
      <c r="E920">
        <v>18</v>
      </c>
      <c r="F920">
        <v>10</v>
      </c>
      <c r="G920">
        <v>1</v>
      </c>
      <c r="H920">
        <v>3</v>
      </c>
      <c r="I920" t="s">
        <v>1732</v>
      </c>
    </row>
    <row r="921" spans="2:9" x14ac:dyDescent="0.25">
      <c r="B921">
        <v>2</v>
      </c>
      <c r="C921">
        <v>5</v>
      </c>
      <c r="D921">
        <v>2</v>
      </c>
      <c r="E921">
        <v>1</v>
      </c>
      <c r="F921">
        <v>9</v>
      </c>
      <c r="G921">
        <v>3</v>
      </c>
      <c r="H921">
        <v>2</v>
      </c>
      <c r="I921" t="s">
        <v>1733</v>
      </c>
    </row>
    <row r="922" spans="2:9" x14ac:dyDescent="0.25">
      <c r="B922">
        <v>3</v>
      </c>
      <c r="C922">
        <v>3</v>
      </c>
      <c r="D922">
        <v>2</v>
      </c>
      <c r="E922">
        <v>9</v>
      </c>
      <c r="F922">
        <v>11</v>
      </c>
      <c r="G922">
        <v>4</v>
      </c>
      <c r="H922">
        <v>4</v>
      </c>
      <c r="I922" t="s">
        <v>1734</v>
      </c>
    </row>
    <row r="923" spans="2:9" x14ac:dyDescent="0.25">
      <c r="B923">
        <v>4</v>
      </c>
      <c r="C923">
        <v>6</v>
      </c>
      <c r="D923">
        <v>5</v>
      </c>
      <c r="E923">
        <v>7</v>
      </c>
      <c r="F923">
        <v>17</v>
      </c>
      <c r="G923">
        <v>1</v>
      </c>
      <c r="H923">
        <v>1</v>
      </c>
      <c r="I923" t="s">
        <v>1735</v>
      </c>
    </row>
    <row r="924" spans="2:9" x14ac:dyDescent="0.25">
      <c r="B924">
        <v>4</v>
      </c>
      <c r="C924">
        <v>8</v>
      </c>
      <c r="D924">
        <v>4</v>
      </c>
      <c r="E924">
        <v>6</v>
      </c>
      <c r="F924">
        <v>10</v>
      </c>
      <c r="G924">
        <v>2</v>
      </c>
      <c r="H924">
        <v>4</v>
      </c>
      <c r="I924" t="s">
        <v>1736</v>
      </c>
    </row>
    <row r="925" spans="2:9" x14ac:dyDescent="0.25">
      <c r="B925">
        <v>4</v>
      </c>
      <c r="C925">
        <v>8</v>
      </c>
      <c r="D925">
        <v>4</v>
      </c>
      <c r="E925">
        <v>6</v>
      </c>
      <c r="F925">
        <v>15</v>
      </c>
      <c r="G925">
        <v>3</v>
      </c>
      <c r="H925">
        <v>1</v>
      </c>
      <c r="I925" t="s">
        <v>1737</v>
      </c>
    </row>
    <row r="926" spans="2:9" x14ac:dyDescent="0.25">
      <c r="B926">
        <v>4</v>
      </c>
      <c r="C926">
        <v>2</v>
      </c>
      <c r="D926">
        <v>4</v>
      </c>
      <c r="E926">
        <v>11</v>
      </c>
      <c r="F926">
        <v>20</v>
      </c>
      <c r="G926">
        <v>3</v>
      </c>
      <c r="H926">
        <v>2</v>
      </c>
      <c r="I926" t="s">
        <v>1738</v>
      </c>
    </row>
    <row r="927" spans="2:9" x14ac:dyDescent="0.25">
      <c r="B927">
        <v>1</v>
      </c>
      <c r="C927">
        <v>8</v>
      </c>
      <c r="D927">
        <v>1</v>
      </c>
      <c r="E927">
        <v>17</v>
      </c>
      <c r="F927">
        <v>11</v>
      </c>
      <c r="G927">
        <v>4</v>
      </c>
      <c r="H927">
        <v>4</v>
      </c>
      <c r="I927" t="s">
        <v>1739</v>
      </c>
    </row>
    <row r="928" spans="2:9" x14ac:dyDescent="0.25">
      <c r="B928">
        <v>4</v>
      </c>
      <c r="C928">
        <v>8</v>
      </c>
      <c r="D928">
        <v>1</v>
      </c>
      <c r="E928">
        <v>12</v>
      </c>
      <c r="F928">
        <v>17</v>
      </c>
      <c r="G928">
        <v>1</v>
      </c>
      <c r="H928">
        <v>3</v>
      </c>
      <c r="I928" t="s">
        <v>1740</v>
      </c>
    </row>
    <row r="929" spans="2:9" x14ac:dyDescent="0.25">
      <c r="B929">
        <v>2</v>
      </c>
      <c r="C929">
        <v>8</v>
      </c>
      <c r="D929">
        <v>2</v>
      </c>
      <c r="E929">
        <v>6</v>
      </c>
      <c r="F929">
        <v>16</v>
      </c>
      <c r="G929">
        <v>4</v>
      </c>
      <c r="H929">
        <v>4</v>
      </c>
      <c r="I929" t="s">
        <v>1741</v>
      </c>
    </row>
    <row r="930" spans="2:9" x14ac:dyDescent="0.25">
      <c r="B930">
        <v>2</v>
      </c>
      <c r="C930">
        <v>5</v>
      </c>
      <c r="D930">
        <v>3</v>
      </c>
      <c r="E930">
        <v>10</v>
      </c>
      <c r="F930">
        <v>19</v>
      </c>
      <c r="G930">
        <v>4</v>
      </c>
      <c r="H930">
        <v>4</v>
      </c>
      <c r="I930" t="s">
        <v>1742</v>
      </c>
    </row>
    <row r="931" spans="2:9" x14ac:dyDescent="0.25">
      <c r="B931">
        <v>4</v>
      </c>
      <c r="C931">
        <v>3</v>
      </c>
      <c r="D931">
        <v>2</v>
      </c>
      <c r="E931">
        <v>17</v>
      </c>
      <c r="F931">
        <v>13</v>
      </c>
      <c r="G931">
        <v>1</v>
      </c>
      <c r="H931">
        <v>1</v>
      </c>
      <c r="I931" t="s">
        <v>1743</v>
      </c>
    </row>
    <row r="932" spans="2:9" x14ac:dyDescent="0.25">
      <c r="B932">
        <v>4</v>
      </c>
      <c r="C932">
        <v>6</v>
      </c>
      <c r="D932">
        <v>4</v>
      </c>
      <c r="E932">
        <v>15</v>
      </c>
      <c r="F932">
        <v>16</v>
      </c>
      <c r="G932">
        <v>2</v>
      </c>
      <c r="H932">
        <v>1</v>
      </c>
      <c r="I932" t="s">
        <v>1744</v>
      </c>
    </row>
    <row r="933" spans="2:9" x14ac:dyDescent="0.25">
      <c r="B933">
        <v>4</v>
      </c>
      <c r="C933">
        <v>6</v>
      </c>
      <c r="D933">
        <v>3</v>
      </c>
      <c r="E933">
        <v>6</v>
      </c>
      <c r="F933">
        <v>8</v>
      </c>
      <c r="G933">
        <v>4</v>
      </c>
      <c r="H933">
        <v>1</v>
      </c>
      <c r="I933" t="s">
        <v>1745</v>
      </c>
    </row>
    <row r="934" spans="2:9" x14ac:dyDescent="0.25">
      <c r="B934">
        <v>2</v>
      </c>
      <c r="C934">
        <v>4</v>
      </c>
      <c r="D934">
        <v>5</v>
      </c>
      <c r="E934">
        <v>18</v>
      </c>
      <c r="F934">
        <v>14</v>
      </c>
      <c r="G934">
        <v>4</v>
      </c>
      <c r="H934">
        <v>4</v>
      </c>
      <c r="I934" t="s">
        <v>1746</v>
      </c>
    </row>
    <row r="935" spans="2:9" x14ac:dyDescent="0.25">
      <c r="B935">
        <v>1</v>
      </c>
      <c r="C935">
        <v>8</v>
      </c>
      <c r="D935">
        <v>5</v>
      </c>
      <c r="E935">
        <v>8</v>
      </c>
      <c r="F935">
        <v>12</v>
      </c>
      <c r="G935">
        <v>1</v>
      </c>
      <c r="H935">
        <v>4</v>
      </c>
      <c r="I935" t="s">
        <v>1747</v>
      </c>
    </row>
    <row r="936" spans="2:9" x14ac:dyDescent="0.25">
      <c r="B936">
        <v>3</v>
      </c>
      <c r="C936">
        <v>8</v>
      </c>
      <c r="D936">
        <v>3</v>
      </c>
      <c r="E936">
        <v>2</v>
      </c>
      <c r="F936">
        <v>1</v>
      </c>
      <c r="G936">
        <v>2</v>
      </c>
      <c r="H936">
        <v>1</v>
      </c>
      <c r="I936" t="s">
        <v>1748</v>
      </c>
    </row>
    <row r="937" spans="2:9" x14ac:dyDescent="0.25">
      <c r="B937">
        <v>1</v>
      </c>
      <c r="C937">
        <v>1</v>
      </c>
      <c r="D937">
        <v>5</v>
      </c>
      <c r="E937">
        <v>10</v>
      </c>
      <c r="F937">
        <v>2</v>
      </c>
      <c r="G937">
        <v>4</v>
      </c>
      <c r="H937">
        <v>4</v>
      </c>
      <c r="I937" t="s">
        <v>1749</v>
      </c>
    </row>
    <row r="938" spans="2:9" x14ac:dyDescent="0.25">
      <c r="B938">
        <v>1</v>
      </c>
      <c r="C938">
        <v>5</v>
      </c>
      <c r="D938">
        <v>2</v>
      </c>
      <c r="E938">
        <v>3</v>
      </c>
      <c r="F938">
        <v>18</v>
      </c>
      <c r="G938">
        <v>2</v>
      </c>
      <c r="H938">
        <v>1</v>
      </c>
      <c r="I938" t="s">
        <v>1750</v>
      </c>
    </row>
    <row r="939" spans="2:9" x14ac:dyDescent="0.25">
      <c r="B939">
        <v>4</v>
      </c>
      <c r="C939">
        <v>6</v>
      </c>
      <c r="D939">
        <v>1</v>
      </c>
      <c r="E939">
        <v>13</v>
      </c>
      <c r="F939">
        <v>20</v>
      </c>
      <c r="G939">
        <v>4</v>
      </c>
      <c r="H939">
        <v>2</v>
      </c>
      <c r="I939" t="s">
        <v>1751</v>
      </c>
    </row>
    <row r="940" spans="2:9" x14ac:dyDescent="0.25">
      <c r="B940">
        <v>2</v>
      </c>
      <c r="C940">
        <v>8</v>
      </c>
      <c r="D940">
        <v>2</v>
      </c>
      <c r="E940">
        <v>13</v>
      </c>
      <c r="F940">
        <v>6</v>
      </c>
      <c r="G940">
        <v>3</v>
      </c>
      <c r="H940">
        <v>2</v>
      </c>
      <c r="I940" t="s">
        <v>1752</v>
      </c>
    </row>
    <row r="941" spans="2:9" x14ac:dyDescent="0.25">
      <c r="B941">
        <v>2</v>
      </c>
      <c r="C941">
        <v>4</v>
      </c>
      <c r="D941">
        <v>4</v>
      </c>
      <c r="E941">
        <v>11</v>
      </c>
      <c r="F941">
        <v>12</v>
      </c>
      <c r="G941">
        <v>2</v>
      </c>
      <c r="H941">
        <v>1</v>
      </c>
      <c r="I941" t="s">
        <v>1753</v>
      </c>
    </row>
    <row r="942" spans="2:9" x14ac:dyDescent="0.25">
      <c r="B942">
        <v>1</v>
      </c>
      <c r="C942">
        <v>7</v>
      </c>
      <c r="D942">
        <v>5</v>
      </c>
      <c r="E942">
        <v>17</v>
      </c>
      <c r="F942">
        <v>19</v>
      </c>
      <c r="G942">
        <v>1</v>
      </c>
      <c r="H942">
        <v>3</v>
      </c>
      <c r="I942" t="s">
        <v>1754</v>
      </c>
    </row>
    <row r="943" spans="2:9" x14ac:dyDescent="0.25">
      <c r="B943">
        <v>1</v>
      </c>
      <c r="C943">
        <v>3</v>
      </c>
      <c r="D943">
        <v>1</v>
      </c>
      <c r="E943">
        <v>16</v>
      </c>
      <c r="F943">
        <v>7</v>
      </c>
      <c r="G943">
        <v>3</v>
      </c>
      <c r="H943">
        <v>3</v>
      </c>
      <c r="I943" t="s">
        <v>1755</v>
      </c>
    </row>
    <row r="944" spans="2:9" x14ac:dyDescent="0.25">
      <c r="B944">
        <v>4</v>
      </c>
      <c r="C944">
        <v>3</v>
      </c>
      <c r="D944">
        <v>2</v>
      </c>
      <c r="E944">
        <v>2</v>
      </c>
      <c r="F944">
        <v>13</v>
      </c>
      <c r="G944">
        <v>3</v>
      </c>
      <c r="H944">
        <v>4</v>
      </c>
      <c r="I944" t="s">
        <v>1756</v>
      </c>
    </row>
    <row r="945" spans="2:9" x14ac:dyDescent="0.25">
      <c r="B945">
        <v>4</v>
      </c>
      <c r="C945">
        <v>2</v>
      </c>
      <c r="D945">
        <v>3</v>
      </c>
      <c r="E945">
        <v>10</v>
      </c>
      <c r="F945">
        <v>6</v>
      </c>
      <c r="G945">
        <v>2</v>
      </c>
      <c r="H945">
        <v>2</v>
      </c>
      <c r="I945" t="s">
        <v>1757</v>
      </c>
    </row>
    <row r="946" spans="2:9" x14ac:dyDescent="0.25">
      <c r="B946">
        <v>2</v>
      </c>
      <c r="C946">
        <v>6</v>
      </c>
      <c r="D946">
        <v>1</v>
      </c>
      <c r="E946">
        <v>17</v>
      </c>
      <c r="F946">
        <v>9</v>
      </c>
      <c r="G946">
        <v>4</v>
      </c>
      <c r="H946">
        <v>2</v>
      </c>
      <c r="I946" t="s">
        <v>1758</v>
      </c>
    </row>
    <row r="947" spans="2:9" x14ac:dyDescent="0.25">
      <c r="B947">
        <v>2</v>
      </c>
      <c r="C947">
        <v>1</v>
      </c>
      <c r="D947">
        <v>2</v>
      </c>
      <c r="E947">
        <v>11</v>
      </c>
      <c r="F947">
        <v>18</v>
      </c>
      <c r="G947">
        <v>1</v>
      </c>
      <c r="H947">
        <v>1</v>
      </c>
      <c r="I947" t="s">
        <v>1759</v>
      </c>
    </row>
    <row r="948" spans="2:9" x14ac:dyDescent="0.25">
      <c r="B948">
        <v>3</v>
      </c>
      <c r="C948">
        <v>8</v>
      </c>
      <c r="D948">
        <v>1</v>
      </c>
      <c r="E948">
        <v>6</v>
      </c>
      <c r="F948">
        <v>4</v>
      </c>
      <c r="G948">
        <v>1</v>
      </c>
      <c r="H948">
        <v>1</v>
      </c>
      <c r="I948" t="s">
        <v>1760</v>
      </c>
    </row>
    <row r="949" spans="2:9" x14ac:dyDescent="0.25">
      <c r="B949">
        <v>2</v>
      </c>
      <c r="C949">
        <v>2</v>
      </c>
      <c r="D949">
        <v>3</v>
      </c>
      <c r="E949">
        <v>18</v>
      </c>
      <c r="F949">
        <v>9</v>
      </c>
      <c r="G949">
        <v>2</v>
      </c>
      <c r="H949">
        <v>2</v>
      </c>
      <c r="I949" t="s">
        <v>1761</v>
      </c>
    </row>
    <row r="950" spans="2:9" x14ac:dyDescent="0.25">
      <c r="B950">
        <v>4</v>
      </c>
      <c r="C950">
        <v>4</v>
      </c>
      <c r="D950">
        <v>2</v>
      </c>
      <c r="E950">
        <v>19</v>
      </c>
      <c r="F950">
        <v>6</v>
      </c>
      <c r="G950">
        <v>1</v>
      </c>
      <c r="H950">
        <v>1</v>
      </c>
      <c r="I950" t="s">
        <v>1762</v>
      </c>
    </row>
    <row r="951" spans="2:9" x14ac:dyDescent="0.25">
      <c r="B951">
        <v>4</v>
      </c>
      <c r="C951">
        <v>5</v>
      </c>
      <c r="D951">
        <v>5</v>
      </c>
      <c r="E951">
        <v>13</v>
      </c>
      <c r="F951">
        <v>20</v>
      </c>
      <c r="G951">
        <v>4</v>
      </c>
      <c r="H951">
        <v>1</v>
      </c>
      <c r="I951" t="s">
        <v>1763</v>
      </c>
    </row>
    <row r="952" spans="2:9" x14ac:dyDescent="0.25">
      <c r="B952">
        <v>4</v>
      </c>
      <c r="C952">
        <v>1</v>
      </c>
      <c r="D952">
        <v>2</v>
      </c>
      <c r="E952">
        <v>14</v>
      </c>
      <c r="F952">
        <v>12</v>
      </c>
      <c r="G952">
        <v>1</v>
      </c>
      <c r="H952">
        <v>3</v>
      </c>
      <c r="I952" t="s">
        <v>1764</v>
      </c>
    </row>
    <row r="953" spans="2:9" x14ac:dyDescent="0.25">
      <c r="B953">
        <v>2</v>
      </c>
      <c r="C953">
        <v>1</v>
      </c>
      <c r="D953">
        <v>5</v>
      </c>
      <c r="E953">
        <v>1</v>
      </c>
      <c r="F953">
        <v>19</v>
      </c>
      <c r="G953">
        <v>4</v>
      </c>
      <c r="H953">
        <v>1</v>
      </c>
      <c r="I953" t="s">
        <v>1765</v>
      </c>
    </row>
    <row r="954" spans="2:9" x14ac:dyDescent="0.25">
      <c r="B954">
        <v>1</v>
      </c>
      <c r="C954">
        <v>8</v>
      </c>
      <c r="D954">
        <v>4</v>
      </c>
      <c r="E954">
        <v>11</v>
      </c>
      <c r="F954">
        <v>16</v>
      </c>
      <c r="G954">
        <v>4</v>
      </c>
      <c r="H954">
        <v>1</v>
      </c>
      <c r="I954" t="s">
        <v>1766</v>
      </c>
    </row>
    <row r="955" spans="2:9" x14ac:dyDescent="0.25">
      <c r="B955">
        <v>2</v>
      </c>
      <c r="C955">
        <v>7</v>
      </c>
      <c r="D955">
        <v>5</v>
      </c>
      <c r="E955">
        <v>1</v>
      </c>
      <c r="F955">
        <v>1</v>
      </c>
      <c r="G955">
        <v>1</v>
      </c>
      <c r="H955">
        <v>1</v>
      </c>
      <c r="I955" t="s">
        <v>1767</v>
      </c>
    </row>
    <row r="956" spans="2:9" x14ac:dyDescent="0.25">
      <c r="B956">
        <v>3</v>
      </c>
      <c r="C956">
        <v>5</v>
      </c>
      <c r="D956">
        <v>3</v>
      </c>
      <c r="E956">
        <v>1</v>
      </c>
      <c r="F956">
        <v>9</v>
      </c>
      <c r="G956">
        <v>3</v>
      </c>
      <c r="H956">
        <v>3</v>
      </c>
      <c r="I956" t="s">
        <v>1768</v>
      </c>
    </row>
    <row r="957" spans="2:9" x14ac:dyDescent="0.25">
      <c r="B957">
        <v>4</v>
      </c>
      <c r="C957">
        <v>5</v>
      </c>
      <c r="D957">
        <v>1</v>
      </c>
      <c r="E957">
        <v>15</v>
      </c>
      <c r="F957">
        <v>15</v>
      </c>
      <c r="G957">
        <v>3</v>
      </c>
      <c r="H957">
        <v>2</v>
      </c>
      <c r="I957" t="s">
        <v>1769</v>
      </c>
    </row>
    <row r="958" spans="2:9" x14ac:dyDescent="0.25">
      <c r="B958">
        <v>2</v>
      </c>
      <c r="C958">
        <v>6</v>
      </c>
      <c r="D958">
        <v>2</v>
      </c>
      <c r="E958">
        <v>7</v>
      </c>
      <c r="F958">
        <v>8</v>
      </c>
      <c r="G958">
        <v>3</v>
      </c>
      <c r="H958">
        <v>3</v>
      </c>
      <c r="I958" t="s">
        <v>1770</v>
      </c>
    </row>
    <row r="959" spans="2:9" x14ac:dyDescent="0.25">
      <c r="B959">
        <v>2</v>
      </c>
      <c r="C959">
        <v>4</v>
      </c>
      <c r="D959">
        <v>1</v>
      </c>
      <c r="E959">
        <v>17</v>
      </c>
      <c r="F959">
        <v>13</v>
      </c>
      <c r="G959">
        <v>3</v>
      </c>
      <c r="H959">
        <v>2</v>
      </c>
      <c r="I959" t="s">
        <v>1771</v>
      </c>
    </row>
    <row r="960" spans="2:9" x14ac:dyDescent="0.25">
      <c r="B960">
        <v>2</v>
      </c>
      <c r="C960">
        <v>7</v>
      </c>
      <c r="D960">
        <v>5</v>
      </c>
      <c r="E960">
        <v>10</v>
      </c>
      <c r="F960">
        <v>2</v>
      </c>
      <c r="G960">
        <v>2</v>
      </c>
      <c r="H960">
        <v>3</v>
      </c>
      <c r="I960" t="s">
        <v>1772</v>
      </c>
    </row>
    <row r="961" spans="2:9" x14ac:dyDescent="0.25">
      <c r="B961">
        <v>1</v>
      </c>
      <c r="C961">
        <v>8</v>
      </c>
      <c r="D961">
        <v>5</v>
      </c>
      <c r="E961">
        <v>11</v>
      </c>
      <c r="F961">
        <v>13</v>
      </c>
      <c r="G961">
        <v>1</v>
      </c>
      <c r="H961">
        <v>1</v>
      </c>
      <c r="I961" t="s">
        <v>1773</v>
      </c>
    </row>
    <row r="962" spans="2:9" x14ac:dyDescent="0.25">
      <c r="B962">
        <v>1</v>
      </c>
      <c r="C962">
        <v>2</v>
      </c>
      <c r="D962">
        <v>5</v>
      </c>
      <c r="E962">
        <v>14</v>
      </c>
      <c r="F962">
        <v>15</v>
      </c>
      <c r="G962">
        <v>1</v>
      </c>
      <c r="H962">
        <v>1</v>
      </c>
      <c r="I962" t="s">
        <v>1774</v>
      </c>
    </row>
    <row r="963" spans="2:9" x14ac:dyDescent="0.25">
      <c r="B963">
        <v>4</v>
      </c>
      <c r="C963">
        <v>1</v>
      </c>
      <c r="D963">
        <v>3</v>
      </c>
      <c r="E963">
        <v>13</v>
      </c>
      <c r="F963">
        <v>12</v>
      </c>
      <c r="G963">
        <v>1</v>
      </c>
      <c r="H963">
        <v>4</v>
      </c>
      <c r="I963" t="s">
        <v>1775</v>
      </c>
    </row>
    <row r="964" spans="2:9" x14ac:dyDescent="0.25">
      <c r="B964">
        <v>2</v>
      </c>
      <c r="C964">
        <v>5</v>
      </c>
      <c r="D964">
        <v>3</v>
      </c>
      <c r="E964">
        <v>6</v>
      </c>
      <c r="F964">
        <v>5</v>
      </c>
      <c r="G964">
        <v>4</v>
      </c>
      <c r="H964">
        <v>4</v>
      </c>
      <c r="I964" t="s">
        <v>1776</v>
      </c>
    </row>
    <row r="965" spans="2:9" x14ac:dyDescent="0.25">
      <c r="B965">
        <v>3</v>
      </c>
      <c r="C965">
        <v>8</v>
      </c>
      <c r="D965">
        <v>1</v>
      </c>
      <c r="E965">
        <v>9</v>
      </c>
      <c r="F965">
        <v>12</v>
      </c>
      <c r="G965">
        <v>3</v>
      </c>
      <c r="H965">
        <v>1</v>
      </c>
      <c r="I965" t="s">
        <v>1777</v>
      </c>
    </row>
    <row r="966" spans="2:9" x14ac:dyDescent="0.25">
      <c r="B966">
        <v>1</v>
      </c>
      <c r="C966">
        <v>6</v>
      </c>
      <c r="D966">
        <v>4</v>
      </c>
      <c r="E966">
        <v>10</v>
      </c>
      <c r="F966">
        <v>3</v>
      </c>
      <c r="G966">
        <v>1</v>
      </c>
      <c r="H966">
        <v>3</v>
      </c>
      <c r="I966" t="s">
        <v>1778</v>
      </c>
    </row>
    <row r="967" spans="2:9" x14ac:dyDescent="0.25">
      <c r="B967">
        <v>4</v>
      </c>
      <c r="C967">
        <v>6</v>
      </c>
      <c r="D967">
        <v>1</v>
      </c>
      <c r="E967">
        <v>2</v>
      </c>
      <c r="F967">
        <v>16</v>
      </c>
      <c r="G967">
        <v>2</v>
      </c>
      <c r="H967">
        <v>3</v>
      </c>
      <c r="I967" t="s">
        <v>1779</v>
      </c>
    </row>
    <row r="968" spans="2:9" x14ac:dyDescent="0.25">
      <c r="B968">
        <v>1</v>
      </c>
      <c r="C968">
        <v>4</v>
      </c>
      <c r="D968">
        <v>5</v>
      </c>
      <c r="E968">
        <v>6</v>
      </c>
      <c r="F968">
        <v>5</v>
      </c>
      <c r="G968">
        <v>1</v>
      </c>
      <c r="H968">
        <v>4</v>
      </c>
      <c r="I968" t="s">
        <v>1780</v>
      </c>
    </row>
    <row r="969" spans="2:9" x14ac:dyDescent="0.25">
      <c r="B969">
        <v>3</v>
      </c>
      <c r="C969">
        <v>3</v>
      </c>
      <c r="D969">
        <v>3</v>
      </c>
      <c r="E969">
        <v>5</v>
      </c>
      <c r="F969">
        <v>1</v>
      </c>
      <c r="G969">
        <v>1</v>
      </c>
      <c r="H969">
        <v>2</v>
      </c>
      <c r="I969" t="s">
        <v>1781</v>
      </c>
    </row>
    <row r="970" spans="2:9" x14ac:dyDescent="0.25">
      <c r="B970">
        <v>4</v>
      </c>
      <c r="C970">
        <v>3</v>
      </c>
      <c r="D970">
        <v>3</v>
      </c>
      <c r="E970">
        <v>13</v>
      </c>
      <c r="F970">
        <v>17</v>
      </c>
      <c r="G970">
        <v>1</v>
      </c>
      <c r="H970">
        <v>1</v>
      </c>
      <c r="I970" t="s">
        <v>1782</v>
      </c>
    </row>
    <row r="971" spans="2:9" x14ac:dyDescent="0.25">
      <c r="B971">
        <v>3</v>
      </c>
      <c r="C971">
        <v>2</v>
      </c>
      <c r="D971">
        <v>3</v>
      </c>
      <c r="E971">
        <v>3</v>
      </c>
      <c r="F971">
        <v>12</v>
      </c>
      <c r="G971">
        <v>3</v>
      </c>
      <c r="H971">
        <v>4</v>
      </c>
      <c r="I971" t="s">
        <v>1783</v>
      </c>
    </row>
    <row r="972" spans="2:9" x14ac:dyDescent="0.25">
      <c r="B972">
        <v>3</v>
      </c>
      <c r="C972">
        <v>7</v>
      </c>
      <c r="D972">
        <v>2</v>
      </c>
      <c r="E972">
        <v>19</v>
      </c>
      <c r="F972">
        <v>1</v>
      </c>
      <c r="G972">
        <v>4</v>
      </c>
      <c r="H972">
        <v>4</v>
      </c>
      <c r="I972" t="s">
        <v>1784</v>
      </c>
    </row>
    <row r="973" spans="2:9" x14ac:dyDescent="0.25">
      <c r="B973">
        <v>1</v>
      </c>
      <c r="C973">
        <v>5</v>
      </c>
      <c r="D973">
        <v>2</v>
      </c>
      <c r="E973">
        <v>19</v>
      </c>
      <c r="F973">
        <v>14</v>
      </c>
      <c r="G973">
        <v>3</v>
      </c>
      <c r="H973">
        <v>3</v>
      </c>
      <c r="I973" t="s">
        <v>1785</v>
      </c>
    </row>
    <row r="974" spans="2:9" x14ac:dyDescent="0.25">
      <c r="B974">
        <v>4</v>
      </c>
      <c r="C974">
        <v>3</v>
      </c>
      <c r="D974">
        <v>5</v>
      </c>
      <c r="E974">
        <v>4</v>
      </c>
      <c r="F974">
        <v>17</v>
      </c>
      <c r="G974">
        <v>4</v>
      </c>
      <c r="H974">
        <v>4</v>
      </c>
      <c r="I974" t="s">
        <v>1786</v>
      </c>
    </row>
    <row r="975" spans="2:9" x14ac:dyDescent="0.25">
      <c r="B975">
        <v>4</v>
      </c>
      <c r="C975">
        <v>1</v>
      </c>
      <c r="D975">
        <v>4</v>
      </c>
      <c r="E975">
        <v>9</v>
      </c>
      <c r="F975">
        <v>4</v>
      </c>
      <c r="G975">
        <v>3</v>
      </c>
      <c r="H975">
        <v>1</v>
      </c>
      <c r="I975" t="s">
        <v>1787</v>
      </c>
    </row>
    <row r="976" spans="2:9" x14ac:dyDescent="0.25">
      <c r="B976">
        <v>3</v>
      </c>
      <c r="C976">
        <v>3</v>
      </c>
      <c r="D976">
        <v>5</v>
      </c>
      <c r="E976">
        <v>3</v>
      </c>
      <c r="F976">
        <v>2</v>
      </c>
      <c r="G976">
        <v>2</v>
      </c>
      <c r="H976">
        <v>3</v>
      </c>
      <c r="I976" t="s">
        <v>1788</v>
      </c>
    </row>
    <row r="977" spans="2:9" x14ac:dyDescent="0.25">
      <c r="B977">
        <v>1</v>
      </c>
      <c r="C977">
        <v>4</v>
      </c>
      <c r="D977">
        <v>1</v>
      </c>
      <c r="E977">
        <v>7</v>
      </c>
      <c r="F977">
        <v>10</v>
      </c>
      <c r="G977">
        <v>3</v>
      </c>
      <c r="H977">
        <v>4</v>
      </c>
      <c r="I977" t="s">
        <v>1789</v>
      </c>
    </row>
    <row r="978" spans="2:9" x14ac:dyDescent="0.25">
      <c r="B978">
        <v>1</v>
      </c>
      <c r="C978">
        <v>8</v>
      </c>
      <c r="D978">
        <v>4</v>
      </c>
      <c r="E978">
        <v>4</v>
      </c>
      <c r="F978">
        <v>1</v>
      </c>
      <c r="G978">
        <v>3</v>
      </c>
      <c r="H978">
        <v>2</v>
      </c>
      <c r="I978" t="s">
        <v>1790</v>
      </c>
    </row>
    <row r="979" spans="2:9" x14ac:dyDescent="0.25">
      <c r="B979">
        <v>2</v>
      </c>
      <c r="C979">
        <v>4</v>
      </c>
      <c r="D979">
        <v>3</v>
      </c>
      <c r="E979">
        <v>18</v>
      </c>
      <c r="F979">
        <v>6</v>
      </c>
      <c r="G979">
        <v>3</v>
      </c>
      <c r="H979">
        <v>2</v>
      </c>
      <c r="I979" t="s">
        <v>1791</v>
      </c>
    </row>
    <row r="980" spans="2:9" x14ac:dyDescent="0.25">
      <c r="B980">
        <v>3</v>
      </c>
      <c r="C980">
        <v>8</v>
      </c>
      <c r="D980">
        <v>4</v>
      </c>
      <c r="E980">
        <v>3</v>
      </c>
      <c r="F980">
        <v>1</v>
      </c>
      <c r="G980">
        <v>3</v>
      </c>
      <c r="H980">
        <v>4</v>
      </c>
      <c r="I980" t="s">
        <v>1792</v>
      </c>
    </row>
    <row r="981" spans="2:9" x14ac:dyDescent="0.25">
      <c r="B981">
        <v>3</v>
      </c>
      <c r="C981">
        <v>4</v>
      </c>
      <c r="D981">
        <v>3</v>
      </c>
      <c r="E981">
        <v>7</v>
      </c>
      <c r="F981">
        <v>12</v>
      </c>
      <c r="G981">
        <v>1</v>
      </c>
      <c r="H981">
        <v>4</v>
      </c>
      <c r="I981" t="s">
        <v>1793</v>
      </c>
    </row>
    <row r="982" spans="2:9" x14ac:dyDescent="0.25">
      <c r="B982">
        <v>1</v>
      </c>
      <c r="C982">
        <v>5</v>
      </c>
      <c r="D982">
        <v>3</v>
      </c>
      <c r="E982">
        <v>14</v>
      </c>
      <c r="F982">
        <v>17</v>
      </c>
      <c r="G982">
        <v>2</v>
      </c>
      <c r="H982">
        <v>3</v>
      </c>
      <c r="I982" t="s">
        <v>1794</v>
      </c>
    </row>
    <row r="983" spans="2:9" x14ac:dyDescent="0.25">
      <c r="B983">
        <v>2</v>
      </c>
      <c r="C983">
        <v>4</v>
      </c>
      <c r="D983">
        <v>2</v>
      </c>
      <c r="E983">
        <v>3</v>
      </c>
      <c r="F983">
        <v>18</v>
      </c>
      <c r="G983">
        <v>1</v>
      </c>
      <c r="H983">
        <v>3</v>
      </c>
      <c r="I983" t="s">
        <v>1795</v>
      </c>
    </row>
    <row r="984" spans="2:9" x14ac:dyDescent="0.25">
      <c r="B984">
        <v>2</v>
      </c>
      <c r="C984">
        <v>1</v>
      </c>
      <c r="D984">
        <v>1</v>
      </c>
      <c r="E984">
        <v>12</v>
      </c>
      <c r="F984">
        <v>19</v>
      </c>
      <c r="G984">
        <v>1</v>
      </c>
      <c r="H984">
        <v>2</v>
      </c>
      <c r="I984" t="s">
        <v>1796</v>
      </c>
    </row>
    <row r="985" spans="2:9" x14ac:dyDescent="0.25">
      <c r="B985">
        <v>2</v>
      </c>
      <c r="C985">
        <v>7</v>
      </c>
      <c r="D985">
        <v>5</v>
      </c>
      <c r="E985">
        <v>9</v>
      </c>
      <c r="F985">
        <v>13</v>
      </c>
      <c r="G985">
        <v>2</v>
      </c>
      <c r="H985">
        <v>3</v>
      </c>
      <c r="I985" t="s">
        <v>1797</v>
      </c>
    </row>
    <row r="986" spans="2:9" x14ac:dyDescent="0.25">
      <c r="B986">
        <v>2</v>
      </c>
      <c r="C986">
        <v>7</v>
      </c>
      <c r="D986">
        <v>4</v>
      </c>
      <c r="E986">
        <v>5</v>
      </c>
      <c r="F986">
        <v>8</v>
      </c>
      <c r="G986">
        <v>2</v>
      </c>
      <c r="H986">
        <v>4</v>
      </c>
      <c r="I986" t="s">
        <v>1798</v>
      </c>
    </row>
    <row r="987" spans="2:9" x14ac:dyDescent="0.25">
      <c r="B987">
        <v>4</v>
      </c>
      <c r="C987">
        <v>7</v>
      </c>
      <c r="D987">
        <v>4</v>
      </c>
      <c r="E987">
        <v>14</v>
      </c>
      <c r="F987">
        <v>4</v>
      </c>
      <c r="G987">
        <v>1</v>
      </c>
      <c r="H987">
        <v>4</v>
      </c>
      <c r="I987" t="s">
        <v>1799</v>
      </c>
    </row>
    <row r="988" spans="2:9" x14ac:dyDescent="0.25">
      <c r="B988">
        <v>1</v>
      </c>
      <c r="C988">
        <v>5</v>
      </c>
      <c r="D988">
        <v>3</v>
      </c>
      <c r="E988">
        <v>18</v>
      </c>
      <c r="F988">
        <v>5</v>
      </c>
      <c r="G988">
        <v>2</v>
      </c>
      <c r="H988">
        <v>1</v>
      </c>
      <c r="I988" t="s">
        <v>1800</v>
      </c>
    </row>
    <row r="989" spans="2:9" x14ac:dyDescent="0.25">
      <c r="B989">
        <v>2</v>
      </c>
      <c r="C989">
        <v>4</v>
      </c>
      <c r="D989">
        <v>5</v>
      </c>
      <c r="E989">
        <v>18</v>
      </c>
      <c r="F989">
        <v>3</v>
      </c>
      <c r="G989">
        <v>4</v>
      </c>
      <c r="H989">
        <v>1</v>
      </c>
      <c r="I989" t="s">
        <v>1801</v>
      </c>
    </row>
    <row r="990" spans="2:9" x14ac:dyDescent="0.25">
      <c r="B990">
        <v>2</v>
      </c>
      <c r="C990">
        <v>2</v>
      </c>
      <c r="D990">
        <v>5</v>
      </c>
      <c r="E990">
        <v>5</v>
      </c>
      <c r="F990">
        <v>6</v>
      </c>
      <c r="G990">
        <v>3</v>
      </c>
      <c r="H990">
        <v>4</v>
      </c>
      <c r="I990" t="s">
        <v>1802</v>
      </c>
    </row>
    <row r="991" spans="2:9" x14ac:dyDescent="0.25">
      <c r="B991">
        <v>4</v>
      </c>
      <c r="C991">
        <v>5</v>
      </c>
      <c r="D991">
        <v>5</v>
      </c>
      <c r="E991">
        <v>2</v>
      </c>
      <c r="F991">
        <v>5</v>
      </c>
      <c r="G991">
        <v>2</v>
      </c>
      <c r="H991">
        <v>3</v>
      </c>
      <c r="I991" t="s">
        <v>1803</v>
      </c>
    </row>
    <row r="992" spans="2:9" x14ac:dyDescent="0.25">
      <c r="B992">
        <v>4</v>
      </c>
      <c r="C992">
        <v>3</v>
      </c>
      <c r="D992">
        <v>1</v>
      </c>
      <c r="E992">
        <v>4</v>
      </c>
      <c r="F992">
        <v>13</v>
      </c>
      <c r="G992">
        <v>3</v>
      </c>
      <c r="H992">
        <v>4</v>
      </c>
      <c r="I992" t="s">
        <v>1804</v>
      </c>
    </row>
    <row r="993" spans="2:9" x14ac:dyDescent="0.25">
      <c r="B993">
        <v>2</v>
      </c>
      <c r="C993">
        <v>5</v>
      </c>
      <c r="D993">
        <v>2</v>
      </c>
      <c r="E993">
        <v>16</v>
      </c>
      <c r="F993">
        <v>10</v>
      </c>
      <c r="G993">
        <v>4</v>
      </c>
      <c r="H993">
        <v>1</v>
      </c>
      <c r="I993" t="s">
        <v>1805</v>
      </c>
    </row>
    <row r="994" spans="2:9" x14ac:dyDescent="0.25">
      <c r="B994">
        <v>1</v>
      </c>
      <c r="C994">
        <v>4</v>
      </c>
      <c r="D994">
        <v>2</v>
      </c>
      <c r="E994">
        <v>12</v>
      </c>
      <c r="F994">
        <v>14</v>
      </c>
      <c r="G994">
        <v>2</v>
      </c>
      <c r="H994">
        <v>1</v>
      </c>
      <c r="I994" t="s">
        <v>1806</v>
      </c>
    </row>
    <row r="995" spans="2:9" x14ac:dyDescent="0.25">
      <c r="B995">
        <v>3</v>
      </c>
      <c r="C995">
        <v>7</v>
      </c>
      <c r="D995">
        <v>1</v>
      </c>
      <c r="E995">
        <v>11</v>
      </c>
      <c r="F995">
        <v>4</v>
      </c>
      <c r="G995">
        <v>2</v>
      </c>
      <c r="H995">
        <v>4</v>
      </c>
      <c r="I995" t="s">
        <v>1807</v>
      </c>
    </row>
    <row r="996" spans="2:9" x14ac:dyDescent="0.25">
      <c r="B996">
        <v>2</v>
      </c>
      <c r="C996">
        <v>5</v>
      </c>
      <c r="D996">
        <v>5</v>
      </c>
      <c r="E996">
        <v>19</v>
      </c>
      <c r="F996">
        <v>15</v>
      </c>
      <c r="G996">
        <v>3</v>
      </c>
      <c r="H996">
        <v>2</v>
      </c>
      <c r="I996" t="s">
        <v>1808</v>
      </c>
    </row>
    <row r="997" spans="2:9" x14ac:dyDescent="0.25">
      <c r="B997">
        <v>3</v>
      </c>
      <c r="C997">
        <v>3</v>
      </c>
      <c r="D997">
        <v>3</v>
      </c>
      <c r="E997">
        <v>15</v>
      </c>
      <c r="F997">
        <v>11</v>
      </c>
      <c r="G997">
        <v>4</v>
      </c>
      <c r="H997">
        <v>2</v>
      </c>
      <c r="I997" t="s">
        <v>1809</v>
      </c>
    </row>
    <row r="998" spans="2:9" x14ac:dyDescent="0.25">
      <c r="B998">
        <v>3</v>
      </c>
      <c r="C998">
        <v>8</v>
      </c>
      <c r="D998">
        <v>3</v>
      </c>
      <c r="E998">
        <v>12</v>
      </c>
      <c r="F998">
        <v>19</v>
      </c>
      <c r="G998">
        <v>1</v>
      </c>
      <c r="H998">
        <v>1</v>
      </c>
      <c r="I998" t="s">
        <v>1810</v>
      </c>
    </row>
    <row r="999" spans="2:9" x14ac:dyDescent="0.25">
      <c r="B999">
        <v>1</v>
      </c>
      <c r="C999">
        <v>5</v>
      </c>
      <c r="D999">
        <v>5</v>
      </c>
      <c r="E999">
        <v>5</v>
      </c>
      <c r="F999">
        <v>5</v>
      </c>
      <c r="G999">
        <v>1</v>
      </c>
      <c r="H999">
        <v>1</v>
      </c>
      <c r="I999" t="s">
        <v>1811</v>
      </c>
    </row>
    <row r="1000" spans="2:9" x14ac:dyDescent="0.25">
      <c r="B1000">
        <v>1</v>
      </c>
      <c r="C1000">
        <v>4</v>
      </c>
      <c r="D1000">
        <v>5</v>
      </c>
      <c r="E1000">
        <v>14</v>
      </c>
      <c r="F1000">
        <v>6</v>
      </c>
      <c r="G1000">
        <v>1</v>
      </c>
      <c r="H1000">
        <v>1</v>
      </c>
      <c r="I1000" t="s">
        <v>1812</v>
      </c>
    </row>
    <row r="1001" spans="2:9" x14ac:dyDescent="0.25">
      <c r="B1001">
        <v>1</v>
      </c>
      <c r="C1001">
        <v>3</v>
      </c>
      <c r="D1001">
        <v>5</v>
      </c>
      <c r="E1001">
        <v>14</v>
      </c>
      <c r="F1001">
        <v>14</v>
      </c>
      <c r="G1001">
        <v>2</v>
      </c>
      <c r="H1001">
        <v>3</v>
      </c>
      <c r="I1001" t="s">
        <v>1813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423</v>
      </c>
    </row>
    <row r="2" spans="1:83" x14ac:dyDescent="0.25">
      <c r="A2" t="s">
        <v>424</v>
      </c>
    </row>
    <row r="3" spans="1:83" x14ac:dyDescent="0.25">
      <c r="A3" t="s">
        <v>425</v>
      </c>
      <c r="B3" t="s">
        <v>426</v>
      </c>
      <c r="C3" t="s">
        <v>427</v>
      </c>
      <c r="D3" t="s">
        <v>428</v>
      </c>
      <c r="E3" t="s">
        <v>429</v>
      </c>
      <c r="F3" t="s">
        <v>430</v>
      </c>
      <c r="G3" t="s">
        <v>431</v>
      </c>
      <c r="H3" t="s">
        <v>432</v>
      </c>
      <c r="I3" t="s">
        <v>433</v>
      </c>
      <c r="J3" t="s">
        <v>434</v>
      </c>
      <c r="K3" t="s">
        <v>435</v>
      </c>
      <c r="L3" t="s">
        <v>434</v>
      </c>
      <c r="M3" t="s">
        <v>436</v>
      </c>
      <c r="N3" t="s">
        <v>434</v>
      </c>
      <c r="O3" t="s">
        <v>437</v>
      </c>
      <c r="P3" t="s">
        <v>438</v>
      </c>
      <c r="Q3" t="s">
        <v>439</v>
      </c>
      <c r="R3" t="s">
        <v>440</v>
      </c>
      <c r="S3" t="s">
        <v>441</v>
      </c>
      <c r="T3" t="s">
        <v>442</v>
      </c>
      <c r="U3" t="s">
        <v>443</v>
      </c>
      <c r="V3" t="s">
        <v>444</v>
      </c>
      <c r="W3" t="s">
        <v>445</v>
      </c>
      <c r="X3" t="s">
        <v>446</v>
      </c>
      <c r="Y3" t="s">
        <v>447</v>
      </c>
      <c r="Z3" t="s">
        <v>448</v>
      </c>
      <c r="AA3" t="s">
        <v>449</v>
      </c>
      <c r="AB3" t="s">
        <v>450</v>
      </c>
      <c r="AC3" t="s">
        <v>451</v>
      </c>
      <c r="AD3" t="s">
        <v>452</v>
      </c>
      <c r="AE3" t="s">
        <v>453</v>
      </c>
      <c r="AF3" t="s">
        <v>454</v>
      </c>
      <c r="AG3" t="s">
        <v>455</v>
      </c>
      <c r="AH3" t="s">
        <v>456</v>
      </c>
      <c r="AI3" t="s">
        <v>457</v>
      </c>
      <c r="AJ3" t="s">
        <v>458</v>
      </c>
      <c r="AK3" t="s">
        <v>459</v>
      </c>
      <c r="AL3" t="s">
        <v>460</v>
      </c>
      <c r="AM3" t="s">
        <v>461</v>
      </c>
      <c r="AN3" t="s">
        <v>462</v>
      </c>
      <c r="AO3" t="s">
        <v>463</v>
      </c>
      <c r="AP3" t="s">
        <v>464</v>
      </c>
      <c r="AQ3" t="s">
        <v>465</v>
      </c>
      <c r="AR3" t="s">
        <v>466</v>
      </c>
      <c r="AS3" t="s">
        <v>467</v>
      </c>
      <c r="AT3" t="s">
        <v>468</v>
      </c>
      <c r="AU3" t="s">
        <v>469</v>
      </c>
      <c r="AV3" t="s">
        <v>470</v>
      </c>
      <c r="AW3" t="s">
        <v>471</v>
      </c>
      <c r="AX3" t="s">
        <v>472</v>
      </c>
      <c r="AY3" t="s">
        <v>473</v>
      </c>
      <c r="AZ3" t="s">
        <v>474</v>
      </c>
      <c r="BA3" t="s">
        <v>475</v>
      </c>
      <c r="BB3" t="s">
        <v>476</v>
      </c>
      <c r="BC3" t="s">
        <v>477</v>
      </c>
      <c r="BD3" t="s">
        <v>478</v>
      </c>
      <c r="BE3" t="s">
        <v>479</v>
      </c>
      <c r="BF3" t="s">
        <v>480</v>
      </c>
      <c r="BG3" t="s">
        <v>457</v>
      </c>
      <c r="BH3" t="s">
        <v>481</v>
      </c>
      <c r="BI3" t="s">
        <v>457</v>
      </c>
      <c r="BJ3" t="s">
        <v>482</v>
      </c>
      <c r="BK3" t="s">
        <v>483</v>
      </c>
      <c r="BL3" t="s">
        <v>484</v>
      </c>
      <c r="BM3" t="s">
        <v>485</v>
      </c>
      <c r="BN3" t="s">
        <v>434</v>
      </c>
      <c r="BO3" t="s">
        <v>486</v>
      </c>
      <c r="BP3" t="s">
        <v>487</v>
      </c>
      <c r="BQ3" t="s">
        <v>488</v>
      </c>
      <c r="BR3" t="s">
        <v>489</v>
      </c>
      <c r="BS3" t="s">
        <v>490</v>
      </c>
      <c r="BT3" t="s">
        <v>491</v>
      </c>
      <c r="BU3" t="s">
        <v>492</v>
      </c>
      <c r="BV3" t="s">
        <v>493</v>
      </c>
      <c r="BW3" t="s">
        <v>494</v>
      </c>
      <c r="BX3" t="s">
        <v>495</v>
      </c>
      <c r="BY3" t="s">
        <v>496</v>
      </c>
      <c r="CA3" t="s">
        <v>497</v>
      </c>
      <c r="CB3" t="s">
        <v>498</v>
      </c>
      <c r="CC3" t="s">
        <v>499</v>
      </c>
      <c r="CD3" t="s">
        <v>500</v>
      </c>
      <c r="CE3" t="s">
        <v>501</v>
      </c>
    </row>
    <row r="4" spans="1:83" x14ac:dyDescent="0.25">
      <c r="A4" t="s">
        <v>502</v>
      </c>
      <c r="F4" t="s">
        <v>503</v>
      </c>
      <c r="O4" t="s">
        <v>504</v>
      </c>
      <c r="U4" t="s">
        <v>505</v>
      </c>
      <c r="AD4" t="s">
        <v>506</v>
      </c>
      <c r="AV4" t="s">
        <v>507</v>
      </c>
      <c r="BJ4" t="s">
        <v>508</v>
      </c>
      <c r="BT4" t="s">
        <v>509</v>
      </c>
    </row>
    <row r="5" spans="1:83" x14ac:dyDescent="0.25">
      <c r="A5" s="93" t="s">
        <v>510</v>
      </c>
      <c r="B5" s="93" t="s">
        <v>511</v>
      </c>
      <c r="C5" s="93" t="s">
        <v>512</v>
      </c>
      <c r="D5" s="93" t="s">
        <v>513</v>
      </c>
      <c r="E5" s="93" t="s">
        <v>514</v>
      </c>
      <c r="F5" s="93" t="s">
        <v>515</v>
      </c>
      <c r="G5" s="93" t="s">
        <v>516</v>
      </c>
      <c r="H5" s="93" t="s">
        <v>517</v>
      </c>
      <c r="I5" s="93" t="s">
        <v>518</v>
      </c>
      <c r="J5" s="93" t="s">
        <v>519</v>
      </c>
      <c r="K5" s="93" t="s">
        <v>520</v>
      </c>
      <c r="L5" s="93" t="s">
        <v>521</v>
      </c>
      <c r="M5" s="93" t="s">
        <v>522</v>
      </c>
      <c r="N5" s="93" t="s">
        <v>523</v>
      </c>
      <c r="O5" s="93" t="s">
        <v>524</v>
      </c>
      <c r="P5" s="93" t="s">
        <v>525</v>
      </c>
      <c r="Q5" s="93" t="s">
        <v>526</v>
      </c>
      <c r="R5" s="93" t="s">
        <v>527</v>
      </c>
      <c r="S5" s="93" t="s">
        <v>528</v>
      </c>
      <c r="T5" s="93" t="s">
        <v>529</v>
      </c>
      <c r="U5" s="93" t="s">
        <v>530</v>
      </c>
      <c r="V5" s="93" t="s">
        <v>531</v>
      </c>
      <c r="W5" s="93" t="s">
        <v>532</v>
      </c>
      <c r="X5" s="93" t="s">
        <v>533</v>
      </c>
      <c r="Y5" s="93" t="s">
        <v>534</v>
      </c>
      <c r="Z5" s="93" t="s">
        <v>535</v>
      </c>
      <c r="AA5" s="93" t="s">
        <v>536</v>
      </c>
      <c r="AB5" s="93" t="s">
        <v>537</v>
      </c>
      <c r="AC5" s="93" t="s">
        <v>538</v>
      </c>
      <c r="AD5" s="93" t="s">
        <v>539</v>
      </c>
      <c r="AE5" s="93" t="s">
        <v>540</v>
      </c>
      <c r="AF5" s="93" t="s">
        <v>541</v>
      </c>
      <c r="AG5" s="93" t="s">
        <v>542</v>
      </c>
      <c r="AH5" s="93" t="s">
        <v>543</v>
      </c>
      <c r="AI5" s="93" t="s">
        <v>544</v>
      </c>
      <c r="AJ5" s="93" t="s">
        <v>545</v>
      </c>
      <c r="AK5" s="93" t="s">
        <v>546</v>
      </c>
      <c r="AL5" s="93" t="s">
        <v>547</v>
      </c>
      <c r="AM5" s="93" t="s">
        <v>548</v>
      </c>
      <c r="AN5" s="93" t="s">
        <v>549</v>
      </c>
      <c r="AO5" s="93" t="s">
        <v>550</v>
      </c>
      <c r="AP5" s="93" t="s">
        <v>551</v>
      </c>
      <c r="AQ5" s="93" t="s">
        <v>552</v>
      </c>
      <c r="AR5" s="93" t="s">
        <v>553</v>
      </c>
      <c r="AS5" s="93" t="s">
        <v>554</v>
      </c>
      <c r="AT5" s="93" t="s">
        <v>555</v>
      </c>
      <c r="AU5" s="93" t="s">
        <v>556</v>
      </c>
      <c r="AV5" s="93" t="s">
        <v>557</v>
      </c>
      <c r="AW5" s="93" t="s">
        <v>558</v>
      </c>
      <c r="AX5" s="93" t="s">
        <v>559</v>
      </c>
      <c r="AY5" s="93" t="s">
        <v>560</v>
      </c>
      <c r="AZ5" s="93" t="s">
        <v>561</v>
      </c>
      <c r="BA5" s="93" t="s">
        <v>562</v>
      </c>
      <c r="BB5" s="93" t="s">
        <v>563</v>
      </c>
      <c r="BC5" s="93" t="s">
        <v>564</v>
      </c>
      <c r="BD5" s="93" t="s">
        <v>565</v>
      </c>
      <c r="BE5" s="93" t="s">
        <v>566</v>
      </c>
      <c r="BF5" s="93" t="s">
        <v>567</v>
      </c>
      <c r="BG5" s="93" t="s">
        <v>568</v>
      </c>
      <c r="BH5" s="93" t="s">
        <v>569</v>
      </c>
      <c r="BI5" s="93" t="s">
        <v>570</v>
      </c>
      <c r="BJ5" s="100" t="s">
        <v>571</v>
      </c>
      <c r="BK5" s="93" t="s">
        <v>572</v>
      </c>
      <c r="BL5" s="93" t="s">
        <v>573</v>
      </c>
      <c r="BM5" s="93" t="s">
        <v>574</v>
      </c>
      <c r="BN5" s="93" t="s">
        <v>575</v>
      </c>
      <c r="BO5" s="93" t="s">
        <v>576</v>
      </c>
      <c r="BP5" s="93" t="s">
        <v>577</v>
      </c>
      <c r="BQ5" s="93" t="s">
        <v>578</v>
      </c>
      <c r="BR5" s="100" t="s">
        <v>579</v>
      </c>
      <c r="BS5" s="100" t="s">
        <v>580</v>
      </c>
      <c r="BT5" s="93" t="s">
        <v>581</v>
      </c>
      <c r="BU5" s="93" t="s">
        <v>582</v>
      </c>
      <c r="BV5" s="93" t="s">
        <v>583</v>
      </c>
      <c r="BW5" s="93" t="s">
        <v>584</v>
      </c>
      <c r="BX5" s="93" t="s">
        <v>585</v>
      </c>
      <c r="BY5" s="93" t="s">
        <v>586</v>
      </c>
      <c r="BZ5" s="93" t="s">
        <v>587</v>
      </c>
      <c r="CA5" s="93" t="s">
        <v>588</v>
      </c>
      <c r="CB5" s="93" t="s">
        <v>589</v>
      </c>
      <c r="CC5" s="93" t="s">
        <v>590</v>
      </c>
      <c r="CD5" s="93" t="s">
        <v>591</v>
      </c>
      <c r="CE5" s="93" t="s">
        <v>592</v>
      </c>
    </row>
    <row r="6" spans="1:83" x14ac:dyDescent="0.25">
      <c r="A6" s="93" t="s">
        <v>593</v>
      </c>
      <c r="B6" s="93" t="s">
        <v>594</v>
      </c>
      <c r="C6" s="93" t="s">
        <v>595</v>
      </c>
      <c r="D6" s="93" t="s">
        <v>596</v>
      </c>
      <c r="E6" s="93" t="s">
        <v>597</v>
      </c>
      <c r="F6" s="93" t="s">
        <v>598</v>
      </c>
      <c r="G6" s="93" t="s">
        <v>598</v>
      </c>
      <c r="H6" s="93" t="s">
        <v>598</v>
      </c>
      <c r="I6" s="93" t="s">
        <v>598</v>
      </c>
      <c r="J6" s="93" t="s">
        <v>599</v>
      </c>
      <c r="K6" s="93" t="s">
        <v>600</v>
      </c>
      <c r="L6" s="93" t="s">
        <v>599</v>
      </c>
      <c r="M6" s="93" t="s">
        <v>601</v>
      </c>
      <c r="N6" s="93" t="s">
        <v>599</v>
      </c>
      <c r="O6" s="93" t="s">
        <v>602</v>
      </c>
      <c r="P6" s="93" t="s">
        <v>603</v>
      </c>
      <c r="Q6" s="93" t="s">
        <v>604</v>
      </c>
      <c r="R6" s="93" t="s">
        <v>605</v>
      </c>
      <c r="S6" s="93" t="s">
        <v>606</v>
      </c>
      <c r="T6" s="93" t="s">
        <v>598</v>
      </c>
      <c r="U6" s="93" t="s">
        <v>595</v>
      </c>
      <c r="V6" s="93" t="s">
        <v>607</v>
      </c>
      <c r="W6" s="93" t="s">
        <v>608</v>
      </c>
      <c r="X6" s="93" t="s">
        <v>609</v>
      </c>
      <c r="Y6" s="93" t="s">
        <v>610</v>
      </c>
      <c r="Z6" s="93" t="s">
        <v>607</v>
      </c>
      <c r="AA6" s="93" t="s">
        <v>608</v>
      </c>
      <c r="AB6" s="93" t="s">
        <v>609</v>
      </c>
      <c r="AC6" s="93" t="s">
        <v>610</v>
      </c>
      <c r="AD6" s="93" t="s">
        <v>609</v>
      </c>
      <c r="AE6" s="93" t="s">
        <v>611</v>
      </c>
      <c r="AF6" s="93" t="s">
        <v>609</v>
      </c>
      <c r="AG6" s="93" t="s">
        <v>610</v>
      </c>
      <c r="AH6" s="93" t="s">
        <v>609</v>
      </c>
      <c r="AI6" s="93" t="s">
        <v>610</v>
      </c>
      <c r="AJ6" s="93" t="s">
        <v>609</v>
      </c>
      <c r="AK6" s="93" t="s">
        <v>610</v>
      </c>
      <c r="AL6" s="93" t="s">
        <v>608</v>
      </c>
      <c r="AM6" s="93" t="s">
        <v>609</v>
      </c>
      <c r="AN6" s="93" t="s">
        <v>609</v>
      </c>
      <c r="AO6" s="93" t="s">
        <v>609</v>
      </c>
      <c r="AP6" s="93" t="s">
        <v>609</v>
      </c>
      <c r="AQ6" s="93" t="s">
        <v>612</v>
      </c>
      <c r="AR6" s="93" t="s">
        <v>608</v>
      </c>
      <c r="AS6" s="93" t="s">
        <v>608</v>
      </c>
      <c r="AT6" s="93" t="s">
        <v>609</v>
      </c>
      <c r="AU6" s="93" t="s">
        <v>610</v>
      </c>
      <c r="AV6" s="93" t="s">
        <v>613</v>
      </c>
      <c r="AW6" s="93" t="s">
        <v>609</v>
      </c>
      <c r="AX6" s="93" t="s">
        <v>614</v>
      </c>
      <c r="AY6" s="93" t="s">
        <v>610</v>
      </c>
      <c r="AZ6" s="93" t="s">
        <v>610</v>
      </c>
      <c r="BA6" s="93" t="s">
        <v>610</v>
      </c>
      <c r="BB6" s="93" t="s">
        <v>615</v>
      </c>
      <c r="BC6" s="93" t="s">
        <v>614</v>
      </c>
      <c r="BD6" s="93" t="s">
        <v>616</v>
      </c>
      <c r="BE6" s="93" t="s">
        <v>617</v>
      </c>
      <c r="BF6" s="93" t="s">
        <v>614</v>
      </c>
      <c r="BG6" s="93" t="s">
        <v>610</v>
      </c>
      <c r="BH6" s="93" t="s">
        <v>614</v>
      </c>
      <c r="BI6" s="93" t="s">
        <v>610</v>
      </c>
      <c r="BJ6" s="100" t="s">
        <v>618</v>
      </c>
      <c r="BK6" s="93" t="s">
        <v>614</v>
      </c>
      <c r="BL6" s="93" t="s">
        <v>619</v>
      </c>
      <c r="BM6" s="93" t="s">
        <v>618</v>
      </c>
      <c r="BN6" s="93" t="s">
        <v>599</v>
      </c>
      <c r="BO6" s="93" t="s">
        <v>620</v>
      </c>
      <c r="BP6" s="93" t="s">
        <v>621</v>
      </c>
      <c r="BQ6" s="93" t="s">
        <v>608</v>
      </c>
      <c r="BR6" s="100" t="s">
        <v>622</v>
      </c>
      <c r="BS6" s="100" t="s">
        <v>622</v>
      </c>
      <c r="BT6" s="93" t="s">
        <v>595</v>
      </c>
      <c r="BU6" s="93" t="s">
        <v>623</v>
      </c>
      <c r="BV6" s="93" t="s">
        <v>624</v>
      </c>
      <c r="BW6" s="93" t="s">
        <v>598</v>
      </c>
      <c r="BX6" s="93" t="s">
        <v>625</v>
      </c>
      <c r="BY6" s="93" t="s">
        <v>75</v>
      </c>
      <c r="BZ6" s="93" t="s">
        <v>595</v>
      </c>
      <c r="CA6" s="93" t="s">
        <v>626</v>
      </c>
      <c r="CB6" s="93" t="s">
        <v>627</v>
      </c>
      <c r="CC6" s="93" t="s">
        <v>628</v>
      </c>
      <c r="CD6" s="93" t="s">
        <v>629</v>
      </c>
      <c r="CE6" s="93" t="s">
        <v>75</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VLOOKUP(Model_Inputs!#REF!,HVAC_Type!$A$4:$B$11,2,FALSE)</f>
        <v>#REF!</v>
      </c>
      <c r="P7" s="93">
        <v>3.5</v>
      </c>
      <c r="Q7" s="93">
        <v>25</v>
      </c>
      <c r="R7" s="93">
        <v>1</v>
      </c>
      <c r="S7" s="93">
        <v>4</v>
      </c>
      <c r="T7" s="93">
        <v>30</v>
      </c>
      <c r="U7" s="93" t="e">
        <f>VLOOKUP(Model_Inputs!#REF!,HVAC_Type!$A$4:$C$11,3,FALSE)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67</v>
      </c>
      <c r="BM7" s="93">
        <v>50</v>
      </c>
      <c r="BN7" s="93">
        <v>4</v>
      </c>
      <c r="BO7" s="93" t="s">
        <v>635</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8" t="s">
        <v>36</v>
      </c>
      <c r="C2" s="146" t="s">
        <v>37</v>
      </c>
      <c r="D2" s="147"/>
      <c r="E2" s="147"/>
      <c r="F2" s="147"/>
      <c r="G2" s="147"/>
      <c r="H2" s="147"/>
      <c r="I2" s="14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5"/>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4" t="s">
        <v>36</v>
      </c>
      <c r="C29" s="146" t="s">
        <v>45</v>
      </c>
      <c r="D29" s="147"/>
      <c r="E29" s="147"/>
      <c r="F29" s="147"/>
      <c r="G29" s="147"/>
      <c r="H29" s="147"/>
      <c r="I29" s="14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5"/>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8" t="s">
        <v>36</v>
      </c>
      <c r="C2" s="146" t="s">
        <v>46</v>
      </c>
      <c r="D2" s="147"/>
      <c r="E2" s="147"/>
      <c r="F2" s="147"/>
      <c r="G2" s="147"/>
      <c r="H2" s="147"/>
      <c r="I2" s="14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5"/>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4" t="s">
        <v>36</v>
      </c>
      <c r="C29" s="146" t="s">
        <v>47</v>
      </c>
      <c r="D29" s="147"/>
      <c r="E29" s="147"/>
      <c r="F29" s="147"/>
      <c r="G29" s="147"/>
      <c r="H29" s="147"/>
      <c r="I29" s="14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5"/>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8" t="s">
        <v>36</v>
      </c>
      <c r="C2" s="146" t="s">
        <v>48</v>
      </c>
      <c r="D2" s="147"/>
      <c r="E2" s="147"/>
      <c r="F2" s="147"/>
      <c r="G2" s="147"/>
      <c r="H2" s="147"/>
      <c r="I2" s="14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5"/>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4" t="s">
        <v>36</v>
      </c>
      <c r="C29" s="146" t="s">
        <v>49</v>
      </c>
      <c r="D29" s="147"/>
      <c r="E29" s="147"/>
      <c r="F29" s="147"/>
      <c r="G29" s="147"/>
      <c r="H29" s="147"/>
      <c r="I29" s="14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5"/>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50</v>
      </c>
      <c r="B1" s="24" t="s">
        <v>51</v>
      </c>
      <c r="C1" s="24" t="s">
        <v>52</v>
      </c>
      <c r="D1" s="24" t="s">
        <v>53</v>
      </c>
      <c r="E1" s="24" t="s">
        <v>54</v>
      </c>
      <c r="F1" s="36" t="s">
        <v>55</v>
      </c>
      <c r="G1" s="36" t="s">
        <v>56</v>
      </c>
      <c r="H1" s="36" t="s">
        <v>32</v>
      </c>
      <c r="I1" s="36" t="s">
        <v>57</v>
      </c>
      <c r="J1" s="36" t="s">
        <v>33</v>
      </c>
      <c r="K1" s="36" t="s">
        <v>58</v>
      </c>
      <c r="L1" s="36" t="s">
        <v>35</v>
      </c>
      <c r="M1" s="36" t="s">
        <v>59</v>
      </c>
      <c r="N1" s="40" t="s">
        <v>60</v>
      </c>
      <c r="O1" s="40" t="s">
        <v>61</v>
      </c>
      <c r="P1" s="40" t="s">
        <v>62</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79</v>
      </c>
      <c r="B1" s="2" t="s">
        <v>80</v>
      </c>
      <c r="C1" s="2" t="s">
        <v>81</v>
      </c>
      <c r="D1" s="2" t="s">
        <v>82</v>
      </c>
      <c r="E1" s="2" t="s">
        <v>83</v>
      </c>
      <c r="F1" s="2" t="s">
        <v>84</v>
      </c>
      <c r="G1" s="2" t="s">
        <v>63</v>
      </c>
      <c r="H1" s="2" t="s">
        <v>64</v>
      </c>
      <c r="I1" s="2" t="s">
        <v>85</v>
      </c>
    </row>
    <row r="2" spans="1:9" x14ac:dyDescent="0.25">
      <c r="A2" s="149" t="s">
        <v>86</v>
      </c>
      <c r="B2" s="3" t="s">
        <v>87</v>
      </c>
      <c r="C2" s="149" t="s">
        <v>88</v>
      </c>
      <c r="D2" s="3"/>
      <c r="E2" s="3"/>
      <c r="F2" s="3"/>
      <c r="G2" s="3"/>
      <c r="H2" s="3"/>
      <c r="I2" s="3"/>
    </row>
    <row r="3" spans="1:9" x14ac:dyDescent="0.25">
      <c r="A3" s="150"/>
      <c r="B3" s="3" t="s">
        <v>89</v>
      </c>
      <c r="C3" s="150"/>
      <c r="D3" s="3"/>
      <c r="E3" s="3"/>
      <c r="F3" s="3"/>
      <c r="G3" s="3"/>
      <c r="H3" s="3"/>
      <c r="I3" s="3"/>
    </row>
    <row r="4" spans="1:9" x14ac:dyDescent="0.25">
      <c r="A4" s="150"/>
      <c r="B4" s="149" t="s">
        <v>90</v>
      </c>
      <c r="C4" s="150"/>
      <c r="D4" s="4" t="s">
        <v>91</v>
      </c>
      <c r="E4" s="5" t="str">
        <f>Model_Inputs!A1</f>
        <v>Run Label</v>
      </c>
      <c r="F4" s="3" t="s">
        <v>65</v>
      </c>
      <c r="G4" s="3" t="s">
        <v>66</v>
      </c>
      <c r="H4" s="3" t="s">
        <v>67</v>
      </c>
      <c r="I4" s="3"/>
    </row>
    <row r="5" spans="1:9" x14ac:dyDescent="0.25">
      <c r="A5" s="150"/>
      <c r="B5" s="151"/>
      <c r="C5" s="150"/>
      <c r="D5" s="4" t="s">
        <v>92</v>
      </c>
      <c r="E5" s="5" t="str">
        <f>Model_Inputs!D1</f>
        <v>Bldg Orient [deg]</v>
      </c>
      <c r="F5" s="3" t="s">
        <v>93</v>
      </c>
      <c r="G5" s="3" t="s">
        <v>68</v>
      </c>
      <c r="H5" s="3" t="s">
        <v>71</v>
      </c>
      <c r="I5" s="3"/>
    </row>
    <row r="6" spans="1:9" x14ac:dyDescent="0.25">
      <c r="A6" s="150"/>
      <c r="B6" s="3" t="s">
        <v>94</v>
      </c>
      <c r="C6" s="150"/>
      <c r="D6" s="4"/>
      <c r="E6" s="5"/>
      <c r="F6" s="3"/>
      <c r="G6" s="3"/>
      <c r="H6" s="3"/>
      <c r="I6" s="3"/>
    </row>
    <row r="7" spans="1:9" x14ac:dyDescent="0.25">
      <c r="A7" s="151"/>
      <c r="B7" s="3" t="s">
        <v>95</v>
      </c>
      <c r="C7" s="150"/>
      <c r="D7" s="4" t="s">
        <v>96</v>
      </c>
      <c r="E7" s="5" t="str">
        <f>Model_Inputs!B1</f>
        <v>Timesteps Per Hr</v>
      </c>
      <c r="F7" s="3" t="s">
        <v>97</v>
      </c>
      <c r="G7" s="3" t="s">
        <v>68</v>
      </c>
      <c r="H7" s="3" t="s">
        <v>98</v>
      </c>
      <c r="I7" s="3"/>
    </row>
    <row r="8" spans="1:9" x14ac:dyDescent="0.25">
      <c r="A8" s="149" t="s">
        <v>99</v>
      </c>
      <c r="B8" s="3" t="s">
        <v>100</v>
      </c>
      <c r="C8" s="151"/>
      <c r="D8" s="3"/>
      <c r="E8" s="5"/>
      <c r="F8" s="3"/>
      <c r="G8" s="3"/>
      <c r="H8" s="3"/>
      <c r="I8" s="3"/>
    </row>
    <row r="9" spans="1:9" x14ac:dyDescent="0.25">
      <c r="A9" s="150"/>
      <c r="B9" s="3" t="s">
        <v>101</v>
      </c>
      <c r="C9" s="149" t="s">
        <v>102</v>
      </c>
      <c r="D9" s="3" t="s">
        <v>103</v>
      </c>
      <c r="E9" s="152" t="str">
        <f>Model_Inputs!C1</f>
        <v>Weather File</v>
      </c>
      <c r="F9" s="149" t="s">
        <v>104</v>
      </c>
      <c r="G9" s="149" t="s">
        <v>66</v>
      </c>
      <c r="H9" s="149" t="s">
        <v>70</v>
      </c>
      <c r="I9" s="3"/>
    </row>
    <row r="10" spans="1:9" x14ac:dyDescent="0.25">
      <c r="A10" s="150"/>
      <c r="B10" s="3" t="s">
        <v>105</v>
      </c>
      <c r="C10" s="150"/>
      <c r="D10" s="3" t="s">
        <v>103</v>
      </c>
      <c r="E10" s="151"/>
      <c r="F10" s="151"/>
      <c r="G10" s="151"/>
      <c r="H10" s="151"/>
      <c r="I10" s="3"/>
    </row>
    <row r="11" spans="1:9" x14ac:dyDescent="0.25">
      <c r="A11" s="151"/>
      <c r="B11" s="3" t="s">
        <v>106</v>
      </c>
      <c r="C11" s="151"/>
      <c r="D11" s="3"/>
      <c r="E11" s="3"/>
      <c r="F11" s="3"/>
      <c r="G11" s="3"/>
      <c r="H11" s="3"/>
      <c r="I11" s="3"/>
    </row>
    <row r="12" spans="1:9" x14ac:dyDescent="0.25">
      <c r="A12" s="149" t="s">
        <v>107</v>
      </c>
      <c r="B12" s="3" t="s">
        <v>108</v>
      </c>
      <c r="C12" s="149" t="s">
        <v>109</v>
      </c>
      <c r="D12" s="3"/>
      <c r="E12" s="3"/>
      <c r="F12" s="3"/>
      <c r="G12" s="3"/>
      <c r="H12" s="3"/>
      <c r="I12" s="3"/>
    </row>
    <row r="13" spans="1:9" x14ac:dyDescent="0.25">
      <c r="A13" s="150"/>
      <c r="B13" s="3" t="s">
        <v>110</v>
      </c>
      <c r="C13" s="150"/>
      <c r="D13" s="3"/>
      <c r="E13" s="3"/>
      <c r="F13" s="3"/>
      <c r="G13" s="3"/>
      <c r="H13" s="3"/>
      <c r="I13" s="3"/>
    </row>
    <row r="14" spans="1:9" x14ac:dyDescent="0.25">
      <c r="A14" s="150"/>
      <c r="B14" s="3" t="s">
        <v>111</v>
      </c>
      <c r="C14" s="150"/>
      <c r="D14" s="3"/>
      <c r="E14" s="3"/>
      <c r="F14" s="3"/>
      <c r="G14" s="3"/>
      <c r="H14" s="3"/>
      <c r="I14" s="3"/>
    </row>
    <row r="15" spans="1:9" x14ac:dyDescent="0.25">
      <c r="A15" s="150"/>
      <c r="B15" s="3" t="s">
        <v>112</v>
      </c>
      <c r="C15" s="150"/>
      <c r="D15" s="3"/>
      <c r="E15" s="3"/>
      <c r="F15" s="3"/>
      <c r="G15" s="3"/>
      <c r="H15" s="3"/>
      <c r="I15" s="3"/>
    </row>
    <row r="16" spans="1:9" x14ac:dyDescent="0.25">
      <c r="A16" s="150"/>
      <c r="B16" s="3" t="s">
        <v>113</v>
      </c>
      <c r="C16" s="150"/>
      <c r="D16" s="3"/>
      <c r="E16" s="3"/>
      <c r="F16" s="3"/>
      <c r="G16" s="3"/>
      <c r="H16" s="3"/>
      <c r="I16" s="3"/>
    </row>
    <row r="17" spans="1:9" x14ac:dyDescent="0.25">
      <c r="A17" s="151"/>
      <c r="B17" s="3" t="s">
        <v>114</v>
      </c>
      <c r="C17" s="151"/>
      <c r="D17" s="3"/>
      <c r="E17" s="3"/>
      <c r="F17" s="3"/>
      <c r="G17" s="3"/>
      <c r="H17" s="3"/>
      <c r="I17" s="3"/>
    </row>
    <row r="18" spans="1:9" x14ac:dyDescent="0.25">
      <c r="A18" s="149" t="s">
        <v>115</v>
      </c>
      <c r="B18" s="3" t="s">
        <v>116</v>
      </c>
      <c r="C18" s="149" t="s">
        <v>117</v>
      </c>
      <c r="D18" s="3"/>
      <c r="E18" s="3"/>
      <c r="F18" s="3"/>
      <c r="G18" s="3"/>
      <c r="H18" s="3"/>
      <c r="I18" s="3"/>
    </row>
    <row r="19" spans="1:9" x14ac:dyDescent="0.25">
      <c r="A19" s="150"/>
      <c r="B19" s="3" t="s">
        <v>118</v>
      </c>
      <c r="C19" s="150"/>
      <c r="D19" s="3"/>
      <c r="E19" s="3"/>
      <c r="F19" s="3"/>
      <c r="G19" s="3"/>
      <c r="H19" s="3"/>
      <c r="I19" s="3"/>
    </row>
    <row r="20" spans="1:9" x14ac:dyDescent="0.25">
      <c r="A20" s="150"/>
      <c r="B20" s="3" t="s">
        <v>119</v>
      </c>
      <c r="C20" s="150"/>
      <c r="D20" s="3"/>
      <c r="E20" s="3"/>
      <c r="F20" s="3"/>
      <c r="G20" s="3"/>
      <c r="H20" s="3"/>
      <c r="I20" s="3"/>
    </row>
    <row r="21" spans="1:9" x14ac:dyDescent="0.25">
      <c r="A21" s="150"/>
      <c r="B21" s="3" t="s">
        <v>120</v>
      </c>
      <c r="C21" s="150"/>
      <c r="D21" s="3"/>
      <c r="E21" s="5"/>
      <c r="F21" s="3"/>
      <c r="G21" s="3"/>
      <c r="H21" s="3"/>
      <c r="I21" s="3"/>
    </row>
    <row r="22" spans="1:9" x14ac:dyDescent="0.25">
      <c r="A22" s="150"/>
      <c r="B22" s="3" t="s">
        <v>121</v>
      </c>
      <c r="C22" s="151"/>
      <c r="D22" s="3"/>
      <c r="E22" s="5"/>
      <c r="F22" s="3"/>
      <c r="G22" s="3"/>
      <c r="H22" s="3"/>
      <c r="I22" s="3"/>
    </row>
    <row r="23" spans="1:9" x14ac:dyDescent="0.25">
      <c r="A23" s="150"/>
      <c r="B23" s="149" t="s">
        <v>122</v>
      </c>
      <c r="C23" s="149" t="s">
        <v>123</v>
      </c>
      <c r="D23" s="4" t="s">
        <v>124</v>
      </c>
      <c r="E23" s="5" t="str">
        <f>Model_Inputs!N1</f>
        <v>Window U-Value [Btu/h/ft^2/F]</v>
      </c>
      <c r="F23" s="3" t="s">
        <v>125</v>
      </c>
      <c r="G23" s="3" t="s">
        <v>72</v>
      </c>
      <c r="H23" s="3" t="s">
        <v>73</v>
      </c>
      <c r="I23" s="3">
        <v>5.6744658973887141</v>
      </c>
    </row>
    <row r="24" spans="1:9" x14ac:dyDescent="0.25">
      <c r="A24" s="150"/>
      <c r="B24" s="151"/>
      <c r="C24" s="151"/>
      <c r="D24" s="4" t="s">
        <v>126</v>
      </c>
      <c r="E24" s="5" t="str">
        <f>Model_Inputs!O1</f>
        <v>Window SHGC</v>
      </c>
      <c r="F24" s="3" t="s">
        <v>127</v>
      </c>
      <c r="G24" s="3" t="s">
        <v>72</v>
      </c>
      <c r="H24" s="3" t="s">
        <v>75</v>
      </c>
      <c r="I24" s="3"/>
    </row>
    <row r="25" spans="1:9" x14ac:dyDescent="0.25">
      <c r="A25" s="151"/>
      <c r="B25" s="3" t="s">
        <v>128</v>
      </c>
      <c r="C25" s="3" t="s">
        <v>129</v>
      </c>
      <c r="D25" s="3"/>
      <c r="E25" s="5"/>
      <c r="F25" s="3"/>
      <c r="G25" s="3"/>
      <c r="H25" s="3"/>
      <c r="I25" s="3"/>
    </row>
    <row r="26" spans="1:9" x14ac:dyDescent="0.25">
      <c r="A26" s="149" t="s">
        <v>130</v>
      </c>
      <c r="B26" s="3" t="s">
        <v>131</v>
      </c>
      <c r="C26" s="149" t="s">
        <v>132</v>
      </c>
      <c r="D26" s="3"/>
      <c r="E26" s="5"/>
      <c r="F26" s="3"/>
      <c r="G26" s="3"/>
      <c r="H26" s="3"/>
      <c r="I26" s="3"/>
    </row>
    <row r="27" spans="1:9" x14ac:dyDescent="0.25">
      <c r="A27" s="150"/>
      <c r="B27" s="3" t="s">
        <v>133</v>
      </c>
      <c r="C27" s="150"/>
      <c r="D27" s="3"/>
      <c r="E27" s="5"/>
      <c r="F27" s="3"/>
      <c r="G27" s="3"/>
      <c r="H27" s="3"/>
      <c r="I27" s="3"/>
    </row>
    <row r="28" spans="1:9" x14ac:dyDescent="0.25">
      <c r="A28" s="150"/>
      <c r="B28" s="3" t="s">
        <v>134</v>
      </c>
      <c r="C28" s="150"/>
      <c r="D28" s="3"/>
      <c r="E28" s="5"/>
      <c r="F28" s="3"/>
      <c r="G28" s="3"/>
      <c r="H28" s="3"/>
      <c r="I28" s="3"/>
    </row>
    <row r="29" spans="1:9" x14ac:dyDescent="0.25">
      <c r="A29" s="150"/>
      <c r="B29" s="3" t="s">
        <v>135</v>
      </c>
      <c r="C29" s="150"/>
      <c r="D29" s="3"/>
      <c r="E29" s="5"/>
      <c r="F29" s="3"/>
      <c r="G29" s="3"/>
      <c r="H29" s="3"/>
      <c r="I29" s="3"/>
    </row>
    <row r="30" spans="1:9" x14ac:dyDescent="0.25">
      <c r="A30" s="150"/>
      <c r="B30" s="3" t="s">
        <v>136</v>
      </c>
      <c r="C30" s="150"/>
      <c r="D30" s="3"/>
      <c r="E30" s="3"/>
      <c r="F30" s="3"/>
      <c r="G30" s="3"/>
      <c r="H30" s="3"/>
      <c r="I30" s="3"/>
    </row>
    <row r="31" spans="1:9" x14ac:dyDescent="0.25">
      <c r="A31" s="150"/>
      <c r="B31" s="3" t="s">
        <v>137</v>
      </c>
      <c r="C31" s="150"/>
      <c r="D31" s="3"/>
      <c r="E31" s="3"/>
      <c r="F31" s="3"/>
      <c r="G31" s="3"/>
      <c r="H31" s="3"/>
      <c r="I31" s="3"/>
    </row>
    <row r="32" spans="1:9" x14ac:dyDescent="0.25">
      <c r="A32" s="150"/>
      <c r="B32" s="3" t="s">
        <v>138</v>
      </c>
      <c r="C32" s="150"/>
      <c r="D32" s="3"/>
      <c r="E32" s="3"/>
      <c r="F32" s="3"/>
      <c r="G32" s="3"/>
      <c r="H32" s="3"/>
      <c r="I32" s="3"/>
    </row>
    <row r="33" spans="1:9" x14ac:dyDescent="0.25">
      <c r="A33" s="151"/>
      <c r="B33" s="3" t="s">
        <v>139</v>
      </c>
      <c r="C33" s="151"/>
      <c r="D33" s="3"/>
      <c r="E33" s="3"/>
      <c r="F33" s="3"/>
      <c r="G33" s="3"/>
      <c r="H33" s="3"/>
      <c r="I33" s="3"/>
    </row>
    <row r="34" spans="1:9" x14ac:dyDescent="0.25">
      <c r="A34" s="149" t="s">
        <v>140</v>
      </c>
      <c r="B34" s="3" t="s">
        <v>141</v>
      </c>
      <c r="C34" s="149" t="s">
        <v>142</v>
      </c>
      <c r="D34" s="3"/>
      <c r="E34" s="3"/>
      <c r="F34" s="3"/>
      <c r="G34" s="3"/>
      <c r="H34" s="3"/>
      <c r="I34" s="3"/>
    </row>
    <row r="35" spans="1:9" x14ac:dyDescent="0.25">
      <c r="A35" s="150"/>
      <c r="B35" s="3" t="s">
        <v>143</v>
      </c>
      <c r="C35" s="150"/>
      <c r="D35" s="3"/>
      <c r="E35" s="3"/>
      <c r="F35" s="3"/>
      <c r="G35" s="3"/>
      <c r="H35" s="3"/>
      <c r="I35" s="3"/>
    </row>
    <row r="36" spans="1:9" x14ac:dyDescent="0.25">
      <c r="A36" s="150"/>
      <c r="B36" s="3" t="s">
        <v>144</v>
      </c>
      <c r="C36" s="150"/>
      <c r="D36" s="3"/>
      <c r="E36" s="3"/>
      <c r="F36" s="3"/>
      <c r="G36" s="3"/>
      <c r="H36" s="3"/>
      <c r="I36" s="3"/>
    </row>
    <row r="37" spans="1:9" x14ac:dyDescent="0.25">
      <c r="A37" s="150"/>
      <c r="B37" s="3" t="s">
        <v>145</v>
      </c>
      <c r="C37" s="150"/>
      <c r="D37" s="3"/>
      <c r="E37" s="3"/>
      <c r="F37" s="3"/>
      <c r="G37" s="3"/>
      <c r="H37" s="3"/>
      <c r="I37" s="3"/>
    </row>
    <row r="38" spans="1:9" x14ac:dyDescent="0.25">
      <c r="A38" s="150"/>
      <c r="B38" s="3" t="s">
        <v>146</v>
      </c>
      <c r="C38" s="150"/>
      <c r="D38" s="3"/>
      <c r="E38" s="3"/>
      <c r="F38" s="3"/>
      <c r="G38" s="3"/>
      <c r="H38" s="3"/>
      <c r="I38" s="3"/>
    </row>
    <row r="39" spans="1:9" x14ac:dyDescent="0.25">
      <c r="A39" s="150"/>
      <c r="B39" s="3" t="s">
        <v>147</v>
      </c>
      <c r="C39" s="150"/>
      <c r="D39" s="3"/>
      <c r="E39" s="3"/>
      <c r="F39" s="3"/>
      <c r="G39" s="3"/>
      <c r="H39" s="3"/>
      <c r="I39" s="3"/>
    </row>
    <row r="40" spans="1:9" x14ac:dyDescent="0.25">
      <c r="A40" s="150"/>
      <c r="B40" s="3" t="s">
        <v>148</v>
      </c>
      <c r="C40" s="150"/>
      <c r="D40" s="3"/>
      <c r="E40" s="3"/>
      <c r="F40" s="3"/>
      <c r="G40" s="3"/>
      <c r="H40" s="3"/>
      <c r="I40" s="3"/>
    </row>
    <row r="41" spans="1:9" x14ac:dyDescent="0.25">
      <c r="A41" s="150"/>
      <c r="B41" s="3" t="s">
        <v>149</v>
      </c>
      <c r="C41" s="150"/>
      <c r="D41" s="3"/>
      <c r="E41" s="3"/>
      <c r="F41" s="3"/>
      <c r="G41" s="3"/>
      <c r="H41" s="3"/>
      <c r="I41" s="3"/>
    </row>
    <row r="42" spans="1:9" x14ac:dyDescent="0.25">
      <c r="A42" s="150"/>
      <c r="B42" s="3" t="s">
        <v>150</v>
      </c>
      <c r="C42" s="150"/>
      <c r="D42" s="3"/>
      <c r="E42" s="3"/>
      <c r="F42" s="3"/>
      <c r="G42" s="3"/>
      <c r="H42" s="3"/>
      <c r="I42" s="3"/>
    </row>
    <row r="43" spans="1:9" x14ac:dyDescent="0.25">
      <c r="A43" s="150"/>
      <c r="B43" s="3" t="s">
        <v>151</v>
      </c>
      <c r="C43" s="150"/>
      <c r="D43" s="3"/>
      <c r="E43" s="3"/>
      <c r="F43" s="3"/>
      <c r="G43" s="3"/>
      <c r="H43" s="3"/>
      <c r="I43" s="3"/>
    </row>
    <row r="44" spans="1:9" x14ac:dyDescent="0.25">
      <c r="A44" s="150"/>
      <c r="B44" s="3" t="s">
        <v>152</v>
      </c>
      <c r="C44" s="150"/>
      <c r="D44" s="3"/>
      <c r="E44" s="3"/>
      <c r="F44" s="3"/>
      <c r="G44" s="3"/>
      <c r="H44" s="3"/>
      <c r="I44" s="3"/>
    </row>
    <row r="45" spans="1:9" x14ac:dyDescent="0.25">
      <c r="A45" s="150"/>
      <c r="B45" s="3" t="s">
        <v>153</v>
      </c>
      <c r="C45" s="150"/>
      <c r="D45" s="3"/>
      <c r="E45" s="3"/>
      <c r="F45" s="3"/>
      <c r="G45" s="3"/>
      <c r="H45" s="3"/>
      <c r="I45" s="3"/>
    </row>
    <row r="46" spans="1:9" x14ac:dyDescent="0.25">
      <c r="A46" s="150"/>
      <c r="B46" s="3" t="s">
        <v>154</v>
      </c>
      <c r="C46" s="150"/>
      <c r="D46" s="3"/>
      <c r="E46" s="3"/>
      <c r="F46" s="3"/>
      <c r="G46" s="3"/>
      <c r="H46" s="3"/>
      <c r="I46" s="3"/>
    </row>
    <row r="47" spans="1:9" x14ac:dyDescent="0.25">
      <c r="A47" s="150"/>
      <c r="B47" s="3" t="s">
        <v>155</v>
      </c>
      <c r="C47" s="150"/>
      <c r="D47" s="3"/>
      <c r="E47" s="3"/>
      <c r="F47" s="3"/>
      <c r="G47" s="3"/>
      <c r="H47" s="3"/>
      <c r="I47" s="3"/>
    </row>
    <row r="48" spans="1:9" x14ac:dyDescent="0.25">
      <c r="A48" s="151"/>
      <c r="B48" s="3" t="s">
        <v>156</v>
      </c>
      <c r="C48" s="151"/>
      <c r="D48" s="3"/>
      <c r="E48" s="3"/>
      <c r="F48" s="3"/>
      <c r="G48" s="3"/>
      <c r="H48" s="3"/>
      <c r="I48" s="3"/>
    </row>
    <row r="49" spans="1:9" x14ac:dyDescent="0.25">
      <c r="A49" s="149" t="s">
        <v>157</v>
      </c>
      <c r="B49" s="3" t="s">
        <v>158</v>
      </c>
      <c r="C49" s="149" t="s">
        <v>159</v>
      </c>
      <c r="D49" s="3"/>
      <c r="E49" s="3"/>
      <c r="F49" s="3"/>
      <c r="G49" s="3"/>
      <c r="H49" s="3"/>
      <c r="I49" s="3"/>
    </row>
    <row r="50" spans="1:9" x14ac:dyDescent="0.25">
      <c r="A50" s="150"/>
      <c r="B50" s="3" t="s">
        <v>160</v>
      </c>
      <c r="C50" s="150"/>
      <c r="D50" s="4" t="s">
        <v>161</v>
      </c>
      <c r="E50" s="5" t="str">
        <f>Model_Inputs!AL1</f>
        <v>Interior LPD [W/ft^2]</v>
      </c>
      <c r="F50" s="3" t="s">
        <v>162</v>
      </c>
      <c r="G50" s="3" t="s">
        <v>163</v>
      </c>
      <c r="H50" s="3" t="s">
        <v>78</v>
      </c>
      <c r="I50" s="3">
        <v>10.76</v>
      </c>
    </row>
    <row r="51" spans="1:9" x14ac:dyDescent="0.25">
      <c r="A51" s="151"/>
      <c r="B51" s="3" t="s">
        <v>164</v>
      </c>
      <c r="C51" s="150"/>
      <c r="D51" s="3"/>
      <c r="E51" s="3"/>
      <c r="F51" s="3"/>
      <c r="G51" s="3"/>
      <c r="H51" s="3"/>
      <c r="I51" s="3"/>
    </row>
    <row r="52" spans="1:9" x14ac:dyDescent="0.25">
      <c r="A52" s="3" t="s">
        <v>165</v>
      </c>
      <c r="B52" s="3" t="s">
        <v>166</v>
      </c>
      <c r="C52" s="151"/>
      <c r="D52" s="3"/>
      <c r="E52" s="3"/>
      <c r="F52" s="3"/>
      <c r="G52" s="3"/>
      <c r="H52" s="3"/>
      <c r="I52" s="3"/>
    </row>
    <row r="53" spans="1:9" x14ac:dyDescent="0.25">
      <c r="A53" s="3" t="s">
        <v>167</v>
      </c>
      <c r="B53" s="3" t="s">
        <v>168</v>
      </c>
      <c r="C53" s="149" t="s">
        <v>169</v>
      </c>
      <c r="D53" s="3"/>
      <c r="E53" s="3"/>
      <c r="F53" s="3"/>
      <c r="G53" s="3"/>
      <c r="H53" s="3"/>
      <c r="I53" s="3"/>
    </row>
    <row r="54" spans="1:9" x14ac:dyDescent="0.25">
      <c r="A54" s="149" t="s">
        <v>170</v>
      </c>
      <c r="B54" s="3" t="s">
        <v>171</v>
      </c>
      <c r="C54" s="150"/>
      <c r="D54" s="3"/>
      <c r="E54" s="3"/>
      <c r="F54" s="3"/>
      <c r="G54" s="3"/>
      <c r="H54" s="3"/>
      <c r="I54" s="3"/>
    </row>
    <row r="55" spans="1:9" x14ac:dyDescent="0.25">
      <c r="A55" s="150"/>
      <c r="B55" s="3" t="s">
        <v>172</v>
      </c>
      <c r="C55" s="150"/>
      <c r="D55" s="3"/>
      <c r="E55" s="3"/>
      <c r="F55" s="3"/>
      <c r="G55" s="3"/>
      <c r="H55" s="3"/>
      <c r="I55" s="3"/>
    </row>
    <row r="56" spans="1:9" x14ac:dyDescent="0.25">
      <c r="A56" s="150"/>
      <c r="B56" s="3" t="s">
        <v>173</v>
      </c>
      <c r="C56" s="150"/>
      <c r="D56" s="3"/>
      <c r="E56" s="3"/>
      <c r="F56" s="3"/>
      <c r="G56" s="3"/>
      <c r="H56" s="3"/>
      <c r="I56" s="3"/>
    </row>
    <row r="57" spans="1:9" x14ac:dyDescent="0.25">
      <c r="A57" s="150"/>
      <c r="B57" s="3" t="s">
        <v>174</v>
      </c>
      <c r="C57" s="150"/>
      <c r="D57" s="3"/>
      <c r="E57" s="3"/>
      <c r="F57" s="3"/>
      <c r="G57" s="3"/>
      <c r="H57" s="3"/>
      <c r="I57" s="3"/>
    </row>
    <row r="58" spans="1:9" x14ac:dyDescent="0.25">
      <c r="A58" s="150"/>
      <c r="B58" s="3" t="s">
        <v>175</v>
      </c>
      <c r="C58" s="150"/>
      <c r="D58" s="3"/>
      <c r="E58" s="3"/>
      <c r="F58" s="3"/>
      <c r="G58" s="3"/>
      <c r="H58" s="3"/>
      <c r="I58" s="3"/>
    </row>
    <row r="59" spans="1:9" x14ac:dyDescent="0.25">
      <c r="A59" s="150"/>
      <c r="B59" s="3" t="s">
        <v>176</v>
      </c>
      <c r="C59" s="150"/>
      <c r="D59" s="3"/>
      <c r="E59" s="3"/>
      <c r="F59" s="3"/>
      <c r="G59" s="3"/>
      <c r="H59" s="3"/>
      <c r="I59" s="3"/>
    </row>
    <row r="60" spans="1:9" x14ac:dyDescent="0.25">
      <c r="A60" s="150"/>
      <c r="B60" s="3" t="s">
        <v>177</v>
      </c>
      <c r="C60" s="150"/>
      <c r="D60" s="3"/>
      <c r="E60" s="3"/>
      <c r="F60" s="3"/>
      <c r="G60" s="3"/>
      <c r="H60" s="3"/>
      <c r="I60" s="3"/>
    </row>
    <row r="61" spans="1:9" x14ac:dyDescent="0.25">
      <c r="A61" s="150"/>
      <c r="B61" s="3" t="s">
        <v>178</v>
      </c>
      <c r="C61" s="150"/>
      <c r="D61" s="3"/>
      <c r="E61" s="3"/>
      <c r="F61" s="3"/>
      <c r="G61" s="3"/>
      <c r="H61" s="3"/>
      <c r="I61" s="3"/>
    </row>
    <row r="62" spans="1:9" x14ac:dyDescent="0.25">
      <c r="A62" s="150"/>
      <c r="B62" s="3" t="s">
        <v>179</v>
      </c>
      <c r="C62" s="150"/>
      <c r="D62" s="3"/>
      <c r="E62" s="3"/>
      <c r="F62" s="3"/>
      <c r="G62" s="3"/>
      <c r="H62" s="3"/>
      <c r="I62" s="3"/>
    </row>
    <row r="63" spans="1:9" x14ac:dyDescent="0.25">
      <c r="A63" s="151"/>
      <c r="B63" s="3" t="s">
        <v>180</v>
      </c>
      <c r="C63" s="150"/>
      <c r="D63" s="3"/>
      <c r="E63" s="3"/>
      <c r="F63" s="3"/>
      <c r="G63" s="3"/>
      <c r="H63" s="3"/>
      <c r="I63" s="3"/>
    </row>
    <row r="64" spans="1:9" x14ac:dyDescent="0.25">
      <c r="A64" s="149" t="s">
        <v>181</v>
      </c>
      <c r="B64" s="3" t="s">
        <v>182</v>
      </c>
      <c r="C64" s="150"/>
      <c r="D64" s="3"/>
      <c r="E64" s="3"/>
      <c r="F64" s="3"/>
      <c r="G64" s="3"/>
      <c r="H64" s="3"/>
      <c r="I64" s="3"/>
    </row>
    <row r="65" spans="1:9" x14ac:dyDescent="0.25">
      <c r="A65" s="150"/>
      <c r="B65" s="3" t="s">
        <v>183</v>
      </c>
      <c r="C65" s="150"/>
      <c r="D65" s="3"/>
      <c r="E65" s="3"/>
      <c r="F65" s="3"/>
      <c r="G65" s="3"/>
      <c r="H65" s="3"/>
      <c r="I65" s="3"/>
    </row>
    <row r="66" spans="1:9" x14ac:dyDescent="0.25">
      <c r="A66" s="150"/>
      <c r="B66" s="3" t="s">
        <v>184</v>
      </c>
      <c r="C66" s="151"/>
      <c r="D66" s="3"/>
      <c r="E66" s="3"/>
      <c r="F66" s="3"/>
      <c r="G66" s="3"/>
      <c r="H66" s="3"/>
      <c r="I66" s="3"/>
    </row>
    <row r="67" spans="1:9" x14ac:dyDescent="0.25">
      <c r="A67" s="151"/>
      <c r="B67" s="3" t="s">
        <v>185</v>
      </c>
      <c r="C67" s="3" t="s">
        <v>186</v>
      </c>
      <c r="D67" s="3"/>
      <c r="E67" s="3"/>
      <c r="F67" s="3"/>
      <c r="G67" s="3"/>
      <c r="H67" s="3"/>
      <c r="I67" s="3"/>
    </row>
    <row r="68" spans="1:9" x14ac:dyDescent="0.25">
      <c r="A68" s="149" t="s">
        <v>187</v>
      </c>
      <c r="B68" s="3" t="s">
        <v>188</v>
      </c>
      <c r="C68" s="149" t="s">
        <v>169</v>
      </c>
      <c r="D68" s="3"/>
      <c r="E68" s="3"/>
      <c r="F68" s="3"/>
      <c r="G68" s="3"/>
      <c r="H68" s="3"/>
      <c r="I68" s="3"/>
    </row>
    <row r="69" spans="1:9" x14ac:dyDescent="0.25">
      <c r="A69" s="151"/>
      <c r="B69" s="3" t="s">
        <v>189</v>
      </c>
      <c r="C69" s="150"/>
      <c r="D69" s="3"/>
      <c r="E69" s="3"/>
      <c r="F69" s="3"/>
      <c r="G69" s="3"/>
      <c r="H69" s="3"/>
      <c r="I69" s="3"/>
    </row>
    <row r="70" spans="1:9" x14ac:dyDescent="0.25">
      <c r="A70" s="3" t="s">
        <v>190</v>
      </c>
      <c r="B70" s="3" t="s">
        <v>191</v>
      </c>
      <c r="C70" s="150"/>
      <c r="D70" s="3"/>
      <c r="E70" s="3"/>
      <c r="F70" s="3"/>
      <c r="G70" s="3"/>
      <c r="H70" s="3"/>
      <c r="I70" s="3"/>
    </row>
    <row r="71" spans="1:9" x14ac:dyDescent="0.25">
      <c r="A71" s="149" t="s">
        <v>192</v>
      </c>
      <c r="B71" s="3" t="s">
        <v>193</v>
      </c>
      <c r="C71" s="150"/>
      <c r="D71" s="3"/>
      <c r="E71" s="3"/>
      <c r="F71" s="3"/>
      <c r="G71" s="3"/>
      <c r="H71" s="3"/>
      <c r="I71" s="3"/>
    </row>
    <row r="72" spans="1:9" x14ac:dyDescent="0.25">
      <c r="A72" s="151"/>
      <c r="B72" s="3" t="s">
        <v>194</v>
      </c>
      <c r="C72" s="150"/>
      <c r="D72" s="3"/>
      <c r="E72" s="3"/>
      <c r="F72" s="3"/>
      <c r="G72" s="3"/>
      <c r="H72" s="3"/>
      <c r="I72" s="3"/>
    </row>
    <row r="73" spans="1:9" x14ac:dyDescent="0.25">
      <c r="A73" s="149" t="s">
        <v>195</v>
      </c>
      <c r="B73" s="3" t="s">
        <v>196</v>
      </c>
      <c r="C73" s="150"/>
      <c r="D73" s="3"/>
      <c r="E73" s="3"/>
      <c r="F73" s="3"/>
      <c r="G73" s="3"/>
      <c r="H73" s="3"/>
      <c r="I73" s="3"/>
    </row>
    <row r="74" spans="1:9" x14ac:dyDescent="0.25">
      <c r="A74" s="151"/>
      <c r="B74" s="3" t="s">
        <v>197</v>
      </c>
      <c r="C74" s="150"/>
      <c r="D74" s="3"/>
      <c r="E74" s="3"/>
      <c r="F74" s="3"/>
      <c r="G74" s="3"/>
      <c r="H74" s="3"/>
      <c r="I74" s="3"/>
    </row>
    <row r="75" spans="1:9" x14ac:dyDescent="0.25">
      <c r="A75" s="3" t="s">
        <v>198</v>
      </c>
      <c r="B75" s="3" t="s">
        <v>199</v>
      </c>
      <c r="C75" s="150"/>
      <c r="D75" s="3"/>
      <c r="E75" s="3"/>
      <c r="F75" s="3"/>
      <c r="G75" s="3"/>
      <c r="H75" s="3"/>
      <c r="I75" s="3"/>
    </row>
    <row r="76" spans="1:9" x14ac:dyDescent="0.25">
      <c r="A76" s="149" t="s">
        <v>200</v>
      </c>
      <c r="B76" s="3" t="s">
        <v>201</v>
      </c>
      <c r="C76" s="150"/>
      <c r="D76" s="3"/>
      <c r="E76" s="3"/>
      <c r="F76" s="3"/>
      <c r="G76" s="3"/>
      <c r="H76" s="3"/>
      <c r="I76" s="3"/>
    </row>
    <row r="77" spans="1:9" x14ac:dyDescent="0.25">
      <c r="A77" s="151"/>
      <c r="B77" s="3" t="s">
        <v>202</v>
      </c>
      <c r="C77" s="150"/>
      <c r="D77" s="3"/>
      <c r="E77" s="3"/>
      <c r="F77" s="3"/>
      <c r="G77" s="3"/>
      <c r="H77" s="3"/>
      <c r="I77" s="3"/>
    </row>
    <row r="78" spans="1:9" x14ac:dyDescent="0.25">
      <c r="A78" s="3" t="s">
        <v>203</v>
      </c>
      <c r="B78" s="3" t="s">
        <v>204</v>
      </c>
      <c r="C78" s="150"/>
      <c r="D78" s="3"/>
      <c r="E78" s="3"/>
      <c r="F78" s="3"/>
      <c r="G78" s="3"/>
      <c r="H78" s="3"/>
      <c r="I78" s="3"/>
    </row>
    <row r="79" spans="1:9" x14ac:dyDescent="0.25">
      <c r="A79" s="3" t="s">
        <v>205</v>
      </c>
      <c r="B79" s="3" t="s">
        <v>206</v>
      </c>
      <c r="C79" s="150"/>
      <c r="D79" s="3"/>
      <c r="E79" s="3"/>
      <c r="F79" s="3"/>
      <c r="G79" s="3"/>
      <c r="H79" s="3"/>
      <c r="I79" s="3"/>
    </row>
    <row r="80" spans="1:9" x14ac:dyDescent="0.25">
      <c r="A80" s="149" t="s">
        <v>207</v>
      </c>
      <c r="B80" s="3" t="s">
        <v>208</v>
      </c>
      <c r="C80" s="150"/>
      <c r="D80" s="3"/>
      <c r="E80" s="3"/>
      <c r="F80" s="3"/>
      <c r="G80" s="3"/>
      <c r="H80" s="3"/>
      <c r="I80" s="3"/>
    </row>
    <row r="81" spans="1:9" x14ac:dyDescent="0.25">
      <c r="A81" s="150"/>
      <c r="B81" s="3" t="s">
        <v>209</v>
      </c>
      <c r="C81" s="150"/>
      <c r="D81" s="3"/>
      <c r="E81" s="3"/>
      <c r="F81" s="3"/>
      <c r="G81" s="3"/>
      <c r="H81" s="3"/>
      <c r="I81" s="3"/>
    </row>
    <row r="82" spans="1:9" x14ac:dyDescent="0.25">
      <c r="A82" s="150"/>
      <c r="B82" s="3" t="s">
        <v>210</v>
      </c>
      <c r="C82" s="150"/>
      <c r="D82" s="3"/>
      <c r="E82" s="3"/>
      <c r="F82" s="3"/>
      <c r="G82" s="3"/>
      <c r="H82" s="3"/>
      <c r="I82" s="3"/>
    </row>
    <row r="83" spans="1:9" x14ac:dyDescent="0.25">
      <c r="A83" s="150"/>
      <c r="B83" s="3" t="s">
        <v>211</v>
      </c>
      <c r="C83" s="150"/>
      <c r="D83" s="3"/>
      <c r="E83" s="3"/>
      <c r="F83" s="3"/>
      <c r="G83" s="3"/>
      <c r="H83" s="3"/>
      <c r="I83" s="3"/>
    </row>
    <row r="84" spans="1:9" x14ac:dyDescent="0.25">
      <c r="A84" s="151"/>
      <c r="B84" s="3" t="s">
        <v>212</v>
      </c>
      <c r="C84" s="151"/>
      <c r="D84" s="3"/>
      <c r="E84" s="3"/>
      <c r="F84" s="3"/>
      <c r="G84" s="3"/>
      <c r="H84" s="3"/>
      <c r="I84" s="3"/>
    </row>
    <row r="85" spans="1:9" x14ac:dyDescent="0.25">
      <c r="A85" s="149" t="s">
        <v>213</v>
      </c>
      <c r="B85" s="3" t="s">
        <v>214</v>
      </c>
      <c r="C85" s="149" t="s">
        <v>215</v>
      </c>
      <c r="D85" s="3"/>
      <c r="E85" s="3"/>
      <c r="F85" s="3"/>
      <c r="G85" s="3"/>
      <c r="H85" s="3"/>
      <c r="I85" s="3"/>
    </row>
    <row r="86" spans="1:9" x14ac:dyDescent="0.25">
      <c r="A86" s="150"/>
      <c r="B86" s="3" t="s">
        <v>216</v>
      </c>
      <c r="C86" s="151"/>
      <c r="D86" s="3"/>
      <c r="E86" s="3"/>
      <c r="F86" s="3"/>
      <c r="G86" s="3"/>
      <c r="H86" s="3"/>
      <c r="I86" s="3"/>
    </row>
    <row r="87" spans="1:9" x14ac:dyDescent="0.25">
      <c r="A87" s="150"/>
      <c r="B87" s="3" t="s">
        <v>217</v>
      </c>
      <c r="C87" s="149" t="s">
        <v>186</v>
      </c>
      <c r="D87" s="3"/>
      <c r="E87" s="3"/>
      <c r="F87" s="3"/>
      <c r="G87" s="3"/>
      <c r="H87" s="3"/>
      <c r="I87" s="3"/>
    </row>
    <row r="88" spans="1:9" x14ac:dyDescent="0.25">
      <c r="A88" s="150"/>
      <c r="B88" s="3" t="s">
        <v>218</v>
      </c>
      <c r="C88" s="150"/>
      <c r="D88" s="3"/>
      <c r="E88" s="3"/>
      <c r="F88" s="3"/>
      <c r="G88" s="3"/>
      <c r="H88" s="3"/>
      <c r="I88" s="3"/>
    </row>
    <row r="89" spans="1:9" x14ac:dyDescent="0.25">
      <c r="A89" s="150"/>
      <c r="B89" s="3" t="s">
        <v>219</v>
      </c>
      <c r="C89" s="151"/>
      <c r="D89" s="3"/>
      <c r="E89" s="3"/>
      <c r="F89" s="3"/>
      <c r="G89" s="3"/>
      <c r="H89" s="3"/>
      <c r="I89" s="3"/>
    </row>
    <row r="90" spans="1:9" x14ac:dyDescent="0.25">
      <c r="A90" s="150"/>
      <c r="B90" s="3" t="s">
        <v>220</v>
      </c>
      <c r="C90" s="149" t="s">
        <v>169</v>
      </c>
      <c r="D90" s="3"/>
      <c r="E90" s="3"/>
      <c r="F90" s="3"/>
      <c r="G90" s="3"/>
      <c r="H90" s="3"/>
      <c r="I90" s="3"/>
    </row>
    <row r="91" spans="1:9" x14ac:dyDescent="0.25">
      <c r="A91" s="150"/>
      <c r="B91" s="3" t="s">
        <v>221</v>
      </c>
      <c r="C91" s="150"/>
      <c r="D91" s="3"/>
      <c r="E91" s="3"/>
      <c r="F91" s="3"/>
      <c r="G91" s="3"/>
      <c r="H91" s="3"/>
      <c r="I91" s="3"/>
    </row>
    <row r="92" spans="1:9" x14ac:dyDescent="0.25">
      <c r="A92" s="150"/>
      <c r="B92" s="3" t="s">
        <v>222</v>
      </c>
      <c r="C92" s="151"/>
      <c r="D92" s="3"/>
      <c r="E92" s="3"/>
      <c r="F92" s="3"/>
      <c r="G92" s="3"/>
      <c r="H92" s="3"/>
      <c r="I92" s="3"/>
    </row>
    <row r="93" spans="1:9" x14ac:dyDescent="0.25">
      <c r="A93" s="151"/>
      <c r="B93" s="3" t="s">
        <v>223</v>
      </c>
      <c r="C93" s="149" t="s">
        <v>186</v>
      </c>
      <c r="D93" s="3"/>
      <c r="E93" s="3"/>
      <c r="F93" s="3"/>
      <c r="G93" s="3"/>
      <c r="H93" s="3"/>
      <c r="I93" s="3"/>
    </row>
    <row r="94" spans="1:9" x14ac:dyDescent="0.25">
      <c r="A94" s="3" t="s">
        <v>224</v>
      </c>
      <c r="B94" s="3" t="s">
        <v>225</v>
      </c>
      <c r="C94" s="150"/>
      <c r="D94" s="3"/>
      <c r="E94" s="3"/>
      <c r="F94" s="3"/>
      <c r="G94" s="3"/>
      <c r="H94" s="3"/>
      <c r="I94" s="3"/>
    </row>
    <row r="95" spans="1:9" x14ac:dyDescent="0.25">
      <c r="A95" s="149" t="s">
        <v>226</v>
      </c>
      <c r="B95" s="3" t="s">
        <v>227</v>
      </c>
      <c r="C95" s="150"/>
      <c r="D95" s="3"/>
      <c r="E95" s="3"/>
      <c r="F95" s="3"/>
      <c r="G95" s="3"/>
      <c r="H95" s="3"/>
      <c r="I95" s="3"/>
    </row>
    <row r="96" spans="1:9" x14ac:dyDescent="0.25">
      <c r="A96" s="151"/>
      <c r="B96" s="3" t="s">
        <v>228</v>
      </c>
      <c r="C96" s="150"/>
      <c r="D96" s="3"/>
      <c r="E96" s="3"/>
      <c r="F96" s="3"/>
      <c r="G96" s="3"/>
      <c r="H96" s="3"/>
      <c r="I96" s="3"/>
    </row>
    <row r="97" spans="1:9" x14ac:dyDescent="0.25">
      <c r="A97" s="3" t="s">
        <v>229</v>
      </c>
      <c r="B97" s="3" t="s">
        <v>230</v>
      </c>
      <c r="C97" s="150"/>
      <c r="D97" s="3"/>
      <c r="E97" s="3"/>
      <c r="F97" s="3"/>
      <c r="G97" s="3"/>
      <c r="H97" s="3"/>
      <c r="I97" s="3"/>
    </row>
    <row r="98" spans="1:9" x14ac:dyDescent="0.25">
      <c r="A98" s="149" t="s">
        <v>231</v>
      </c>
      <c r="B98" s="3" t="s">
        <v>232</v>
      </c>
      <c r="C98" s="150"/>
      <c r="D98" s="3"/>
      <c r="E98" s="3"/>
      <c r="F98" s="3"/>
      <c r="G98" s="3"/>
      <c r="H98" s="3"/>
      <c r="I98" s="3"/>
    </row>
    <row r="99" spans="1:9" x14ac:dyDescent="0.25">
      <c r="A99" s="150"/>
      <c r="B99" s="3" t="s">
        <v>233</v>
      </c>
      <c r="C99" s="150"/>
      <c r="D99" s="3"/>
      <c r="E99" s="3"/>
      <c r="F99" s="3"/>
      <c r="G99" s="3"/>
      <c r="H99" s="3"/>
      <c r="I99" s="3"/>
    </row>
    <row r="100" spans="1:9" x14ac:dyDescent="0.25">
      <c r="A100" s="151"/>
      <c r="B100" s="3" t="s">
        <v>234</v>
      </c>
      <c r="C100" s="151"/>
      <c r="D100" s="3"/>
      <c r="E100" s="3"/>
      <c r="F100" s="3"/>
      <c r="G100" s="3"/>
      <c r="H100" s="3"/>
      <c r="I100" s="3"/>
    </row>
    <row r="101" spans="1:9" x14ac:dyDescent="0.25">
      <c r="A101" s="149" t="s">
        <v>235</v>
      </c>
      <c r="B101" s="3" t="s">
        <v>236</v>
      </c>
      <c r="C101" s="149" t="s">
        <v>109</v>
      </c>
      <c r="D101" s="3"/>
      <c r="E101" s="3"/>
      <c r="F101" s="3"/>
      <c r="G101" s="3"/>
      <c r="H101" s="3"/>
      <c r="I101" s="3"/>
    </row>
    <row r="102" spans="1:9" x14ac:dyDescent="0.25">
      <c r="A102" s="151"/>
      <c r="B102" s="3" t="s">
        <v>237</v>
      </c>
      <c r="C102" s="151"/>
      <c r="D102" s="3"/>
      <c r="E102" s="3"/>
      <c r="F102" s="3"/>
      <c r="G102" s="3"/>
      <c r="H102" s="3"/>
      <c r="I102" s="3"/>
    </row>
    <row r="103" spans="1:9" x14ac:dyDescent="0.25">
      <c r="A103" s="3" t="s">
        <v>238</v>
      </c>
      <c r="B103" s="3" t="s">
        <v>239</v>
      </c>
      <c r="C103" s="149" t="s">
        <v>186</v>
      </c>
      <c r="D103" s="3"/>
      <c r="E103" s="3"/>
      <c r="F103" s="3"/>
      <c r="G103" s="3"/>
      <c r="H103" s="3"/>
      <c r="I103" s="3"/>
    </row>
    <row r="104" spans="1:9" x14ac:dyDescent="0.25">
      <c r="A104" s="149" t="s">
        <v>240</v>
      </c>
      <c r="B104" s="3" t="s">
        <v>241</v>
      </c>
      <c r="C104" s="150"/>
      <c r="D104" s="3"/>
      <c r="E104" s="3"/>
      <c r="F104" s="3"/>
      <c r="G104" s="3"/>
      <c r="H104" s="3"/>
      <c r="I104" s="3"/>
    </row>
    <row r="105" spans="1:9" x14ac:dyDescent="0.25">
      <c r="A105" s="151"/>
      <c r="B105" s="3" t="s">
        <v>242</v>
      </c>
      <c r="C105" s="151"/>
      <c r="D105" s="3"/>
      <c r="E105" s="3"/>
      <c r="F105" s="3"/>
      <c r="G105" s="3"/>
      <c r="H105" s="3"/>
      <c r="I105" s="3"/>
    </row>
    <row r="106" spans="1:9" x14ac:dyDescent="0.25">
      <c r="A106" s="149" t="s">
        <v>243</v>
      </c>
      <c r="B106" s="3" t="s">
        <v>244</v>
      </c>
      <c r="C106" s="149" t="s">
        <v>245</v>
      </c>
      <c r="D106" s="3"/>
      <c r="E106" s="3"/>
      <c r="F106" s="3"/>
      <c r="G106" s="3"/>
      <c r="H106" s="3"/>
      <c r="I106" s="3"/>
    </row>
    <row r="107" spans="1:9" x14ac:dyDescent="0.25">
      <c r="A107" s="150"/>
      <c r="B107" s="3" t="s">
        <v>246</v>
      </c>
      <c r="C107" s="150"/>
      <c r="D107" s="3"/>
      <c r="E107" s="3"/>
      <c r="F107" s="3"/>
      <c r="G107" s="3"/>
      <c r="H107" s="3"/>
      <c r="I107" s="3"/>
    </row>
    <row r="108" spans="1:9" x14ac:dyDescent="0.25">
      <c r="A108" s="151"/>
      <c r="B108" s="3" t="s">
        <v>247</v>
      </c>
      <c r="C108" s="151"/>
      <c r="D108" s="3"/>
      <c r="E108" s="3"/>
      <c r="F108" s="3"/>
      <c r="G108" s="3"/>
      <c r="H108" s="3"/>
      <c r="I108" s="3"/>
    </row>
    <row r="109" spans="1:9" x14ac:dyDescent="0.25">
      <c r="A109" s="149" t="s">
        <v>248</v>
      </c>
      <c r="B109" s="3" t="s">
        <v>249</v>
      </c>
      <c r="C109" s="149" t="s">
        <v>250</v>
      </c>
      <c r="D109" s="3"/>
      <c r="E109" s="3"/>
      <c r="F109" s="3"/>
      <c r="G109" s="3"/>
      <c r="H109" s="3"/>
      <c r="I109" s="3"/>
    </row>
    <row r="110" spans="1:9" x14ac:dyDescent="0.25">
      <c r="A110" s="150"/>
      <c r="B110" s="3" t="s">
        <v>251</v>
      </c>
      <c r="C110" s="150"/>
      <c r="D110" s="3"/>
      <c r="E110" s="3"/>
      <c r="F110" s="3"/>
      <c r="G110" s="3"/>
      <c r="H110" s="3"/>
      <c r="I110" s="3"/>
    </row>
    <row r="111" spans="1:9" x14ac:dyDescent="0.25">
      <c r="A111" s="150"/>
      <c r="B111" s="3" t="s">
        <v>252</v>
      </c>
      <c r="C111" s="150"/>
      <c r="D111" s="3"/>
      <c r="E111" s="3"/>
      <c r="F111" s="3"/>
      <c r="G111" s="3"/>
      <c r="H111" s="3"/>
      <c r="I111" s="3"/>
    </row>
    <row r="112" spans="1:9" x14ac:dyDescent="0.25">
      <c r="A112" s="150"/>
      <c r="B112" s="3" t="s">
        <v>253</v>
      </c>
      <c r="C112" s="150"/>
      <c r="D112" s="3"/>
      <c r="E112" s="3"/>
      <c r="F112" s="3"/>
      <c r="G112" s="3"/>
      <c r="H112" s="3"/>
      <c r="I112" s="3"/>
    </row>
    <row r="113" spans="1:9" x14ac:dyDescent="0.25">
      <c r="A113" s="151"/>
      <c r="B113" s="3" t="s">
        <v>254</v>
      </c>
      <c r="C113" s="151"/>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255</v>
      </c>
      <c r="C2" s="2" t="s">
        <v>256</v>
      </c>
      <c r="D2" s="2" t="s">
        <v>257</v>
      </c>
    </row>
    <row r="3" spans="2:4" ht="120" customHeight="1" x14ac:dyDescent="0.25">
      <c r="B3" s="6">
        <v>0.1</v>
      </c>
      <c r="C3" s="7" t="s">
        <v>258</v>
      </c>
      <c r="D3" s="8" t="s">
        <v>259</v>
      </c>
    </row>
    <row r="4" spans="2:4" ht="60" customHeight="1" x14ac:dyDescent="0.25">
      <c r="B4" s="6">
        <v>0.2</v>
      </c>
      <c r="C4" s="7" t="s">
        <v>260</v>
      </c>
      <c r="D4" s="9" t="s">
        <v>261</v>
      </c>
    </row>
    <row r="5" spans="2:4" ht="240" customHeight="1" x14ac:dyDescent="0.25">
      <c r="B5" s="6" t="s">
        <v>262</v>
      </c>
      <c r="C5" s="7" t="s">
        <v>263</v>
      </c>
      <c r="D5" s="9" t="s">
        <v>264</v>
      </c>
    </row>
    <row r="6" spans="2:4" ht="30" customHeight="1" x14ac:dyDescent="0.25">
      <c r="B6" s="6">
        <v>0.3</v>
      </c>
      <c r="C6" s="17" t="s">
        <v>265</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266</v>
      </c>
      <c r="C2" s="27" t="s">
        <v>267</v>
      </c>
      <c r="D2" s="28" t="s">
        <v>268</v>
      </c>
      <c r="E2" s="28" t="s">
        <v>268</v>
      </c>
      <c r="F2" s="27" t="s">
        <v>269</v>
      </c>
      <c r="G2" s="27" t="s">
        <v>270</v>
      </c>
      <c r="H2" s="28" t="s">
        <v>271</v>
      </c>
      <c r="I2" s="28" t="s">
        <v>272</v>
      </c>
      <c r="J2" s="27" t="s">
        <v>273</v>
      </c>
      <c r="K2" s="28" t="s">
        <v>84</v>
      </c>
      <c r="L2" s="28" t="s">
        <v>63</v>
      </c>
      <c r="M2" s="28" t="s">
        <v>64</v>
      </c>
      <c r="N2" s="28" t="s">
        <v>274</v>
      </c>
      <c r="O2" s="27" t="s">
        <v>275</v>
      </c>
      <c r="P2" s="27" t="s">
        <v>276</v>
      </c>
    </row>
    <row r="3" spans="2:16" x14ac:dyDescent="0.25">
      <c r="B3" s="159">
        <v>1</v>
      </c>
      <c r="C3" s="160" t="s">
        <v>88</v>
      </c>
      <c r="D3" s="25"/>
      <c r="E3" s="20"/>
      <c r="F3" s="149" t="s">
        <v>277</v>
      </c>
      <c r="G3" s="149" t="s">
        <v>278</v>
      </c>
      <c r="H3" s="154" t="s">
        <v>279</v>
      </c>
      <c r="I3" s="154" t="s">
        <v>280</v>
      </c>
      <c r="J3" s="22" t="str">
        <f>Model_Inputs!A1</f>
        <v>Run Label</v>
      </c>
      <c r="K3" s="23" t="s">
        <v>65</v>
      </c>
      <c r="L3" s="23" t="s">
        <v>66</v>
      </c>
      <c r="M3" s="23" t="s">
        <v>281</v>
      </c>
      <c r="N3" s="23" t="s">
        <v>282</v>
      </c>
      <c r="O3" s="26"/>
      <c r="P3" s="26"/>
    </row>
    <row r="4" spans="2:16" x14ac:dyDescent="0.25">
      <c r="B4" s="150"/>
      <c r="C4" s="150"/>
      <c r="D4" s="25"/>
      <c r="E4" s="20"/>
      <c r="F4" s="150"/>
      <c r="G4" s="150"/>
      <c r="H4" s="150"/>
      <c r="I4" s="150"/>
      <c r="J4" s="22" t="str">
        <f>Model_Inputs!B1</f>
        <v>Timesteps Per Hr</v>
      </c>
      <c r="K4" s="23" t="s">
        <v>97</v>
      </c>
      <c r="L4" s="23" t="s">
        <v>68</v>
      </c>
      <c r="M4" s="23" t="s">
        <v>98</v>
      </c>
      <c r="N4" s="23" t="s">
        <v>283</v>
      </c>
      <c r="O4" s="23" t="s">
        <v>283</v>
      </c>
      <c r="P4" s="26"/>
    </row>
    <row r="5" spans="2:16" x14ac:dyDescent="0.25">
      <c r="B5" s="151"/>
      <c r="C5" s="151"/>
      <c r="D5" s="25"/>
      <c r="E5" s="20"/>
      <c r="F5" s="151"/>
      <c r="G5" s="151"/>
      <c r="H5" s="151"/>
      <c r="I5" s="151"/>
      <c r="J5" s="22" t="str">
        <f>Model_Inputs!D1</f>
        <v>Bldg Orient [deg]</v>
      </c>
      <c r="K5" s="23" t="s">
        <v>93</v>
      </c>
      <c r="L5" s="23" t="s">
        <v>68</v>
      </c>
      <c r="M5" s="23" t="s">
        <v>71</v>
      </c>
      <c r="N5" s="23" t="s">
        <v>284</v>
      </c>
      <c r="O5" s="23" t="s">
        <v>284</v>
      </c>
      <c r="P5" s="26"/>
    </row>
    <row r="6" spans="2:16" x14ac:dyDescent="0.25">
      <c r="B6" s="159">
        <v>2</v>
      </c>
      <c r="C6" s="149" t="s">
        <v>285</v>
      </c>
      <c r="D6" s="19" t="s">
        <v>286</v>
      </c>
      <c r="E6" s="20"/>
      <c r="F6" s="149" t="s">
        <v>277</v>
      </c>
      <c r="G6" s="149" t="s">
        <v>278</v>
      </c>
      <c r="H6" s="154" t="s">
        <v>287</v>
      </c>
      <c r="I6" s="154" t="s">
        <v>288</v>
      </c>
      <c r="J6" s="163" t="str">
        <f>Model_Inputs!C1</f>
        <v>Weather File</v>
      </c>
      <c r="K6" s="154" t="s">
        <v>69</v>
      </c>
      <c r="L6" s="154" t="s">
        <v>66</v>
      </c>
      <c r="M6" s="154" t="s">
        <v>70</v>
      </c>
      <c r="N6" s="154" t="s">
        <v>282</v>
      </c>
      <c r="O6" s="162"/>
      <c r="P6" s="162"/>
    </row>
    <row r="7" spans="2:16" x14ac:dyDescent="0.25">
      <c r="B7" s="150"/>
      <c r="C7" s="150"/>
      <c r="D7" s="19" t="s">
        <v>289</v>
      </c>
      <c r="E7" s="20"/>
      <c r="F7" s="150"/>
      <c r="G7" s="150"/>
      <c r="H7" s="150"/>
      <c r="I7" s="150"/>
      <c r="J7" s="150"/>
      <c r="K7" s="150"/>
      <c r="L7" s="150"/>
      <c r="M7" s="150"/>
      <c r="N7" s="150"/>
      <c r="O7" s="150"/>
      <c r="P7" s="150"/>
    </row>
    <row r="8" spans="2:16" x14ac:dyDescent="0.25">
      <c r="B8" s="150"/>
      <c r="C8" s="150"/>
      <c r="D8" s="19" t="s">
        <v>290</v>
      </c>
      <c r="E8" s="20"/>
      <c r="F8" s="150"/>
      <c r="G8" s="150"/>
      <c r="H8" s="150"/>
      <c r="I8" s="150"/>
      <c r="J8" s="150"/>
      <c r="K8" s="150"/>
      <c r="L8" s="150"/>
      <c r="M8" s="150"/>
      <c r="N8" s="150"/>
      <c r="O8" s="150"/>
      <c r="P8" s="150"/>
    </row>
    <row r="9" spans="2:16" x14ac:dyDescent="0.25">
      <c r="B9" s="150"/>
      <c r="C9" s="150"/>
      <c r="D9" s="19" t="s">
        <v>291</v>
      </c>
      <c r="E9" s="20"/>
      <c r="F9" s="150"/>
      <c r="G9" s="150"/>
      <c r="H9" s="150"/>
      <c r="I9" s="150"/>
      <c r="J9" s="150"/>
      <c r="K9" s="150"/>
      <c r="L9" s="150"/>
      <c r="M9" s="150"/>
      <c r="N9" s="150"/>
      <c r="O9" s="150"/>
      <c r="P9" s="150"/>
    </row>
    <row r="10" spans="2:16" x14ac:dyDescent="0.25">
      <c r="B10" s="151"/>
      <c r="C10" s="151"/>
      <c r="D10" s="19" t="s">
        <v>292</v>
      </c>
      <c r="E10" s="20"/>
      <c r="F10" s="151"/>
      <c r="G10" s="151"/>
      <c r="H10" s="151"/>
      <c r="I10" s="151"/>
      <c r="J10" s="151"/>
      <c r="K10" s="151"/>
      <c r="L10" s="151"/>
      <c r="M10" s="151"/>
      <c r="N10" s="151"/>
      <c r="O10" s="151"/>
      <c r="P10" s="151"/>
    </row>
    <row r="11" spans="2:16" x14ac:dyDescent="0.25">
      <c r="B11" s="159">
        <v>3</v>
      </c>
      <c r="C11" s="164" t="s">
        <v>107</v>
      </c>
      <c r="D11" s="160" t="s">
        <v>293</v>
      </c>
      <c r="E11" s="20"/>
      <c r="F11" s="149" t="s">
        <v>278</v>
      </c>
      <c r="G11" s="149" t="s">
        <v>277</v>
      </c>
      <c r="H11" s="156"/>
      <c r="I11" s="156"/>
      <c r="J11" s="156"/>
      <c r="K11" s="156"/>
      <c r="L11" s="156"/>
      <c r="M11" s="156"/>
      <c r="N11" s="156"/>
      <c r="O11" s="153"/>
      <c r="P11" s="153"/>
    </row>
    <row r="12" spans="2:16" x14ac:dyDescent="0.25">
      <c r="B12" s="150"/>
      <c r="C12" s="150"/>
      <c r="D12" s="150"/>
      <c r="E12" s="20"/>
      <c r="F12" s="150"/>
      <c r="G12" s="150"/>
      <c r="H12" s="150"/>
      <c r="I12" s="150"/>
      <c r="J12" s="150"/>
      <c r="K12" s="150"/>
      <c r="L12" s="150"/>
      <c r="M12" s="150"/>
      <c r="N12" s="150"/>
      <c r="O12" s="150"/>
      <c r="P12" s="150"/>
    </row>
    <row r="13" spans="2:16" x14ac:dyDescent="0.25">
      <c r="B13" s="150"/>
      <c r="C13" s="150"/>
      <c r="D13" s="151"/>
      <c r="E13" s="20"/>
      <c r="F13" s="151"/>
      <c r="G13" s="151"/>
      <c r="H13" s="151"/>
      <c r="I13" s="151"/>
      <c r="J13" s="151"/>
      <c r="K13" s="151"/>
      <c r="L13" s="151"/>
      <c r="M13" s="151"/>
      <c r="N13" s="151"/>
      <c r="O13" s="151"/>
      <c r="P13" s="151"/>
    </row>
    <row r="14" spans="2:16" x14ac:dyDescent="0.25">
      <c r="B14" s="150"/>
      <c r="C14" s="150"/>
      <c r="D14" s="160" t="s">
        <v>109</v>
      </c>
      <c r="E14" s="20"/>
      <c r="F14" s="149" t="s">
        <v>277</v>
      </c>
      <c r="G14" s="149" t="s">
        <v>278</v>
      </c>
      <c r="H14" s="157" t="s">
        <v>279</v>
      </c>
      <c r="I14" s="157" t="s">
        <v>294</v>
      </c>
      <c r="J14" s="85" t="s">
        <v>24</v>
      </c>
      <c r="K14" s="84" t="s">
        <v>295</v>
      </c>
      <c r="L14" s="84" t="s">
        <v>66</v>
      </c>
      <c r="M14" s="84" t="s">
        <v>70</v>
      </c>
      <c r="N14" s="84" t="s">
        <v>282</v>
      </c>
      <c r="O14" s="82"/>
      <c r="P14" s="82"/>
    </row>
    <row r="15" spans="2:16" x14ac:dyDescent="0.25">
      <c r="B15" s="150"/>
      <c r="C15" s="150"/>
      <c r="D15" s="150"/>
      <c r="E15" s="20"/>
      <c r="F15" s="150"/>
      <c r="G15" s="150"/>
      <c r="H15" s="150"/>
      <c r="I15" s="150"/>
      <c r="J15" s="85" t="s">
        <v>25</v>
      </c>
      <c r="K15" s="84" t="s">
        <v>296</v>
      </c>
      <c r="L15" s="23" t="s">
        <v>66</v>
      </c>
      <c r="M15" s="84" t="s">
        <v>70</v>
      </c>
      <c r="N15" s="84" t="s">
        <v>282</v>
      </c>
      <c r="O15" s="82"/>
      <c r="P15" s="82"/>
    </row>
    <row r="16" spans="2:16" x14ac:dyDescent="0.25">
      <c r="B16" s="151"/>
      <c r="C16" s="151"/>
      <c r="D16" s="151"/>
      <c r="E16" s="20"/>
      <c r="F16" s="151"/>
      <c r="G16" s="151"/>
      <c r="H16" s="151"/>
      <c r="I16" s="151"/>
      <c r="J16" s="85" t="s">
        <v>27</v>
      </c>
      <c r="K16" s="84" t="s">
        <v>297</v>
      </c>
      <c r="L16" s="23" t="s">
        <v>66</v>
      </c>
      <c r="M16" s="84" t="s">
        <v>70</v>
      </c>
      <c r="N16" s="84" t="s">
        <v>282</v>
      </c>
      <c r="O16" s="25"/>
      <c r="P16" s="25"/>
    </row>
    <row r="17" spans="2:16" x14ac:dyDescent="0.25">
      <c r="B17" s="159">
        <v>4</v>
      </c>
      <c r="C17" s="149" t="s">
        <v>298</v>
      </c>
      <c r="D17" s="149" t="s">
        <v>299</v>
      </c>
      <c r="E17" s="33" t="s">
        <v>300</v>
      </c>
      <c r="F17" s="149" t="s">
        <v>277</v>
      </c>
      <c r="G17" s="149" t="s">
        <v>278</v>
      </c>
      <c r="H17" s="154" t="s">
        <v>287</v>
      </c>
      <c r="I17" s="154" t="s">
        <v>301</v>
      </c>
      <c r="J17" s="158" t="str">
        <f>Model_Inputs!H1</f>
        <v>Exterior Non-Foundation Wall Construction</v>
      </c>
      <c r="K17" s="154" t="s">
        <v>302</v>
      </c>
      <c r="L17" s="149" t="s">
        <v>66</v>
      </c>
      <c r="M17" s="154" t="s">
        <v>70</v>
      </c>
      <c r="N17" s="154" t="s">
        <v>282</v>
      </c>
      <c r="O17" s="155"/>
      <c r="P17" s="155"/>
    </row>
    <row r="18" spans="2:16" x14ac:dyDescent="0.25">
      <c r="B18" s="150"/>
      <c r="C18" s="150"/>
      <c r="D18" s="150"/>
      <c r="E18" s="33" t="s">
        <v>303</v>
      </c>
      <c r="F18" s="150"/>
      <c r="G18" s="150"/>
      <c r="H18" s="150"/>
      <c r="I18" s="150"/>
      <c r="J18" s="150"/>
      <c r="K18" s="150"/>
      <c r="L18" s="150"/>
      <c r="M18" s="150"/>
      <c r="N18" s="150"/>
      <c r="O18" s="150"/>
      <c r="P18" s="150"/>
    </row>
    <row r="19" spans="2:16" x14ac:dyDescent="0.25">
      <c r="B19" s="150"/>
      <c r="C19" s="150"/>
      <c r="D19" s="150"/>
      <c r="E19" s="33" t="s">
        <v>304</v>
      </c>
      <c r="F19" s="150"/>
      <c r="G19" s="150"/>
      <c r="H19" s="150"/>
      <c r="I19" s="150"/>
      <c r="J19" s="150"/>
      <c r="K19" s="150"/>
      <c r="L19" s="150"/>
      <c r="M19" s="150"/>
      <c r="N19" s="150"/>
      <c r="O19" s="150"/>
      <c r="P19" s="150"/>
    </row>
    <row r="20" spans="2:16" x14ac:dyDescent="0.25">
      <c r="B20" s="150"/>
      <c r="C20" s="150"/>
      <c r="D20" s="150"/>
      <c r="E20" s="33" t="s">
        <v>305</v>
      </c>
      <c r="F20" s="150"/>
      <c r="G20" s="150"/>
      <c r="H20" s="150"/>
      <c r="I20" s="150"/>
      <c r="J20" s="150"/>
      <c r="K20" s="150"/>
      <c r="L20" s="150"/>
      <c r="M20" s="150"/>
      <c r="N20" s="150"/>
      <c r="O20" s="150"/>
      <c r="P20" s="150"/>
    </row>
    <row r="21" spans="2:16" x14ac:dyDescent="0.25">
      <c r="B21" s="150"/>
      <c r="C21" s="150"/>
      <c r="D21" s="150"/>
      <c r="E21" s="33" t="s">
        <v>306</v>
      </c>
      <c r="F21" s="150"/>
      <c r="G21" s="150"/>
      <c r="H21" s="150"/>
      <c r="I21" s="150"/>
      <c r="J21" s="150"/>
      <c r="K21" s="150"/>
      <c r="L21" s="150"/>
      <c r="M21" s="150"/>
      <c r="N21" s="150"/>
      <c r="O21" s="150"/>
      <c r="P21" s="150"/>
    </row>
    <row r="22" spans="2:16" x14ac:dyDescent="0.25">
      <c r="B22" s="150"/>
      <c r="C22" s="150"/>
      <c r="D22" s="150"/>
      <c r="E22" s="33" t="s">
        <v>307</v>
      </c>
      <c r="F22" s="150"/>
      <c r="G22" s="150"/>
      <c r="H22" s="150"/>
      <c r="I22" s="150"/>
      <c r="J22" s="150"/>
      <c r="K22" s="150"/>
      <c r="L22" s="150"/>
      <c r="M22" s="150"/>
      <c r="N22" s="150"/>
      <c r="O22" s="150"/>
      <c r="P22" s="150"/>
    </row>
    <row r="23" spans="2:16" x14ac:dyDescent="0.25">
      <c r="B23" s="150"/>
      <c r="C23" s="150"/>
      <c r="D23" s="150"/>
      <c r="E23" s="33" t="s">
        <v>308</v>
      </c>
      <c r="F23" s="150"/>
      <c r="G23" s="150"/>
      <c r="H23" s="150"/>
      <c r="I23" s="150"/>
      <c r="J23" s="150"/>
      <c r="K23" s="150"/>
      <c r="L23" s="150"/>
      <c r="M23" s="150"/>
      <c r="N23" s="150"/>
      <c r="O23" s="150"/>
      <c r="P23" s="150"/>
    </row>
    <row r="24" spans="2:16" x14ac:dyDescent="0.25">
      <c r="B24" s="150"/>
      <c r="C24" s="150"/>
      <c r="D24" s="150"/>
      <c r="E24" s="33" t="s">
        <v>309</v>
      </c>
      <c r="F24" s="150"/>
      <c r="G24" s="150"/>
      <c r="H24" s="150"/>
      <c r="I24" s="150"/>
      <c r="J24" s="150"/>
      <c r="K24" s="150"/>
      <c r="L24" s="150"/>
      <c r="M24" s="150"/>
      <c r="N24" s="150"/>
      <c r="O24" s="150"/>
      <c r="P24" s="150"/>
    </row>
    <row r="25" spans="2:16" x14ac:dyDescent="0.25">
      <c r="B25" s="150"/>
      <c r="C25" s="150"/>
      <c r="D25" s="150"/>
      <c r="E25" s="33" t="s">
        <v>310</v>
      </c>
      <c r="F25" s="150"/>
      <c r="G25" s="150"/>
      <c r="H25" s="150"/>
      <c r="I25" s="150"/>
      <c r="J25" s="150"/>
      <c r="K25" s="150"/>
      <c r="L25" s="150"/>
      <c r="M25" s="150"/>
      <c r="N25" s="150"/>
      <c r="O25" s="150"/>
      <c r="P25" s="150"/>
    </row>
    <row r="26" spans="2:16" x14ac:dyDescent="0.25">
      <c r="B26" s="150"/>
      <c r="C26" s="150"/>
      <c r="D26" s="150"/>
      <c r="E26" s="33" t="s">
        <v>311</v>
      </c>
      <c r="F26" s="150"/>
      <c r="G26" s="150"/>
      <c r="H26" s="150"/>
      <c r="I26" s="150"/>
      <c r="J26" s="150"/>
      <c r="K26" s="150"/>
      <c r="L26" s="150"/>
      <c r="M26" s="150"/>
      <c r="N26" s="150"/>
      <c r="O26" s="150"/>
      <c r="P26" s="150"/>
    </row>
    <row r="27" spans="2:16" x14ac:dyDescent="0.25">
      <c r="B27" s="150"/>
      <c r="C27" s="150"/>
      <c r="D27" s="150"/>
      <c r="E27" s="33" t="s">
        <v>312</v>
      </c>
      <c r="F27" s="150"/>
      <c r="G27" s="150"/>
      <c r="H27" s="150"/>
      <c r="I27" s="150"/>
      <c r="J27" s="150"/>
      <c r="K27" s="150"/>
      <c r="L27" s="150"/>
      <c r="M27" s="150"/>
      <c r="N27" s="150"/>
      <c r="O27" s="150"/>
      <c r="P27" s="150"/>
    </row>
    <row r="28" spans="2:16" x14ac:dyDescent="0.25">
      <c r="B28" s="150"/>
      <c r="C28" s="150"/>
      <c r="D28" s="150"/>
      <c r="E28" s="33" t="s">
        <v>313</v>
      </c>
      <c r="F28" s="150"/>
      <c r="G28" s="150"/>
      <c r="H28" s="150"/>
      <c r="I28" s="150"/>
      <c r="J28" s="150"/>
      <c r="K28" s="150"/>
      <c r="L28" s="150"/>
      <c r="M28" s="150"/>
      <c r="N28" s="150"/>
      <c r="O28" s="150"/>
      <c r="P28" s="150"/>
    </row>
    <row r="29" spans="2:16" x14ac:dyDescent="0.25">
      <c r="B29" s="150"/>
      <c r="C29" s="150"/>
      <c r="D29" s="150"/>
      <c r="E29" s="33" t="s">
        <v>314</v>
      </c>
      <c r="F29" s="150"/>
      <c r="G29" s="150"/>
      <c r="H29" s="150"/>
      <c r="I29" s="150"/>
      <c r="J29" s="150"/>
      <c r="K29" s="150"/>
      <c r="L29" s="150"/>
      <c r="M29" s="150"/>
      <c r="N29" s="150"/>
      <c r="O29" s="150"/>
      <c r="P29" s="150"/>
    </row>
    <row r="30" spans="2:16" x14ac:dyDescent="0.25">
      <c r="B30" s="150"/>
      <c r="C30" s="150"/>
      <c r="D30" s="151"/>
      <c r="E30" s="33" t="s">
        <v>315</v>
      </c>
      <c r="F30" s="151"/>
      <c r="G30" s="151"/>
      <c r="H30" s="151"/>
      <c r="I30" s="151"/>
      <c r="J30" s="151"/>
      <c r="K30" s="151"/>
      <c r="L30" s="151"/>
      <c r="M30" s="151"/>
      <c r="N30" s="151"/>
      <c r="O30" s="151"/>
      <c r="P30" s="151"/>
    </row>
    <row r="31" spans="2:16" x14ac:dyDescent="0.25">
      <c r="B31" s="150"/>
      <c r="C31" s="150"/>
      <c r="D31" s="149" t="s">
        <v>316</v>
      </c>
      <c r="E31" s="33" t="s">
        <v>317</v>
      </c>
      <c r="F31" s="149" t="s">
        <v>277</v>
      </c>
      <c r="G31" s="149" t="s">
        <v>278</v>
      </c>
      <c r="H31" s="154" t="s">
        <v>287</v>
      </c>
      <c r="I31" s="154" t="s">
        <v>301</v>
      </c>
      <c r="J31" s="158" t="str">
        <f>Model_Inputs!I1</f>
        <v>Ceiling And Roof Construction</v>
      </c>
      <c r="K31" s="154" t="s">
        <v>318</v>
      </c>
      <c r="L31" s="149" t="s">
        <v>66</v>
      </c>
      <c r="M31" s="154" t="s">
        <v>70</v>
      </c>
      <c r="N31" s="154" t="s">
        <v>282</v>
      </c>
      <c r="O31" s="83"/>
      <c r="P31" s="83"/>
    </row>
    <row r="32" spans="2:16" ht="15" customHeight="1" x14ac:dyDescent="0.25">
      <c r="B32" s="150"/>
      <c r="C32" s="150"/>
      <c r="D32" s="150"/>
      <c r="E32" s="33" t="s">
        <v>319</v>
      </c>
      <c r="F32" s="150"/>
      <c r="G32" s="150"/>
      <c r="H32" s="150"/>
      <c r="I32" s="150"/>
      <c r="J32" s="150"/>
      <c r="K32" s="150"/>
      <c r="L32" s="150"/>
      <c r="M32" s="150"/>
      <c r="N32" s="150"/>
      <c r="O32" s="83"/>
      <c r="P32" s="83"/>
    </row>
    <row r="33" spans="2:16" x14ac:dyDescent="0.25">
      <c r="B33" s="150"/>
      <c r="C33" s="150"/>
      <c r="D33" s="150"/>
      <c r="E33" s="33" t="s">
        <v>320</v>
      </c>
      <c r="F33" s="150"/>
      <c r="G33" s="150"/>
      <c r="H33" s="150"/>
      <c r="I33" s="150"/>
      <c r="J33" s="150"/>
      <c r="K33" s="150"/>
      <c r="L33" s="150"/>
      <c r="M33" s="150"/>
      <c r="N33" s="150"/>
      <c r="O33" s="83"/>
      <c r="P33" s="83"/>
    </row>
    <row r="34" spans="2:16" x14ac:dyDescent="0.25">
      <c r="B34" s="150"/>
      <c r="C34" s="150"/>
      <c r="D34" s="150"/>
      <c r="E34" s="33" t="s">
        <v>321</v>
      </c>
      <c r="F34" s="150"/>
      <c r="G34" s="150"/>
      <c r="H34" s="150"/>
      <c r="I34" s="150"/>
      <c r="J34" s="150"/>
      <c r="K34" s="150"/>
      <c r="L34" s="150"/>
      <c r="M34" s="150"/>
      <c r="N34" s="150"/>
      <c r="O34" s="83"/>
      <c r="P34" s="83"/>
    </row>
    <row r="35" spans="2:16" x14ac:dyDescent="0.25">
      <c r="B35" s="150"/>
      <c r="C35" s="150"/>
      <c r="D35" s="151"/>
      <c r="E35" s="33" t="s">
        <v>322</v>
      </c>
      <c r="F35" s="151"/>
      <c r="G35" s="151"/>
      <c r="H35" s="151"/>
      <c r="I35" s="151"/>
      <c r="J35" s="151"/>
      <c r="K35" s="151"/>
      <c r="L35" s="151"/>
      <c r="M35" s="151"/>
      <c r="N35" s="151"/>
      <c r="O35" s="83"/>
      <c r="P35" s="83"/>
    </row>
    <row r="36" spans="2:16" x14ac:dyDescent="0.25">
      <c r="B36" s="150"/>
      <c r="C36" s="150"/>
      <c r="D36" s="149" t="s">
        <v>323</v>
      </c>
      <c r="E36" s="33" t="s">
        <v>324</v>
      </c>
      <c r="F36" s="149" t="s">
        <v>277</v>
      </c>
      <c r="G36" s="149" t="s">
        <v>278</v>
      </c>
      <c r="H36" s="154" t="s">
        <v>287</v>
      </c>
      <c r="I36" s="154" t="s">
        <v>301</v>
      </c>
      <c r="J36" s="158" t="str">
        <f>Model_Inputs!J1</f>
        <v>Foundation And Floor Construction</v>
      </c>
      <c r="K36" s="154" t="s">
        <v>318</v>
      </c>
      <c r="L36" s="149" t="s">
        <v>66</v>
      </c>
      <c r="M36" s="154" t="s">
        <v>70</v>
      </c>
      <c r="N36" s="154" t="s">
        <v>282</v>
      </c>
      <c r="O36" s="83"/>
      <c r="P36" s="83"/>
    </row>
    <row r="37" spans="2:16" x14ac:dyDescent="0.25">
      <c r="B37" s="150"/>
      <c r="C37" s="150"/>
      <c r="D37" s="150"/>
      <c r="E37" s="33" t="s">
        <v>325</v>
      </c>
      <c r="F37" s="150"/>
      <c r="G37" s="150"/>
      <c r="H37" s="150"/>
      <c r="I37" s="150"/>
      <c r="J37" s="150"/>
      <c r="K37" s="150"/>
      <c r="L37" s="150"/>
      <c r="M37" s="150"/>
      <c r="N37" s="150"/>
      <c r="O37" s="83"/>
      <c r="P37" s="83"/>
    </row>
    <row r="38" spans="2:16" x14ac:dyDescent="0.25">
      <c r="B38" s="150"/>
      <c r="C38" s="150"/>
      <c r="D38" s="150"/>
      <c r="E38" s="33" t="s">
        <v>326</v>
      </c>
      <c r="F38" s="150"/>
      <c r="G38" s="150"/>
      <c r="H38" s="150"/>
      <c r="I38" s="150"/>
      <c r="J38" s="150"/>
      <c r="K38" s="150"/>
      <c r="L38" s="150"/>
      <c r="M38" s="150"/>
      <c r="N38" s="150"/>
      <c r="O38" s="83"/>
      <c r="P38" s="83"/>
    </row>
    <row r="39" spans="2:16" x14ac:dyDescent="0.25">
      <c r="B39" s="150"/>
      <c r="C39" s="150"/>
      <c r="D39" s="150"/>
      <c r="E39" s="33" t="s">
        <v>327</v>
      </c>
      <c r="F39" s="150"/>
      <c r="G39" s="150"/>
      <c r="H39" s="150"/>
      <c r="I39" s="150"/>
      <c r="J39" s="150"/>
      <c r="K39" s="150"/>
      <c r="L39" s="150"/>
      <c r="M39" s="150"/>
      <c r="N39" s="150"/>
      <c r="O39" s="83"/>
      <c r="P39" s="83"/>
    </row>
    <row r="40" spans="2:16" x14ac:dyDescent="0.25">
      <c r="B40" s="150"/>
      <c r="C40" s="150"/>
      <c r="D40" s="151"/>
      <c r="E40" s="33" t="s">
        <v>328</v>
      </c>
      <c r="F40" s="151"/>
      <c r="G40" s="151"/>
      <c r="H40" s="151"/>
      <c r="I40" s="151"/>
      <c r="J40" s="151"/>
      <c r="K40" s="151"/>
      <c r="L40" s="151"/>
      <c r="M40" s="151"/>
      <c r="N40" s="151"/>
      <c r="O40" s="83"/>
      <c r="P40" s="83"/>
    </row>
    <row r="41" spans="2:16" x14ac:dyDescent="0.25">
      <c r="B41" s="151"/>
      <c r="C41" s="151"/>
      <c r="D41" s="29" t="s">
        <v>329</v>
      </c>
      <c r="E41" s="20"/>
      <c r="F41" s="3" t="s">
        <v>277</v>
      </c>
      <c r="G41" s="3" t="s">
        <v>277</v>
      </c>
      <c r="H41" s="25"/>
      <c r="I41" s="25"/>
      <c r="J41" s="25"/>
      <c r="K41" s="25"/>
      <c r="L41" s="25"/>
      <c r="M41" s="25"/>
      <c r="N41" s="25"/>
      <c r="O41" s="25"/>
      <c r="P41" s="25"/>
    </row>
    <row r="42" spans="2:16" ht="26.25" customHeight="1" x14ac:dyDescent="0.25">
      <c r="B42" s="159">
        <v>5</v>
      </c>
      <c r="C42" s="160" t="s">
        <v>123</v>
      </c>
      <c r="D42" s="25"/>
      <c r="E42" s="20"/>
      <c r="F42" s="149" t="s">
        <v>277</v>
      </c>
      <c r="G42" s="149" t="s">
        <v>278</v>
      </c>
      <c r="H42" s="154" t="s">
        <v>279</v>
      </c>
      <c r="I42" s="154" t="s">
        <v>330</v>
      </c>
      <c r="J42" s="31" t="str">
        <f>Model_Inputs!N1</f>
        <v>Window U-Value [Btu/h/ft^2/F]</v>
      </c>
      <c r="K42" s="30" t="s">
        <v>331</v>
      </c>
      <c r="L42" s="3" t="s">
        <v>72</v>
      </c>
      <c r="M42" s="3" t="s">
        <v>73</v>
      </c>
      <c r="N42" s="3" t="s">
        <v>332</v>
      </c>
      <c r="O42" s="3" t="s">
        <v>333</v>
      </c>
      <c r="P42" s="3">
        <v>5.6744658973887097</v>
      </c>
    </row>
    <row r="43" spans="2:16" ht="26.25" customHeight="1" x14ac:dyDescent="0.25">
      <c r="B43" s="151"/>
      <c r="C43" s="151"/>
      <c r="D43" s="25"/>
      <c r="E43" s="20"/>
      <c r="F43" s="151"/>
      <c r="G43" s="151"/>
      <c r="H43" s="151"/>
      <c r="I43" s="151"/>
      <c r="J43" s="31" t="str">
        <f>Model_Inputs!O1</f>
        <v>Window SHGC</v>
      </c>
      <c r="K43" s="30" t="s">
        <v>74</v>
      </c>
      <c r="L43" s="3" t="s">
        <v>72</v>
      </c>
      <c r="M43" s="3" t="s">
        <v>75</v>
      </c>
      <c r="N43" s="23" t="s">
        <v>282</v>
      </c>
      <c r="O43" s="25"/>
      <c r="P43" s="25"/>
    </row>
    <row r="44" spans="2:16" x14ac:dyDescent="0.25">
      <c r="B44" s="1">
        <v>6</v>
      </c>
      <c r="C44" s="29" t="s">
        <v>129</v>
      </c>
      <c r="D44" s="25"/>
      <c r="E44" s="20"/>
      <c r="F44" s="30" t="s">
        <v>277</v>
      </c>
      <c r="G44" s="30" t="s">
        <v>277</v>
      </c>
      <c r="H44" s="25"/>
      <c r="I44" s="25"/>
      <c r="J44" s="25"/>
      <c r="K44" s="25"/>
      <c r="L44" s="25"/>
      <c r="M44" s="25"/>
      <c r="N44" s="25"/>
      <c r="O44" s="25"/>
      <c r="P44" s="25"/>
    </row>
    <row r="45" spans="2:16" x14ac:dyDescent="0.25">
      <c r="B45" s="1">
        <v>7</v>
      </c>
      <c r="C45" s="29" t="s">
        <v>132</v>
      </c>
      <c r="D45" s="25"/>
      <c r="E45" s="20"/>
      <c r="F45" s="30" t="s">
        <v>277</v>
      </c>
      <c r="G45" s="30" t="s">
        <v>277</v>
      </c>
      <c r="H45" s="25"/>
      <c r="I45" s="25"/>
      <c r="J45" s="25"/>
      <c r="K45" s="25"/>
      <c r="L45" s="25"/>
      <c r="M45" s="25"/>
      <c r="N45" s="25"/>
      <c r="O45" s="25"/>
      <c r="P45" s="25"/>
    </row>
    <row r="46" spans="2:16" x14ac:dyDescent="0.25">
      <c r="B46" s="1">
        <v>8</v>
      </c>
      <c r="C46" s="29" t="s">
        <v>142</v>
      </c>
      <c r="D46" s="25"/>
      <c r="E46" s="20"/>
      <c r="F46" s="30" t="s">
        <v>277</v>
      </c>
      <c r="G46" s="30" t="s">
        <v>277</v>
      </c>
      <c r="H46" s="25"/>
      <c r="I46" s="25"/>
      <c r="J46" s="25"/>
      <c r="K46" s="25"/>
      <c r="L46" s="25"/>
      <c r="M46" s="25"/>
      <c r="N46" s="25"/>
      <c r="O46" s="25"/>
      <c r="P46" s="25"/>
    </row>
    <row r="47" spans="2:16" ht="30" customHeight="1" x14ac:dyDescent="0.25">
      <c r="B47" s="1">
        <v>9</v>
      </c>
      <c r="C47" s="29" t="s">
        <v>159</v>
      </c>
      <c r="D47" s="25"/>
      <c r="E47" s="20"/>
      <c r="F47" s="30" t="s">
        <v>277</v>
      </c>
      <c r="G47" s="30" t="s">
        <v>278</v>
      </c>
      <c r="H47" s="8" t="s">
        <v>279</v>
      </c>
      <c r="I47" s="8" t="s">
        <v>334</v>
      </c>
      <c r="J47" s="31" t="str">
        <f>Model_Inputs!AL1</f>
        <v>Interior LPD [W/ft^2]</v>
      </c>
      <c r="K47" s="30" t="s">
        <v>335</v>
      </c>
      <c r="L47" s="30" t="s">
        <v>72</v>
      </c>
      <c r="M47" s="30" t="s">
        <v>78</v>
      </c>
      <c r="N47" s="3" t="s">
        <v>336</v>
      </c>
      <c r="O47" s="3" t="s">
        <v>337</v>
      </c>
      <c r="P47" s="3">
        <v>10.76</v>
      </c>
    </row>
    <row r="48" spans="2:16" ht="24" customHeight="1" x14ac:dyDescent="0.25">
      <c r="B48" s="159">
        <v>10</v>
      </c>
      <c r="C48" s="149" t="s">
        <v>169</v>
      </c>
      <c r="D48" s="149" t="s">
        <v>76</v>
      </c>
      <c r="E48" s="161" t="s">
        <v>338</v>
      </c>
      <c r="F48" s="149" t="s">
        <v>277</v>
      </c>
      <c r="G48" s="149" t="s">
        <v>278</v>
      </c>
      <c r="H48" s="154" t="s">
        <v>279</v>
      </c>
      <c r="I48" s="154" t="s">
        <v>334</v>
      </c>
      <c r="J48" s="31" t="str">
        <f>Model_Inputs!AB1</f>
        <v>ASHP Backup Heat Lockout Temp [deg F]</v>
      </c>
      <c r="K48" s="30" t="s">
        <v>339</v>
      </c>
      <c r="L48" s="3" t="s">
        <v>68</v>
      </c>
      <c r="M48" s="23" t="s">
        <v>281</v>
      </c>
      <c r="N48" s="32" t="s">
        <v>340</v>
      </c>
      <c r="O48" s="32" t="s">
        <v>341</v>
      </c>
      <c r="P48" s="48" t="s">
        <v>342</v>
      </c>
    </row>
    <row r="49" spans="2:16" ht="24" customHeight="1" x14ac:dyDescent="0.25">
      <c r="B49" s="150"/>
      <c r="C49" s="150"/>
      <c r="D49" s="150"/>
      <c r="E49" s="150"/>
      <c r="F49" s="150"/>
      <c r="G49" s="150"/>
      <c r="H49" s="151"/>
      <c r="I49" s="151"/>
      <c r="J49" s="31" t="str">
        <f>Model_Inputs!AC1</f>
        <v>ASHP Compressor Lockout Temp [deg F]</v>
      </c>
      <c r="K49" s="30" t="s">
        <v>343</v>
      </c>
      <c r="L49" s="3" t="s">
        <v>68</v>
      </c>
      <c r="M49" s="23" t="s">
        <v>281</v>
      </c>
      <c r="N49" s="32" t="s">
        <v>340</v>
      </c>
      <c r="O49" s="32" t="s">
        <v>341</v>
      </c>
      <c r="P49" s="48" t="s">
        <v>342</v>
      </c>
    </row>
    <row r="50" spans="2:16" x14ac:dyDescent="0.25">
      <c r="B50" s="150"/>
      <c r="C50" s="150"/>
      <c r="D50" s="150"/>
      <c r="E50" s="151"/>
      <c r="F50" s="150"/>
      <c r="G50" s="150"/>
      <c r="H50" s="154" t="s">
        <v>287</v>
      </c>
      <c r="I50" s="154" t="s">
        <v>301</v>
      </c>
      <c r="J50" s="158" t="str">
        <f>Model_Inputs!V1</f>
        <v>Primary HVAC Type</v>
      </c>
      <c r="K50" s="149" t="s">
        <v>344</v>
      </c>
      <c r="L50" s="149" t="s">
        <v>66</v>
      </c>
      <c r="M50" s="154" t="s">
        <v>70</v>
      </c>
      <c r="N50" s="149" t="s">
        <v>282</v>
      </c>
      <c r="O50" s="155"/>
      <c r="P50" s="155"/>
    </row>
    <row r="51" spans="2:16" x14ac:dyDescent="0.25">
      <c r="B51" s="150"/>
      <c r="C51" s="150"/>
      <c r="D51" s="150"/>
      <c r="E51" s="21" t="s">
        <v>345</v>
      </c>
      <c r="F51" s="150"/>
      <c r="G51" s="150"/>
      <c r="H51" s="150"/>
      <c r="I51" s="150"/>
      <c r="J51" s="150"/>
      <c r="K51" s="150"/>
      <c r="L51" s="150"/>
      <c r="M51" s="150"/>
      <c r="N51" s="150"/>
      <c r="O51" s="150"/>
      <c r="P51" s="150"/>
    </row>
    <row r="52" spans="2:16" x14ac:dyDescent="0.25">
      <c r="B52" s="150"/>
      <c r="C52" s="150"/>
      <c r="D52" s="150"/>
      <c r="E52" s="21" t="s">
        <v>346</v>
      </c>
      <c r="F52" s="150"/>
      <c r="G52" s="150"/>
      <c r="H52" s="150"/>
      <c r="I52" s="150"/>
      <c r="J52" s="150"/>
      <c r="K52" s="150"/>
      <c r="L52" s="150"/>
      <c r="M52" s="150"/>
      <c r="N52" s="150"/>
      <c r="O52" s="150"/>
      <c r="P52" s="150"/>
    </row>
    <row r="53" spans="2:16" x14ac:dyDescent="0.25">
      <c r="B53" s="150"/>
      <c r="C53" s="150"/>
      <c r="D53" s="150"/>
      <c r="E53" s="21" t="s">
        <v>347</v>
      </c>
      <c r="F53" s="150"/>
      <c r="G53" s="150"/>
      <c r="H53" s="150"/>
      <c r="I53" s="150"/>
      <c r="J53" s="150"/>
      <c r="K53" s="150"/>
      <c r="L53" s="150"/>
      <c r="M53" s="150"/>
      <c r="N53" s="150"/>
      <c r="O53" s="150"/>
      <c r="P53" s="150"/>
    </row>
    <row r="54" spans="2:16" x14ac:dyDescent="0.25">
      <c r="B54" s="150"/>
      <c r="C54" s="150"/>
      <c r="D54" s="151"/>
      <c r="E54" s="21" t="s">
        <v>348</v>
      </c>
      <c r="F54" s="151"/>
      <c r="G54" s="151"/>
      <c r="H54" s="151"/>
      <c r="I54" s="151"/>
      <c r="J54" s="151"/>
      <c r="K54" s="151"/>
      <c r="L54" s="151"/>
      <c r="M54" s="151"/>
      <c r="N54" s="151"/>
      <c r="O54" s="151"/>
      <c r="P54" s="151"/>
    </row>
    <row r="55" spans="2:16" x14ac:dyDescent="0.25">
      <c r="B55" s="151"/>
      <c r="C55" s="151"/>
      <c r="D55" s="29" t="s">
        <v>349</v>
      </c>
      <c r="E55" s="20"/>
      <c r="F55" s="3" t="s">
        <v>277</v>
      </c>
      <c r="G55" s="3" t="s">
        <v>277</v>
      </c>
      <c r="H55" s="25"/>
      <c r="I55" s="25"/>
      <c r="J55" s="25"/>
      <c r="K55" s="25"/>
      <c r="L55" s="25"/>
      <c r="M55" s="25"/>
      <c r="N55" s="25"/>
      <c r="O55" s="25"/>
      <c r="P55" s="25"/>
    </row>
    <row r="56" spans="2:16" ht="32.25" customHeight="1" x14ac:dyDescent="0.25">
      <c r="B56" s="159">
        <v>11</v>
      </c>
      <c r="C56" s="164" t="s">
        <v>350</v>
      </c>
      <c r="D56" s="165" t="s">
        <v>77</v>
      </c>
      <c r="E56" s="21" t="s">
        <v>34</v>
      </c>
      <c r="F56" s="165" t="s">
        <v>277</v>
      </c>
      <c r="G56" s="165" t="s">
        <v>278</v>
      </c>
      <c r="H56" s="166" t="s">
        <v>287</v>
      </c>
      <c r="I56" s="166" t="s">
        <v>301</v>
      </c>
      <c r="J56" s="168" t="s">
        <v>26</v>
      </c>
      <c r="K56" s="166" t="s">
        <v>351</v>
      </c>
      <c r="L56" s="165" t="s">
        <v>66</v>
      </c>
      <c r="M56" s="166" t="s">
        <v>70</v>
      </c>
      <c r="N56" s="165" t="s">
        <v>282</v>
      </c>
      <c r="O56" s="167"/>
      <c r="P56" s="167"/>
    </row>
    <row r="57" spans="2:16" ht="32.25" customHeight="1" x14ac:dyDescent="0.25">
      <c r="B57" s="150"/>
      <c r="C57" s="150"/>
      <c r="D57" s="150"/>
      <c r="E57" s="21" t="s">
        <v>352</v>
      </c>
      <c r="F57" s="150"/>
      <c r="G57" s="150"/>
      <c r="H57" s="150"/>
      <c r="I57" s="150"/>
      <c r="J57" s="150"/>
      <c r="K57" s="150"/>
      <c r="L57" s="150"/>
      <c r="M57" s="150"/>
      <c r="N57" s="150"/>
      <c r="O57" s="150"/>
      <c r="P57" s="150"/>
    </row>
    <row r="58" spans="2:16" x14ac:dyDescent="0.25">
      <c r="B58" s="151"/>
      <c r="C58" s="151"/>
      <c r="D58" s="29" t="s">
        <v>353</v>
      </c>
      <c r="E58" s="20"/>
      <c r="F58" s="3" t="s">
        <v>277</v>
      </c>
      <c r="G58" s="3" t="s">
        <v>277</v>
      </c>
      <c r="H58" s="25"/>
      <c r="I58" s="25"/>
      <c r="J58" s="25"/>
      <c r="K58" s="25"/>
      <c r="L58" s="25"/>
      <c r="M58" s="25"/>
      <c r="N58" s="25"/>
      <c r="O58" s="25"/>
      <c r="P58" s="25"/>
    </row>
    <row r="59" spans="2:16" x14ac:dyDescent="0.25">
      <c r="B59" s="1">
        <v>12</v>
      </c>
      <c r="C59" s="29" t="s">
        <v>245</v>
      </c>
      <c r="D59" s="25"/>
      <c r="E59" s="20"/>
      <c r="F59" s="3" t="s">
        <v>277</v>
      </c>
      <c r="G59" s="3" t="s">
        <v>277</v>
      </c>
      <c r="H59" s="25"/>
      <c r="I59" s="25"/>
      <c r="J59" s="25"/>
      <c r="K59" s="25"/>
      <c r="L59" s="25"/>
      <c r="M59" s="25"/>
      <c r="N59" s="25"/>
      <c r="O59" s="25"/>
      <c r="P59" s="25"/>
    </row>
    <row r="60" spans="2:16" x14ac:dyDescent="0.25">
      <c r="B60" s="1">
        <v>13</v>
      </c>
      <c r="C60" s="29" t="s">
        <v>250</v>
      </c>
      <c r="D60" s="25"/>
      <c r="E60" s="20"/>
      <c r="F60" s="3" t="s">
        <v>277</v>
      </c>
      <c r="G60" s="3" t="s">
        <v>277</v>
      </c>
      <c r="H60" s="25"/>
      <c r="I60" s="25"/>
      <c r="J60" s="25"/>
      <c r="K60" s="25"/>
      <c r="L60" s="25"/>
      <c r="M60" s="25"/>
      <c r="N60" s="25"/>
      <c r="O60" s="25"/>
      <c r="P60" s="25"/>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9" t="s">
        <v>701</v>
      </c>
      <c r="B1" s="169"/>
      <c r="C1" s="92" t="s">
        <v>646</v>
      </c>
    </row>
    <row r="2" spans="1:4" x14ac:dyDescent="0.25">
      <c r="A2" s="113" t="s">
        <v>702</v>
      </c>
      <c r="B2" s="111" t="s">
        <v>703</v>
      </c>
      <c r="C2" s="92" t="s">
        <v>544</v>
      </c>
      <c r="D2" s="92" t="s">
        <v>704</v>
      </c>
    </row>
    <row r="3" spans="1:4" x14ac:dyDescent="0.25">
      <c r="A3" s="90" t="s">
        <v>384</v>
      </c>
      <c r="B3" s="90"/>
    </row>
    <row r="4" spans="1:4" x14ac:dyDescent="0.25">
      <c r="A4" s="16" t="s">
        <v>354</v>
      </c>
      <c r="B4" s="16" t="s">
        <v>710</v>
      </c>
      <c r="C4" s="93">
        <f>1/0.239</f>
        <v>4.1841004184100417</v>
      </c>
      <c r="D4" s="16">
        <v>1</v>
      </c>
    </row>
    <row r="5" spans="1:4" x14ac:dyDescent="0.25">
      <c r="A5" s="16" t="s">
        <v>355</v>
      </c>
      <c r="B5" s="16" t="s">
        <v>711</v>
      </c>
      <c r="C5" s="16">
        <f>'[1](Rextwall)'!$C$3</f>
        <v>11.093449394077489</v>
      </c>
      <c r="D5" s="16">
        <v>2</v>
      </c>
    </row>
    <row r="6" spans="1:4" x14ac:dyDescent="0.25">
      <c r="A6" s="16" t="s">
        <v>356</v>
      </c>
      <c r="B6" s="16" t="s">
        <v>712</v>
      </c>
      <c r="C6" s="16">
        <f>'[1](Rextwall)'!$C$4</f>
        <v>12.011429748744535</v>
      </c>
      <c r="D6" s="16">
        <v>3</v>
      </c>
    </row>
    <row r="7" spans="1:4" x14ac:dyDescent="0.25">
      <c r="A7" s="16" t="s">
        <v>30</v>
      </c>
      <c r="C7" s="99"/>
    </row>
    <row r="8" spans="1:4" x14ac:dyDescent="0.25">
      <c r="A8" s="90" t="s">
        <v>385</v>
      </c>
      <c r="B8" s="90"/>
    </row>
    <row r="9" spans="1:4" x14ac:dyDescent="0.25">
      <c r="A9" s="16" t="s">
        <v>357</v>
      </c>
      <c r="B9" s="16" t="s">
        <v>713</v>
      </c>
      <c r="C9" s="129">
        <f>1/0.201</f>
        <v>4.9751243781094523</v>
      </c>
      <c r="D9" s="16">
        <v>4</v>
      </c>
    </row>
    <row r="10" spans="1:4" x14ac:dyDescent="0.25">
      <c r="A10" s="16" t="s">
        <v>358</v>
      </c>
      <c r="B10" s="16" t="s">
        <v>714</v>
      </c>
      <c r="C10" s="16">
        <f>'[1](Rextwall)'!$C$5</f>
        <v>15.903147543742341</v>
      </c>
      <c r="D10" s="16">
        <v>5</v>
      </c>
    </row>
    <row r="11" spans="1:4" x14ac:dyDescent="0.25">
      <c r="A11" s="16" t="s">
        <v>359</v>
      </c>
      <c r="C11" s="99"/>
    </row>
    <row r="12" spans="1:4" x14ac:dyDescent="0.25">
      <c r="A12" s="16" t="s">
        <v>360</v>
      </c>
      <c r="B12" s="16" t="s">
        <v>715</v>
      </c>
      <c r="C12" s="16">
        <f>'[1](Rextwall)'!$C$7</f>
        <v>16.677775093940042</v>
      </c>
      <c r="D12" s="16">
        <v>6</v>
      </c>
    </row>
    <row r="13" spans="1:4" x14ac:dyDescent="0.25">
      <c r="A13" s="16" t="s">
        <v>361</v>
      </c>
      <c r="C13" s="99"/>
    </row>
    <row r="14" spans="1:4" x14ac:dyDescent="0.25">
      <c r="A14" s="90" t="s">
        <v>386</v>
      </c>
      <c r="B14" s="90"/>
    </row>
    <row r="15" spans="1:4" x14ac:dyDescent="0.25">
      <c r="A15" s="16" t="s">
        <v>362</v>
      </c>
      <c r="C15" s="107">
        <f>'[1](Rextwall)'!$G$122</f>
        <v>4.3139792048019281</v>
      </c>
    </row>
    <row r="16" spans="1:4" x14ac:dyDescent="0.25">
      <c r="A16" s="16" t="s">
        <v>363</v>
      </c>
      <c r="C16" s="99"/>
    </row>
    <row r="17" spans="1:4" x14ac:dyDescent="0.25">
      <c r="A17" s="16" t="s">
        <v>364</v>
      </c>
      <c r="B17" s="16" t="s">
        <v>716</v>
      </c>
      <c r="C17" s="16">
        <f>'[1](Rextwall)'!$C$6</f>
        <v>18.071000979101914</v>
      </c>
      <c r="D17" s="16">
        <v>7</v>
      </c>
    </row>
    <row r="18" spans="1:4" x14ac:dyDescent="0.25">
      <c r="A18" s="16" t="s">
        <v>365</v>
      </c>
      <c r="C18" s="99"/>
    </row>
    <row r="19" spans="1:4" x14ac:dyDescent="0.25">
      <c r="A19" s="16" t="s">
        <v>366</v>
      </c>
      <c r="B19" s="16" t="s">
        <v>717</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9" t="s">
        <v>701</v>
      </c>
      <c r="B1" s="169"/>
      <c r="C1" s="169" t="s">
        <v>646</v>
      </c>
      <c r="D1" s="169"/>
    </row>
    <row r="2" spans="1:4" s="16" customFormat="1" x14ac:dyDescent="0.25">
      <c r="A2" s="113" t="s">
        <v>702</v>
      </c>
      <c r="B2" s="111" t="s">
        <v>703</v>
      </c>
      <c r="C2" s="92" t="s">
        <v>546</v>
      </c>
      <c r="D2" s="92" t="s">
        <v>704</v>
      </c>
    </row>
    <row r="3" spans="1:4" x14ac:dyDescent="0.25">
      <c r="A3" t="s">
        <v>367</v>
      </c>
      <c r="B3" s="16" t="s">
        <v>705</v>
      </c>
      <c r="C3" s="93">
        <f>1/0.505</f>
        <v>1.9801980198019802</v>
      </c>
      <c r="D3">
        <v>1</v>
      </c>
    </row>
    <row r="4" spans="1:4" x14ac:dyDescent="0.25">
      <c r="A4" t="s">
        <v>31</v>
      </c>
      <c r="B4" s="16" t="s">
        <v>706</v>
      </c>
      <c r="C4">
        <f>'[1](Rceiling)'!$C$5</f>
        <v>26.238831903416528</v>
      </c>
      <c r="D4" s="16">
        <v>2</v>
      </c>
    </row>
    <row r="5" spans="1:4" x14ac:dyDescent="0.25">
      <c r="A5" t="s">
        <v>368</v>
      </c>
      <c r="B5" s="16" t="s">
        <v>707</v>
      </c>
      <c r="C5">
        <f>'[1](Rceiling)'!$C$6</f>
        <v>30.39221449459281</v>
      </c>
      <c r="D5" s="16">
        <v>3</v>
      </c>
    </row>
    <row r="6" spans="1:4" x14ac:dyDescent="0.25">
      <c r="A6" t="s">
        <v>369</v>
      </c>
      <c r="B6" s="16" t="s">
        <v>708</v>
      </c>
      <c r="C6" s="93">
        <f>1/0.026</f>
        <v>38.46153846153846</v>
      </c>
      <c r="D6" s="16">
        <v>4</v>
      </c>
    </row>
    <row r="7" spans="1:4" x14ac:dyDescent="0.25">
      <c r="A7" t="s">
        <v>370</v>
      </c>
      <c r="B7" s="16" t="s">
        <v>709</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9" t="s">
        <v>701</v>
      </c>
      <c r="B1" s="169"/>
      <c r="C1" s="171" t="s">
        <v>646</v>
      </c>
      <c r="D1" s="171"/>
      <c r="E1" s="171"/>
      <c r="F1" s="171"/>
      <c r="G1" s="171"/>
      <c r="H1" s="171"/>
      <c r="I1" s="171"/>
      <c r="J1" s="171"/>
      <c r="K1" s="171"/>
      <c r="L1" s="171"/>
      <c r="M1" s="171"/>
      <c r="N1" s="171"/>
      <c r="O1" s="171"/>
      <c r="P1" s="171"/>
      <c r="Q1" s="171"/>
      <c r="R1" s="171"/>
      <c r="S1" s="171"/>
      <c r="T1" s="171"/>
      <c r="U1" s="171"/>
      <c r="V1" s="171"/>
      <c r="W1" s="171"/>
      <c r="X1" s="171"/>
      <c r="Y1" s="171"/>
      <c r="Z1" s="171"/>
      <c r="AA1" s="171"/>
      <c r="AB1" s="171"/>
      <c r="AC1" s="171"/>
      <c r="AD1" s="171"/>
      <c r="AE1" s="171"/>
      <c r="AF1" s="171"/>
      <c r="AG1" s="171"/>
      <c r="AH1" s="171"/>
    </row>
    <row r="2" spans="1:35" s="16" customFormat="1" x14ac:dyDescent="0.25">
      <c r="A2" s="113" t="s">
        <v>702</v>
      </c>
      <c r="B2" s="111" t="s">
        <v>703</v>
      </c>
      <c r="C2" s="92" t="s">
        <v>557</v>
      </c>
      <c r="D2" s="92" t="s">
        <v>558</v>
      </c>
      <c r="E2" s="92" t="s">
        <v>559</v>
      </c>
      <c r="F2" s="92" t="s">
        <v>560</v>
      </c>
      <c r="G2" s="92" t="s">
        <v>561</v>
      </c>
      <c r="H2" s="92" t="s">
        <v>562</v>
      </c>
      <c r="I2" s="92" t="s">
        <v>563</v>
      </c>
      <c r="J2" s="92" t="s">
        <v>564</v>
      </c>
      <c r="K2" s="92" t="s">
        <v>565</v>
      </c>
      <c r="L2" s="92" t="s">
        <v>567</v>
      </c>
      <c r="M2" s="92" t="s">
        <v>568</v>
      </c>
      <c r="N2" s="92" t="s">
        <v>569</v>
      </c>
      <c r="O2" s="92" t="s">
        <v>570</v>
      </c>
      <c r="P2" s="92" t="s">
        <v>571</v>
      </c>
      <c r="Q2" s="92" t="s">
        <v>572</v>
      </c>
      <c r="R2" s="92" t="s">
        <v>579</v>
      </c>
      <c r="S2" s="92" t="s">
        <v>580</v>
      </c>
      <c r="T2" s="92" t="s">
        <v>531</v>
      </c>
      <c r="U2" s="101" t="s">
        <v>533</v>
      </c>
      <c r="V2" s="101" t="s">
        <v>534</v>
      </c>
      <c r="W2" s="101" t="s">
        <v>535</v>
      </c>
      <c r="X2" s="101" t="s">
        <v>537</v>
      </c>
      <c r="Y2" s="101" t="s">
        <v>538</v>
      </c>
      <c r="Z2" s="92" t="s">
        <v>539</v>
      </c>
      <c r="AA2" s="92" t="s">
        <v>540</v>
      </c>
      <c r="AB2" s="92" t="s">
        <v>541</v>
      </c>
      <c r="AC2" s="92" t="s">
        <v>542</v>
      </c>
      <c r="AD2" s="92" t="s">
        <v>543</v>
      </c>
      <c r="AE2" s="101" t="s">
        <v>548</v>
      </c>
      <c r="AF2" s="101" t="s">
        <v>549</v>
      </c>
      <c r="AG2" s="101" t="s">
        <v>550</v>
      </c>
      <c r="AH2" s="101" t="s">
        <v>551</v>
      </c>
      <c r="AI2" s="92" t="s">
        <v>704</v>
      </c>
    </row>
    <row r="3" spans="1:35" x14ac:dyDescent="0.25">
      <c r="A3" s="90" t="s">
        <v>387</v>
      </c>
      <c r="B3" s="90"/>
    </row>
    <row r="4" spans="1:35" x14ac:dyDescent="0.25">
      <c r="A4" s="16" t="s">
        <v>388</v>
      </c>
      <c r="B4" s="16" t="s">
        <v>718</v>
      </c>
      <c r="C4">
        <v>1</v>
      </c>
      <c r="D4" s="94">
        <v>1188.55</v>
      </c>
      <c r="E4" s="94">
        <f>SQRT(D4)*4</f>
        <v>137.90141406091527</v>
      </c>
      <c r="F4" s="95">
        <f>'[1](Rfloor)'!$C$2</f>
        <v>3.7938292063643679</v>
      </c>
      <c r="G4">
        <v>0</v>
      </c>
      <c r="H4">
        <v>0</v>
      </c>
      <c r="I4" t="s">
        <v>634</v>
      </c>
      <c r="J4">
        <v>0</v>
      </c>
      <c r="K4">
        <v>0</v>
      </c>
      <c r="L4">
        <v>1</v>
      </c>
      <c r="M4">
        <v>1.75</v>
      </c>
      <c r="N4" s="16">
        <v>2</v>
      </c>
      <c r="O4">
        <v>0.65</v>
      </c>
      <c r="P4" s="16">
        <v>2000</v>
      </c>
      <c r="Q4" s="16">
        <v>17</v>
      </c>
      <c r="R4" s="16">
        <v>4.5</v>
      </c>
      <c r="S4" s="16">
        <v>4.5</v>
      </c>
      <c r="T4" s="100" t="s">
        <v>630</v>
      </c>
      <c r="U4" s="109">
        <v>360</v>
      </c>
      <c r="V4" s="100">
        <v>6</v>
      </c>
      <c r="W4" t="s">
        <v>633</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389</v>
      </c>
      <c r="B5" s="16" t="s">
        <v>719</v>
      </c>
      <c r="C5" s="16">
        <v>1</v>
      </c>
      <c r="D5" s="94">
        <v>1188.55</v>
      </c>
      <c r="E5" s="94">
        <f t="shared" ref="E5:E27" si="0">SQRT(D5)*4</f>
        <v>137.90141406091527</v>
      </c>
      <c r="F5" s="96">
        <f>0.8297*13+4.2236</f>
        <v>15.009699999999999</v>
      </c>
      <c r="G5" s="16">
        <v>0</v>
      </c>
      <c r="H5" s="16">
        <v>0</v>
      </c>
      <c r="I5" s="16" t="s">
        <v>634</v>
      </c>
      <c r="J5" s="16">
        <v>0</v>
      </c>
      <c r="K5" s="16">
        <v>0</v>
      </c>
      <c r="L5" s="16">
        <v>1</v>
      </c>
      <c r="M5" s="16">
        <v>1.75</v>
      </c>
      <c r="N5" s="16">
        <v>2</v>
      </c>
      <c r="O5" s="16">
        <v>0.65</v>
      </c>
      <c r="P5" s="16">
        <v>2000</v>
      </c>
      <c r="Q5" s="16">
        <v>17</v>
      </c>
      <c r="R5" s="16">
        <v>4.5</v>
      </c>
      <c r="S5" s="16">
        <v>4.5</v>
      </c>
      <c r="T5" s="100" t="s">
        <v>630</v>
      </c>
      <c r="U5" s="109">
        <v>360</v>
      </c>
      <c r="V5" s="100">
        <v>6</v>
      </c>
      <c r="W5" s="16" t="s">
        <v>633</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390</v>
      </c>
      <c r="B6" s="16" t="s">
        <v>720</v>
      </c>
      <c r="C6" s="16">
        <v>1</v>
      </c>
      <c r="D6" s="94">
        <v>1188.55</v>
      </c>
      <c r="E6" s="94">
        <f t="shared" si="0"/>
        <v>137.90141406091527</v>
      </c>
      <c r="F6" s="95">
        <f>'[1](Rfloor)'!$C$4</f>
        <v>19.830083004956272</v>
      </c>
      <c r="G6" s="16">
        <v>0</v>
      </c>
      <c r="H6" s="16">
        <v>0</v>
      </c>
      <c r="I6" s="16" t="s">
        <v>634</v>
      </c>
      <c r="J6" s="16">
        <v>0</v>
      </c>
      <c r="K6" s="16">
        <v>0</v>
      </c>
      <c r="L6" s="16">
        <v>1</v>
      </c>
      <c r="M6" s="16">
        <v>1.75</v>
      </c>
      <c r="N6" s="16">
        <v>2</v>
      </c>
      <c r="O6" s="16">
        <v>0.65</v>
      </c>
      <c r="P6" s="16">
        <v>2000</v>
      </c>
      <c r="Q6" s="16">
        <v>17</v>
      </c>
      <c r="R6" s="16">
        <v>4.5</v>
      </c>
      <c r="S6" s="16">
        <v>4.5</v>
      </c>
      <c r="T6" s="100" t="s">
        <v>630</v>
      </c>
      <c r="U6" s="109">
        <v>360</v>
      </c>
      <c r="V6" s="100">
        <v>6</v>
      </c>
      <c r="W6" s="16" t="s">
        <v>633</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391</v>
      </c>
      <c r="B7" s="16" t="s">
        <v>721</v>
      </c>
      <c r="C7" s="16">
        <v>1</v>
      </c>
      <c r="D7" s="94">
        <v>1188.55</v>
      </c>
      <c r="E7" s="94">
        <f t="shared" si="0"/>
        <v>137.90141406091527</v>
      </c>
      <c r="F7" s="96">
        <f>'[1](Rfloor)'!$C$6</f>
        <v>29.207719748939308</v>
      </c>
      <c r="G7" s="16">
        <v>0</v>
      </c>
      <c r="H7" s="16">
        <v>0</v>
      </c>
      <c r="I7" s="16" t="s">
        <v>634</v>
      </c>
      <c r="J7" s="16">
        <v>0</v>
      </c>
      <c r="K7" s="16">
        <v>0</v>
      </c>
      <c r="L7" s="16">
        <v>1</v>
      </c>
      <c r="M7" s="16">
        <v>1.75</v>
      </c>
      <c r="N7" s="16">
        <v>2</v>
      </c>
      <c r="O7" s="16">
        <v>0.65</v>
      </c>
      <c r="P7" s="16">
        <v>2000</v>
      </c>
      <c r="Q7" s="16">
        <v>17</v>
      </c>
      <c r="R7" s="16">
        <v>4.5</v>
      </c>
      <c r="S7" s="16">
        <v>4.5</v>
      </c>
      <c r="T7" s="100" t="s">
        <v>630</v>
      </c>
      <c r="U7" s="109">
        <v>360</v>
      </c>
      <c r="V7" s="100">
        <v>6</v>
      </c>
      <c r="W7" s="16" t="s">
        <v>633</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392</v>
      </c>
      <c r="B8" s="16" t="s">
        <v>722</v>
      </c>
      <c r="C8" s="16">
        <v>1</v>
      </c>
      <c r="D8" s="94">
        <v>1188.55</v>
      </c>
      <c r="E8" s="94">
        <f t="shared" si="0"/>
        <v>137.90141406091527</v>
      </c>
      <c r="F8" s="97">
        <f>'[1](Rfloor)'!$C$7</f>
        <v>35.64218248602414</v>
      </c>
      <c r="G8" s="16">
        <v>0</v>
      </c>
      <c r="H8" s="16">
        <v>0</v>
      </c>
      <c r="I8" s="16" t="s">
        <v>634</v>
      </c>
      <c r="J8" s="16">
        <v>0</v>
      </c>
      <c r="K8" s="16">
        <v>0</v>
      </c>
      <c r="L8" s="16">
        <v>1</v>
      </c>
      <c r="M8" s="16">
        <v>1.75</v>
      </c>
      <c r="N8" s="16">
        <v>2</v>
      </c>
      <c r="O8" s="16">
        <v>0.65</v>
      </c>
      <c r="P8" s="16">
        <v>2000</v>
      </c>
      <c r="Q8" s="16">
        <v>17</v>
      </c>
      <c r="R8" s="16">
        <v>4.5</v>
      </c>
      <c r="S8" s="16">
        <v>4.5</v>
      </c>
      <c r="T8" s="100" t="s">
        <v>630</v>
      </c>
      <c r="U8" s="109">
        <v>360</v>
      </c>
      <c r="V8" s="100">
        <v>6</v>
      </c>
      <c r="W8" s="16" t="s">
        <v>633</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393</v>
      </c>
      <c r="B9" s="90"/>
      <c r="D9" s="94"/>
      <c r="F9" s="98"/>
      <c r="J9" s="16"/>
      <c r="R9" s="16"/>
      <c r="S9" s="16"/>
      <c r="AE9" s="100"/>
    </row>
    <row r="10" spans="1:35" x14ac:dyDescent="0.25">
      <c r="A10" s="16" t="s">
        <v>394</v>
      </c>
      <c r="B10" s="16" t="s">
        <v>723</v>
      </c>
      <c r="C10">
        <v>2</v>
      </c>
      <c r="D10" s="94">
        <v>1188.55</v>
      </c>
      <c r="E10" s="94">
        <f t="shared" si="0"/>
        <v>137.90141406091527</v>
      </c>
      <c r="F10" s="98">
        <f>$F$4</f>
        <v>3.7938292063643679</v>
      </c>
      <c r="G10">
        <v>0</v>
      </c>
      <c r="H10" s="16">
        <v>0</v>
      </c>
      <c r="I10" t="s">
        <v>634</v>
      </c>
      <c r="J10">
        <v>0</v>
      </c>
      <c r="K10">
        <v>0</v>
      </c>
      <c r="L10">
        <v>0</v>
      </c>
      <c r="M10">
        <v>0</v>
      </c>
      <c r="N10">
        <v>0</v>
      </c>
      <c r="O10">
        <v>0</v>
      </c>
      <c r="P10">
        <v>2000</v>
      </c>
      <c r="Q10">
        <v>17</v>
      </c>
      <c r="R10" s="16">
        <v>4.5</v>
      </c>
      <c r="S10" s="16">
        <v>4.5</v>
      </c>
      <c r="T10" t="s">
        <v>633</v>
      </c>
      <c r="U10" s="109">
        <v>360</v>
      </c>
      <c r="V10" s="100">
        <v>6</v>
      </c>
      <c r="W10" t="s">
        <v>633</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395</v>
      </c>
      <c r="B11" s="16" t="s">
        <v>724</v>
      </c>
      <c r="C11" s="16">
        <v>2</v>
      </c>
      <c r="D11" s="94">
        <v>1188.55</v>
      </c>
      <c r="E11" s="94">
        <f t="shared" si="0"/>
        <v>137.90141406091527</v>
      </c>
      <c r="F11" s="98">
        <f t="shared" ref="F11:F16" si="1">$F$4</f>
        <v>3.7938292063643679</v>
      </c>
      <c r="G11">
        <v>0</v>
      </c>
      <c r="H11" s="16">
        <v>0</v>
      </c>
      <c r="I11" t="s">
        <v>647</v>
      </c>
      <c r="J11">
        <f>CONVERT(0.6,"m","ft")</f>
        <v>1.9685039370078741</v>
      </c>
      <c r="K11">
        <v>5</v>
      </c>
      <c r="L11">
        <v>0</v>
      </c>
      <c r="M11" s="16">
        <v>0</v>
      </c>
      <c r="N11">
        <v>0</v>
      </c>
      <c r="O11" s="16">
        <v>0</v>
      </c>
      <c r="P11" s="16">
        <v>2000</v>
      </c>
      <c r="Q11">
        <v>17</v>
      </c>
      <c r="R11" s="16">
        <v>4.5</v>
      </c>
      <c r="S11" s="16">
        <v>4.5</v>
      </c>
      <c r="T11" s="16" t="s">
        <v>633</v>
      </c>
      <c r="U11" s="109">
        <v>360</v>
      </c>
      <c r="V11" s="100">
        <v>6</v>
      </c>
      <c r="W11" s="16" t="s">
        <v>633</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396</v>
      </c>
      <c r="C12" s="170" t="s">
        <v>648</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0"/>
      <c r="AB12" s="170"/>
      <c r="AC12" s="170"/>
      <c r="AD12" s="170"/>
      <c r="AE12" s="170"/>
      <c r="AF12" s="170"/>
      <c r="AG12" s="170"/>
      <c r="AH12" s="170"/>
    </row>
    <row r="13" spans="1:35" x14ac:dyDescent="0.25">
      <c r="A13" s="16" t="s">
        <v>397</v>
      </c>
      <c r="B13" s="16" t="s">
        <v>725</v>
      </c>
      <c r="C13" s="16">
        <v>2</v>
      </c>
      <c r="D13" s="94">
        <v>1188.55</v>
      </c>
      <c r="E13" s="94">
        <f t="shared" si="0"/>
        <v>137.90141406091527</v>
      </c>
      <c r="F13" s="98">
        <f t="shared" si="1"/>
        <v>3.7938292063643679</v>
      </c>
      <c r="G13">
        <v>5</v>
      </c>
      <c r="H13" s="16">
        <v>0</v>
      </c>
      <c r="I13" t="s">
        <v>637</v>
      </c>
      <c r="J13">
        <f>CONVERT(0.25,"m","ft")</f>
        <v>0.82020997375328086</v>
      </c>
      <c r="K13">
        <v>5</v>
      </c>
      <c r="L13">
        <v>0</v>
      </c>
      <c r="M13" s="16">
        <v>0</v>
      </c>
      <c r="N13">
        <v>0</v>
      </c>
      <c r="O13" s="16">
        <v>0</v>
      </c>
      <c r="P13" s="16">
        <v>2000</v>
      </c>
      <c r="Q13">
        <v>17</v>
      </c>
      <c r="R13" s="16">
        <v>4.5</v>
      </c>
      <c r="S13" s="16">
        <v>4.5</v>
      </c>
      <c r="T13" s="16" t="s">
        <v>633</v>
      </c>
      <c r="U13" s="109">
        <v>360</v>
      </c>
      <c r="V13" s="100">
        <v>6</v>
      </c>
      <c r="W13" s="16" t="s">
        <v>633</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398</v>
      </c>
      <c r="B14" s="16" t="s">
        <v>726</v>
      </c>
      <c r="C14" s="16">
        <v>2</v>
      </c>
      <c r="D14" s="94">
        <v>1188.55</v>
      </c>
      <c r="E14" s="94">
        <f t="shared" si="0"/>
        <v>137.90141406091527</v>
      </c>
      <c r="F14" s="98">
        <f t="shared" si="1"/>
        <v>3.7938292063643679</v>
      </c>
      <c r="G14">
        <v>0</v>
      </c>
      <c r="H14" s="16">
        <v>0</v>
      </c>
      <c r="I14" t="s">
        <v>647</v>
      </c>
      <c r="J14" s="16">
        <f>CONVERT(0.6,"m","ft")</f>
        <v>1.9685039370078741</v>
      </c>
      <c r="K14">
        <v>10</v>
      </c>
      <c r="L14">
        <v>0</v>
      </c>
      <c r="M14" s="16">
        <v>0</v>
      </c>
      <c r="N14">
        <v>0</v>
      </c>
      <c r="O14" s="16">
        <v>0</v>
      </c>
      <c r="P14" s="16">
        <v>2000</v>
      </c>
      <c r="Q14">
        <v>17</v>
      </c>
      <c r="R14" s="16">
        <v>4.5</v>
      </c>
      <c r="S14" s="16">
        <v>4.5</v>
      </c>
      <c r="T14" s="16" t="s">
        <v>633</v>
      </c>
      <c r="U14" s="109">
        <v>360</v>
      </c>
      <c r="V14" s="100">
        <v>6</v>
      </c>
      <c r="W14" s="16" t="s">
        <v>633</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399</v>
      </c>
      <c r="C15" s="170" t="s">
        <v>648</v>
      </c>
      <c r="D15" s="170"/>
      <c r="E15" s="170"/>
      <c r="F15" s="170"/>
      <c r="G15" s="170"/>
      <c r="H15" s="170"/>
      <c r="I15" s="170"/>
      <c r="J15" s="170"/>
      <c r="K15" s="170"/>
      <c r="L15" s="170"/>
      <c r="M15" s="170"/>
      <c r="N15" s="170"/>
      <c r="O15" s="170"/>
      <c r="P15" s="170"/>
      <c r="Q15" s="170"/>
      <c r="R15" s="170"/>
      <c r="S15" s="170"/>
      <c r="T15" s="170"/>
      <c r="U15" s="170"/>
      <c r="V15" s="170"/>
      <c r="W15" s="170"/>
      <c r="X15" s="170"/>
      <c r="Y15" s="170"/>
      <c r="Z15" s="170"/>
      <c r="AA15" s="170"/>
      <c r="AB15" s="170"/>
      <c r="AC15" s="170"/>
      <c r="AD15" s="170"/>
      <c r="AE15" s="170"/>
      <c r="AF15" s="170"/>
      <c r="AG15" s="170"/>
      <c r="AH15" s="170"/>
    </row>
    <row r="16" spans="1:35" x14ac:dyDescent="0.25">
      <c r="A16" s="16" t="s">
        <v>400</v>
      </c>
      <c r="B16" s="16" t="s">
        <v>727</v>
      </c>
      <c r="C16" s="16">
        <v>2</v>
      </c>
      <c r="D16" s="94">
        <v>1188.55</v>
      </c>
      <c r="E16" s="94">
        <f t="shared" si="0"/>
        <v>137.90141406091527</v>
      </c>
      <c r="F16" s="98">
        <f t="shared" si="1"/>
        <v>3.7938292063643679</v>
      </c>
      <c r="G16">
        <v>10</v>
      </c>
      <c r="H16" s="16">
        <v>0</v>
      </c>
      <c r="I16" t="s">
        <v>637</v>
      </c>
      <c r="J16" s="16">
        <f>CONVERT(0.25,"m","ft")</f>
        <v>0.82020997375328086</v>
      </c>
      <c r="K16">
        <v>5</v>
      </c>
      <c r="L16">
        <v>0</v>
      </c>
      <c r="M16" s="16">
        <v>0</v>
      </c>
      <c r="N16">
        <v>0</v>
      </c>
      <c r="O16" s="16">
        <v>0</v>
      </c>
      <c r="P16" s="16">
        <v>2000</v>
      </c>
      <c r="Q16">
        <v>17</v>
      </c>
      <c r="R16" s="16">
        <v>4.5</v>
      </c>
      <c r="S16" s="16">
        <v>4.5</v>
      </c>
      <c r="T16" s="16" t="s">
        <v>633</v>
      </c>
      <c r="U16" s="109">
        <v>360</v>
      </c>
      <c r="V16" s="100">
        <v>6</v>
      </c>
      <c r="W16" s="16" t="s">
        <v>633</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401</v>
      </c>
      <c r="B17" s="90"/>
      <c r="D17" s="94"/>
      <c r="E17" s="94"/>
      <c r="F17" s="98"/>
      <c r="R17" s="16"/>
      <c r="S17" s="16"/>
      <c r="AE17" s="100"/>
    </row>
    <row r="18" spans="1:35" x14ac:dyDescent="0.25">
      <c r="A18" s="16" t="s">
        <v>402</v>
      </c>
      <c r="B18" s="16" t="s">
        <v>728</v>
      </c>
      <c r="C18">
        <v>4</v>
      </c>
      <c r="D18" s="94">
        <v>1188.55</v>
      </c>
      <c r="E18" s="94">
        <f t="shared" si="0"/>
        <v>137.90141406091527</v>
      </c>
      <c r="F18" s="98">
        <f>$F$4</f>
        <v>3.7938292063643679</v>
      </c>
      <c r="G18">
        <v>0</v>
      </c>
      <c r="H18" s="16">
        <v>0</v>
      </c>
      <c r="I18" s="16" t="s">
        <v>634</v>
      </c>
      <c r="J18">
        <v>0</v>
      </c>
      <c r="K18">
        <v>0</v>
      </c>
      <c r="L18">
        <v>0.5</v>
      </c>
      <c r="M18" s="16">
        <v>1.75</v>
      </c>
      <c r="N18">
        <v>6.5</v>
      </c>
      <c r="O18" s="16">
        <v>0.65</v>
      </c>
      <c r="P18" s="16">
        <v>2000</v>
      </c>
      <c r="Q18" s="16">
        <v>17</v>
      </c>
      <c r="R18" s="16">
        <v>4.5</v>
      </c>
      <c r="S18" s="16">
        <v>4.5</v>
      </c>
      <c r="T18" t="s">
        <v>638</v>
      </c>
      <c r="U18" s="100">
        <v>0</v>
      </c>
      <c r="V18" s="100">
        <v>6</v>
      </c>
      <c r="W18" s="16" t="s">
        <v>633</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403</v>
      </c>
      <c r="B19" s="16" t="s">
        <v>729</v>
      </c>
      <c r="C19" s="16">
        <v>4</v>
      </c>
      <c r="D19" s="94">
        <v>1188.55</v>
      </c>
      <c r="E19" s="94">
        <f t="shared" si="0"/>
        <v>137.90141406091527</v>
      </c>
      <c r="F19" s="98">
        <f t="shared" ref="F19:F21" si="2">$F$4</f>
        <v>3.7938292063643679</v>
      </c>
      <c r="G19" s="16">
        <v>0</v>
      </c>
      <c r="H19" s="16">
        <v>0</v>
      </c>
      <c r="I19" s="16" t="s">
        <v>634</v>
      </c>
      <c r="J19" s="16">
        <v>0</v>
      </c>
      <c r="K19" s="16">
        <v>0</v>
      </c>
      <c r="L19" s="16">
        <v>0.5</v>
      </c>
      <c r="M19" s="16">
        <v>5</v>
      </c>
      <c r="N19" s="16">
        <v>6.5</v>
      </c>
      <c r="O19" s="16">
        <v>5</v>
      </c>
      <c r="P19" s="16">
        <v>2000</v>
      </c>
      <c r="Q19" s="16">
        <v>17</v>
      </c>
      <c r="R19" s="16">
        <v>4.5</v>
      </c>
      <c r="S19" s="16">
        <v>4.5</v>
      </c>
      <c r="T19" s="16" t="s">
        <v>638</v>
      </c>
      <c r="U19" s="100">
        <v>0</v>
      </c>
      <c r="V19" s="100">
        <v>6</v>
      </c>
      <c r="W19" s="16" t="s">
        <v>633</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404</v>
      </c>
      <c r="B20" s="16" t="s">
        <v>730</v>
      </c>
      <c r="C20" s="16">
        <v>4</v>
      </c>
      <c r="D20" s="94">
        <v>1188.55</v>
      </c>
      <c r="E20" s="94">
        <f t="shared" si="0"/>
        <v>137.90141406091527</v>
      </c>
      <c r="F20" s="98">
        <f t="shared" si="2"/>
        <v>3.7938292063643679</v>
      </c>
      <c r="G20" s="16">
        <v>0</v>
      </c>
      <c r="H20" s="16">
        <v>0</v>
      </c>
      <c r="I20" s="16" t="s">
        <v>634</v>
      </c>
      <c r="J20" s="16">
        <v>0</v>
      </c>
      <c r="K20" s="16">
        <v>0</v>
      </c>
      <c r="L20" s="16">
        <v>0.5</v>
      </c>
      <c r="M20" s="16">
        <v>10</v>
      </c>
      <c r="N20" s="16">
        <v>6.5</v>
      </c>
      <c r="O20" s="16">
        <v>10</v>
      </c>
      <c r="P20" s="16">
        <v>2000</v>
      </c>
      <c r="Q20" s="16">
        <v>17</v>
      </c>
      <c r="R20" s="16">
        <v>4.5</v>
      </c>
      <c r="S20" s="16">
        <v>4.5</v>
      </c>
      <c r="T20" s="16" t="s">
        <v>638</v>
      </c>
      <c r="U20" s="100">
        <v>0</v>
      </c>
      <c r="V20" s="100">
        <v>6</v>
      </c>
      <c r="W20" s="16" t="s">
        <v>633</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405</v>
      </c>
      <c r="B21" s="16" t="s">
        <v>731</v>
      </c>
      <c r="C21" s="16">
        <v>4</v>
      </c>
      <c r="D21" s="94">
        <v>1188.55</v>
      </c>
      <c r="E21" s="94">
        <f t="shared" si="0"/>
        <v>137.90141406091527</v>
      </c>
      <c r="F21" s="98">
        <f t="shared" si="2"/>
        <v>3.7938292063643679</v>
      </c>
      <c r="G21" s="16">
        <v>0</v>
      </c>
      <c r="H21" s="16">
        <v>0</v>
      </c>
      <c r="I21" s="16" t="s">
        <v>634</v>
      </c>
      <c r="J21" s="16">
        <v>0</v>
      </c>
      <c r="K21" s="16">
        <v>0</v>
      </c>
      <c r="L21" s="16">
        <v>0.5</v>
      </c>
      <c r="M21" s="16">
        <v>15</v>
      </c>
      <c r="N21" s="16">
        <v>6.5</v>
      </c>
      <c r="O21" s="16">
        <v>15</v>
      </c>
      <c r="P21" s="16">
        <v>2000</v>
      </c>
      <c r="Q21" s="16">
        <v>17</v>
      </c>
      <c r="R21" s="16">
        <v>4.5</v>
      </c>
      <c r="S21" s="16">
        <v>4.5</v>
      </c>
      <c r="T21" s="16" t="s">
        <v>638</v>
      </c>
      <c r="U21" s="100">
        <v>0</v>
      </c>
      <c r="V21" s="100">
        <v>6</v>
      </c>
      <c r="W21" s="16" t="s">
        <v>633</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406</v>
      </c>
      <c r="B22" s="90"/>
      <c r="D22" s="94"/>
      <c r="F22" s="98"/>
      <c r="I22" s="16"/>
      <c r="R22" s="16"/>
      <c r="S22" s="16"/>
      <c r="AE22" s="100"/>
    </row>
    <row r="23" spans="1:35" x14ac:dyDescent="0.25">
      <c r="A23" s="16" t="s">
        <v>407</v>
      </c>
      <c r="B23" s="16" t="s">
        <v>732</v>
      </c>
      <c r="C23">
        <v>3</v>
      </c>
      <c r="D23" s="94">
        <v>1188.55</v>
      </c>
      <c r="E23" s="94">
        <f t="shared" si="0"/>
        <v>137.90141406091527</v>
      </c>
      <c r="F23" s="98">
        <f>F4</f>
        <v>3.7938292063643679</v>
      </c>
      <c r="G23">
        <v>0</v>
      </c>
      <c r="H23" s="16">
        <v>0</v>
      </c>
      <c r="I23" t="s">
        <v>634</v>
      </c>
      <c r="J23">
        <v>0</v>
      </c>
      <c r="K23">
        <v>0</v>
      </c>
      <c r="L23" s="16">
        <v>0.5</v>
      </c>
      <c r="M23" s="16">
        <v>1.75</v>
      </c>
      <c r="N23" s="16">
        <v>6.5</v>
      </c>
      <c r="O23" s="16">
        <v>0.65</v>
      </c>
      <c r="P23" s="16">
        <v>2000</v>
      </c>
      <c r="Q23" s="16">
        <v>17</v>
      </c>
      <c r="R23" s="16">
        <v>4.5</v>
      </c>
      <c r="S23" s="16">
        <v>4.5</v>
      </c>
      <c r="T23" t="s">
        <v>630</v>
      </c>
      <c r="U23" s="109">
        <v>360</v>
      </c>
      <c r="V23" s="100">
        <v>6</v>
      </c>
      <c r="W23" s="16" t="s">
        <v>633</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408</v>
      </c>
      <c r="B24" s="16" t="s">
        <v>733</v>
      </c>
      <c r="C24" s="16">
        <v>3</v>
      </c>
      <c r="D24" s="94">
        <v>1188.55</v>
      </c>
      <c r="E24" s="94">
        <f t="shared" si="0"/>
        <v>137.90141406091527</v>
      </c>
      <c r="F24" s="98">
        <f>F5</f>
        <v>15.009699999999999</v>
      </c>
      <c r="G24">
        <v>0</v>
      </c>
      <c r="H24" s="16">
        <v>0</v>
      </c>
      <c r="I24" s="16" t="s">
        <v>634</v>
      </c>
      <c r="J24" s="16">
        <v>0</v>
      </c>
      <c r="K24" s="16">
        <v>0</v>
      </c>
      <c r="L24" s="16">
        <v>0.5</v>
      </c>
      <c r="M24" s="16">
        <v>1.75</v>
      </c>
      <c r="N24" s="16">
        <v>6.5</v>
      </c>
      <c r="O24" s="16">
        <v>0.65</v>
      </c>
      <c r="P24" s="16">
        <v>2000</v>
      </c>
      <c r="Q24" s="16">
        <v>17</v>
      </c>
      <c r="R24" s="16">
        <v>4.5</v>
      </c>
      <c r="S24" s="16">
        <v>4.5</v>
      </c>
      <c r="T24" s="16" t="s">
        <v>630</v>
      </c>
      <c r="U24" s="109">
        <v>360</v>
      </c>
      <c r="V24" s="100">
        <v>6</v>
      </c>
      <c r="W24" s="16" t="s">
        <v>633</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409</v>
      </c>
      <c r="B25" s="16" t="s">
        <v>734</v>
      </c>
      <c r="C25" s="16">
        <v>3</v>
      </c>
      <c r="D25" s="94">
        <v>1188.55</v>
      </c>
      <c r="E25" s="94">
        <f t="shared" si="0"/>
        <v>137.90141406091527</v>
      </c>
      <c r="F25" s="98">
        <f>F6</f>
        <v>19.830083004956272</v>
      </c>
      <c r="G25">
        <v>0</v>
      </c>
      <c r="H25" s="16">
        <v>0</v>
      </c>
      <c r="I25" s="16" t="s">
        <v>634</v>
      </c>
      <c r="J25" s="16">
        <v>0</v>
      </c>
      <c r="K25" s="16">
        <v>0</v>
      </c>
      <c r="L25" s="16">
        <v>0.5</v>
      </c>
      <c r="M25" s="16">
        <v>1.75</v>
      </c>
      <c r="N25" s="16">
        <v>6.5</v>
      </c>
      <c r="O25" s="16">
        <v>0.65</v>
      </c>
      <c r="P25" s="16">
        <v>2000</v>
      </c>
      <c r="Q25" s="16">
        <v>17</v>
      </c>
      <c r="R25" s="16">
        <v>4.5</v>
      </c>
      <c r="S25" s="16">
        <v>4.5</v>
      </c>
      <c r="T25" s="16" t="s">
        <v>630</v>
      </c>
      <c r="U25" s="109">
        <v>360</v>
      </c>
      <c r="V25" s="100">
        <v>6</v>
      </c>
      <c r="W25" s="16" t="s">
        <v>633</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410</v>
      </c>
      <c r="B26" s="16" t="s">
        <v>735</v>
      </c>
      <c r="C26" s="16">
        <v>3</v>
      </c>
      <c r="D26" s="94">
        <v>1188.55</v>
      </c>
      <c r="E26" s="94">
        <f t="shared" si="0"/>
        <v>137.90141406091527</v>
      </c>
      <c r="F26" s="98">
        <f>F7</f>
        <v>29.207719748939308</v>
      </c>
      <c r="G26">
        <v>0</v>
      </c>
      <c r="H26" s="16">
        <v>0</v>
      </c>
      <c r="I26" s="16" t="s">
        <v>634</v>
      </c>
      <c r="J26" s="16">
        <v>0</v>
      </c>
      <c r="K26" s="16">
        <v>0</v>
      </c>
      <c r="L26" s="16">
        <v>0.5</v>
      </c>
      <c r="M26" s="16">
        <v>1.75</v>
      </c>
      <c r="N26" s="16">
        <v>6.5</v>
      </c>
      <c r="O26" s="16">
        <v>0.65</v>
      </c>
      <c r="P26" s="16">
        <v>2000</v>
      </c>
      <c r="Q26" s="16">
        <v>17</v>
      </c>
      <c r="R26" s="16">
        <v>4.5</v>
      </c>
      <c r="S26" s="16">
        <v>4.5</v>
      </c>
      <c r="T26" s="16" t="s">
        <v>630</v>
      </c>
      <c r="U26" s="109">
        <v>360</v>
      </c>
      <c r="V26" s="100">
        <v>6</v>
      </c>
      <c r="W26" s="16" t="s">
        <v>633</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411</v>
      </c>
      <c r="B27" s="16" t="s">
        <v>736</v>
      </c>
      <c r="C27" s="16">
        <v>3</v>
      </c>
      <c r="D27" s="94">
        <v>1188.55</v>
      </c>
      <c r="E27" s="94">
        <f t="shared" si="0"/>
        <v>137.90141406091527</v>
      </c>
      <c r="F27" s="98">
        <f>F8</f>
        <v>35.64218248602414</v>
      </c>
      <c r="G27">
        <v>0</v>
      </c>
      <c r="H27" s="16">
        <v>0</v>
      </c>
      <c r="I27" s="16" t="s">
        <v>634</v>
      </c>
      <c r="J27" s="16">
        <v>0</v>
      </c>
      <c r="K27" s="16">
        <v>0</v>
      </c>
      <c r="L27" s="16">
        <v>0.5</v>
      </c>
      <c r="M27" s="16">
        <v>1.75</v>
      </c>
      <c r="N27" s="16">
        <v>6.5</v>
      </c>
      <c r="O27" s="16">
        <v>0.65</v>
      </c>
      <c r="P27" s="16">
        <v>2000</v>
      </c>
      <c r="Q27" s="16">
        <v>17</v>
      </c>
      <c r="R27" s="16">
        <v>4.5</v>
      </c>
      <c r="S27" s="16">
        <v>4.5</v>
      </c>
      <c r="T27" s="16" t="s">
        <v>630</v>
      </c>
      <c r="U27" s="109">
        <v>360</v>
      </c>
      <c r="V27" s="100">
        <v>6</v>
      </c>
      <c r="W27" s="16" t="s">
        <v>633</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9" t="s">
        <v>701</v>
      </c>
      <c r="B1" s="169"/>
      <c r="C1" s="169" t="s">
        <v>646</v>
      </c>
      <c r="D1" s="169"/>
    </row>
    <row r="2" spans="1:14" x14ac:dyDescent="0.25">
      <c r="A2" s="113" t="s">
        <v>702</v>
      </c>
      <c r="B2" s="111" t="s">
        <v>703</v>
      </c>
      <c r="C2" s="101" t="s">
        <v>552</v>
      </c>
      <c r="D2" s="101" t="s">
        <v>553</v>
      </c>
      <c r="E2" s="92" t="s">
        <v>704</v>
      </c>
      <c r="G2" s="16"/>
      <c r="I2" t="s">
        <v>742</v>
      </c>
      <c r="J2" t="s">
        <v>743</v>
      </c>
      <c r="K2" t="s">
        <v>744</v>
      </c>
      <c r="L2" t="s">
        <v>745</v>
      </c>
      <c r="M2" t="s">
        <v>553</v>
      </c>
      <c r="N2" t="s">
        <v>746</v>
      </c>
    </row>
    <row r="3" spans="1:14" x14ac:dyDescent="0.25">
      <c r="A3" s="90" t="s">
        <v>765</v>
      </c>
      <c r="G3" s="16"/>
      <c r="I3">
        <v>1</v>
      </c>
      <c r="J3" t="s">
        <v>747</v>
      </c>
      <c r="K3" t="s">
        <v>748</v>
      </c>
      <c r="L3" s="107">
        <v>1.0900000000000001</v>
      </c>
      <c r="M3">
        <v>0.73</v>
      </c>
      <c r="N3">
        <v>0.69</v>
      </c>
    </row>
    <row r="4" spans="1:14" x14ac:dyDescent="0.25">
      <c r="A4" s="16" t="s">
        <v>769</v>
      </c>
      <c r="B4" t="s">
        <v>784</v>
      </c>
      <c r="C4">
        <f>L3</f>
        <v>1.0900000000000001</v>
      </c>
      <c r="D4">
        <f>M3</f>
        <v>0.73</v>
      </c>
      <c r="E4">
        <v>1</v>
      </c>
      <c r="G4" s="16"/>
      <c r="I4">
        <v>2</v>
      </c>
      <c r="J4" t="s">
        <v>749</v>
      </c>
      <c r="K4" t="s">
        <v>748</v>
      </c>
      <c r="L4">
        <v>0.83</v>
      </c>
      <c r="M4">
        <v>0.65</v>
      </c>
      <c r="N4">
        <v>0.63</v>
      </c>
    </row>
    <row r="5" spans="1:14" x14ac:dyDescent="0.25">
      <c r="A5" s="16" t="s">
        <v>770</v>
      </c>
      <c r="B5" s="16" t="s">
        <v>785</v>
      </c>
      <c r="C5" s="16">
        <f t="shared" ref="C5:C9" si="0">L4</f>
        <v>0.83</v>
      </c>
      <c r="D5" s="16">
        <f t="shared" ref="D5:D9" si="1">M4</f>
        <v>0.65</v>
      </c>
      <c r="E5">
        <v>2</v>
      </c>
      <c r="G5" s="16"/>
      <c r="I5">
        <v>3</v>
      </c>
      <c r="J5" t="s">
        <v>750</v>
      </c>
      <c r="K5" t="s">
        <v>748</v>
      </c>
      <c r="L5">
        <v>0.83</v>
      </c>
      <c r="M5">
        <v>0.54</v>
      </c>
      <c r="N5">
        <v>0.47</v>
      </c>
    </row>
    <row r="6" spans="1:14" x14ac:dyDescent="0.25">
      <c r="A6" s="16" t="s">
        <v>771</v>
      </c>
      <c r="B6" s="16" t="s">
        <v>786</v>
      </c>
      <c r="C6" s="16">
        <f t="shared" si="0"/>
        <v>0.83</v>
      </c>
      <c r="D6" s="16">
        <f t="shared" si="1"/>
        <v>0.54</v>
      </c>
      <c r="E6">
        <v>3</v>
      </c>
      <c r="G6" s="16"/>
      <c r="I6">
        <v>4</v>
      </c>
      <c r="J6" t="s">
        <v>751</v>
      </c>
      <c r="K6" t="s">
        <v>748</v>
      </c>
      <c r="L6">
        <v>0.65</v>
      </c>
      <c r="M6">
        <v>0.57999999999999996</v>
      </c>
      <c r="N6">
        <v>0.61</v>
      </c>
    </row>
    <row r="7" spans="1:14" x14ac:dyDescent="0.25">
      <c r="A7" s="16" t="s">
        <v>772</v>
      </c>
      <c r="B7" s="16" t="s">
        <v>787</v>
      </c>
      <c r="C7" s="16">
        <f t="shared" si="0"/>
        <v>0.65</v>
      </c>
      <c r="D7" s="16">
        <f t="shared" si="1"/>
        <v>0.57999999999999996</v>
      </c>
      <c r="E7" s="16">
        <v>4</v>
      </c>
      <c r="G7" s="16"/>
      <c r="I7">
        <v>5</v>
      </c>
      <c r="J7" t="s">
        <v>752</v>
      </c>
      <c r="K7" t="s">
        <v>748</v>
      </c>
      <c r="L7">
        <v>0.64</v>
      </c>
      <c r="M7">
        <v>0.38</v>
      </c>
      <c r="N7">
        <v>0.56000000000000005</v>
      </c>
    </row>
    <row r="8" spans="1:14" x14ac:dyDescent="0.25">
      <c r="A8" s="16" t="s">
        <v>773</v>
      </c>
      <c r="B8" s="16" t="s">
        <v>789</v>
      </c>
      <c r="C8" s="16">
        <f t="shared" si="0"/>
        <v>0.64</v>
      </c>
      <c r="D8" s="16">
        <f t="shared" si="1"/>
        <v>0.38</v>
      </c>
      <c r="E8" s="16">
        <v>5</v>
      </c>
      <c r="G8" s="16"/>
      <c r="I8">
        <v>6</v>
      </c>
      <c r="J8" t="s">
        <v>753</v>
      </c>
      <c r="K8" t="s">
        <v>748</v>
      </c>
      <c r="L8">
        <v>0.63</v>
      </c>
      <c r="M8">
        <v>0.26</v>
      </c>
      <c r="N8">
        <v>0.49</v>
      </c>
    </row>
    <row r="9" spans="1:14" x14ac:dyDescent="0.25">
      <c r="A9" s="16" t="s">
        <v>774</v>
      </c>
      <c r="B9" s="16" t="s">
        <v>788</v>
      </c>
      <c r="C9" s="16">
        <f t="shared" si="0"/>
        <v>0.63</v>
      </c>
      <c r="D9" s="16">
        <f t="shared" si="1"/>
        <v>0.26</v>
      </c>
      <c r="E9" s="16">
        <v>6</v>
      </c>
      <c r="G9" s="16"/>
      <c r="I9">
        <v>7</v>
      </c>
      <c r="J9" t="s">
        <v>749</v>
      </c>
      <c r="K9" t="s">
        <v>754</v>
      </c>
      <c r="L9">
        <v>0.6</v>
      </c>
      <c r="M9">
        <v>0.62</v>
      </c>
      <c r="N9">
        <v>0.63</v>
      </c>
    </row>
    <row r="10" spans="1:14" x14ac:dyDescent="0.25">
      <c r="A10" s="90" t="s">
        <v>766</v>
      </c>
      <c r="G10" s="16"/>
      <c r="I10">
        <v>8</v>
      </c>
      <c r="J10" t="s">
        <v>750</v>
      </c>
      <c r="K10" t="s">
        <v>754</v>
      </c>
      <c r="L10">
        <v>0.6</v>
      </c>
      <c r="M10">
        <v>0.51</v>
      </c>
      <c r="N10">
        <v>0.47</v>
      </c>
    </row>
    <row r="11" spans="1:14" x14ac:dyDescent="0.25">
      <c r="A11" s="16" t="s">
        <v>790</v>
      </c>
      <c r="B11" s="16" t="s">
        <v>795</v>
      </c>
      <c r="C11">
        <f t="shared" ref="C11:D15" si="2">L9</f>
        <v>0.6</v>
      </c>
      <c r="D11" s="16">
        <f t="shared" si="2"/>
        <v>0.62</v>
      </c>
      <c r="E11">
        <v>7</v>
      </c>
      <c r="G11" s="16"/>
      <c r="I11">
        <v>9</v>
      </c>
      <c r="J11" t="s">
        <v>751</v>
      </c>
      <c r="K11" t="s">
        <v>754</v>
      </c>
      <c r="L11">
        <v>0.42</v>
      </c>
      <c r="M11">
        <v>0.55000000000000004</v>
      </c>
      <c r="N11">
        <v>0.61</v>
      </c>
    </row>
    <row r="12" spans="1:14" x14ac:dyDescent="0.25">
      <c r="A12" s="16" t="s">
        <v>791</v>
      </c>
      <c r="B12" s="16" t="s">
        <v>796</v>
      </c>
      <c r="C12" s="16">
        <f t="shared" si="2"/>
        <v>0.6</v>
      </c>
      <c r="D12" s="16">
        <f t="shared" si="2"/>
        <v>0.51</v>
      </c>
      <c r="E12">
        <v>8</v>
      </c>
      <c r="G12" s="16"/>
      <c r="I12">
        <v>10</v>
      </c>
      <c r="J12" t="s">
        <v>752</v>
      </c>
      <c r="K12" t="s">
        <v>754</v>
      </c>
      <c r="L12">
        <v>0.42</v>
      </c>
      <c r="M12">
        <v>0.35</v>
      </c>
      <c r="N12">
        <v>0.56000000000000005</v>
      </c>
    </row>
    <row r="13" spans="1:14" x14ac:dyDescent="0.25">
      <c r="A13" s="16" t="s">
        <v>792</v>
      </c>
      <c r="B13" s="16" t="s">
        <v>797</v>
      </c>
      <c r="C13" s="16">
        <f t="shared" si="2"/>
        <v>0.42</v>
      </c>
      <c r="D13" s="16">
        <f t="shared" si="2"/>
        <v>0.55000000000000004</v>
      </c>
      <c r="E13" s="16">
        <v>9</v>
      </c>
      <c r="G13" s="16"/>
      <c r="I13">
        <v>11</v>
      </c>
      <c r="J13" t="s">
        <v>753</v>
      </c>
      <c r="K13" t="s">
        <v>754</v>
      </c>
      <c r="L13">
        <v>0.41</v>
      </c>
      <c r="M13">
        <v>0.23</v>
      </c>
      <c r="N13">
        <v>0.49</v>
      </c>
    </row>
    <row r="14" spans="1:14" x14ac:dyDescent="0.25">
      <c r="A14" s="16" t="s">
        <v>793</v>
      </c>
      <c r="B14" s="16" t="s">
        <v>798</v>
      </c>
      <c r="C14" s="16">
        <f t="shared" si="2"/>
        <v>0.42</v>
      </c>
      <c r="D14" s="16">
        <f t="shared" si="2"/>
        <v>0.35</v>
      </c>
      <c r="E14" s="16">
        <v>10</v>
      </c>
      <c r="G14" s="16"/>
      <c r="I14">
        <v>12</v>
      </c>
      <c r="J14" t="s">
        <v>747</v>
      </c>
      <c r="K14" t="s">
        <v>755</v>
      </c>
      <c r="L14">
        <v>0.88</v>
      </c>
      <c r="M14">
        <v>0.64</v>
      </c>
      <c r="N14">
        <v>0.65</v>
      </c>
    </row>
    <row r="15" spans="1:14" x14ac:dyDescent="0.25">
      <c r="A15" s="16" t="s">
        <v>794</v>
      </c>
      <c r="B15" s="16" t="s">
        <v>799</v>
      </c>
      <c r="C15" s="16">
        <f t="shared" si="2"/>
        <v>0.41</v>
      </c>
      <c r="D15" s="16">
        <f t="shared" si="2"/>
        <v>0.23</v>
      </c>
      <c r="E15" s="16">
        <v>11</v>
      </c>
      <c r="G15" s="16"/>
      <c r="I15">
        <v>13</v>
      </c>
      <c r="J15" t="s">
        <v>749</v>
      </c>
      <c r="K15" t="s">
        <v>755</v>
      </c>
      <c r="L15">
        <v>0.52</v>
      </c>
      <c r="M15">
        <v>0.56999999999999995</v>
      </c>
      <c r="N15">
        <v>0.59</v>
      </c>
    </row>
    <row r="16" spans="1:14" x14ac:dyDescent="0.25">
      <c r="A16" s="90" t="s">
        <v>767</v>
      </c>
      <c r="G16" s="16"/>
      <c r="I16">
        <v>14</v>
      </c>
      <c r="J16" t="s">
        <v>750</v>
      </c>
      <c r="K16" t="s">
        <v>755</v>
      </c>
      <c r="L16">
        <v>0.52</v>
      </c>
      <c r="M16">
        <v>0.47</v>
      </c>
      <c r="N16">
        <v>0.44</v>
      </c>
    </row>
    <row r="17" spans="1:14" x14ac:dyDescent="0.25">
      <c r="A17" s="16" t="s">
        <v>775</v>
      </c>
      <c r="B17" s="16" t="s">
        <v>800</v>
      </c>
      <c r="C17">
        <f t="shared" ref="C17:D19" si="3">L14</f>
        <v>0.88</v>
      </c>
      <c r="D17" s="16">
        <f t="shared" si="3"/>
        <v>0.64</v>
      </c>
      <c r="E17">
        <v>12</v>
      </c>
      <c r="G17" s="16"/>
      <c r="I17">
        <v>15</v>
      </c>
      <c r="J17" t="s">
        <v>756</v>
      </c>
      <c r="K17" t="s">
        <v>757</v>
      </c>
      <c r="L17">
        <v>0.28999999999999998</v>
      </c>
      <c r="M17">
        <v>0.5</v>
      </c>
      <c r="N17">
        <v>0.56999999999999995</v>
      </c>
    </row>
    <row r="18" spans="1:14" x14ac:dyDescent="0.25">
      <c r="A18" s="16" t="s">
        <v>776</v>
      </c>
      <c r="B18" s="16" t="s">
        <v>801</v>
      </c>
      <c r="C18" s="16">
        <f t="shared" si="3"/>
        <v>0.52</v>
      </c>
      <c r="D18" s="16">
        <f t="shared" si="3"/>
        <v>0.56999999999999995</v>
      </c>
      <c r="E18">
        <v>13</v>
      </c>
      <c r="G18" s="16"/>
      <c r="I18">
        <v>16</v>
      </c>
      <c r="J18" t="s">
        <v>758</v>
      </c>
      <c r="K18" t="s">
        <v>757</v>
      </c>
      <c r="L18">
        <v>0.28000000000000003</v>
      </c>
      <c r="M18">
        <v>0.31</v>
      </c>
      <c r="N18">
        <v>0.52</v>
      </c>
    </row>
    <row r="19" spans="1:14" x14ac:dyDescent="0.25">
      <c r="A19" s="16" t="s">
        <v>777</v>
      </c>
      <c r="B19" s="16" t="s">
        <v>802</v>
      </c>
      <c r="C19" s="16">
        <f t="shared" si="3"/>
        <v>0.52</v>
      </c>
      <c r="D19" s="16">
        <f t="shared" si="3"/>
        <v>0.47</v>
      </c>
      <c r="E19" s="16">
        <v>14</v>
      </c>
      <c r="G19" s="16"/>
      <c r="I19">
        <v>17</v>
      </c>
      <c r="J19" t="s">
        <v>759</v>
      </c>
      <c r="K19" t="s">
        <v>757</v>
      </c>
      <c r="L19">
        <v>0.27</v>
      </c>
      <c r="M19">
        <v>0.2</v>
      </c>
      <c r="N19">
        <v>0.46</v>
      </c>
    </row>
    <row r="20" spans="1:14" x14ac:dyDescent="0.25">
      <c r="A20" s="90" t="s">
        <v>768</v>
      </c>
      <c r="G20" s="16"/>
      <c r="I20">
        <v>18</v>
      </c>
      <c r="J20" t="s">
        <v>760</v>
      </c>
      <c r="K20" t="s">
        <v>757</v>
      </c>
      <c r="L20">
        <v>0.2</v>
      </c>
      <c r="M20">
        <v>0.41</v>
      </c>
      <c r="N20">
        <v>0.5</v>
      </c>
    </row>
    <row r="21" spans="1:14" x14ac:dyDescent="0.25">
      <c r="A21" s="16" t="s">
        <v>778</v>
      </c>
      <c r="B21" s="16" t="s">
        <v>803</v>
      </c>
      <c r="C21">
        <f t="shared" ref="C21:D26" si="4">L17</f>
        <v>0.28999999999999998</v>
      </c>
      <c r="D21" s="16">
        <f t="shared" si="4"/>
        <v>0.5</v>
      </c>
      <c r="E21">
        <v>15</v>
      </c>
      <c r="G21" s="16"/>
      <c r="I21">
        <v>19</v>
      </c>
      <c r="J21" t="s">
        <v>761</v>
      </c>
      <c r="K21" t="s">
        <v>757</v>
      </c>
      <c r="L21">
        <v>0.19</v>
      </c>
      <c r="M21">
        <v>0.28000000000000003</v>
      </c>
      <c r="N21">
        <v>0.45</v>
      </c>
    </row>
    <row r="22" spans="1:14" x14ac:dyDescent="0.25">
      <c r="A22" s="16" t="s">
        <v>779</v>
      </c>
      <c r="B22" s="16" t="s">
        <v>804</v>
      </c>
      <c r="C22" s="16">
        <f t="shared" si="4"/>
        <v>0.28000000000000003</v>
      </c>
      <c r="D22" s="16">
        <f t="shared" si="4"/>
        <v>0.31</v>
      </c>
      <c r="E22">
        <v>16</v>
      </c>
      <c r="G22" s="16"/>
      <c r="I22">
        <v>20</v>
      </c>
      <c r="J22" t="s">
        <v>762</v>
      </c>
      <c r="K22" t="s">
        <v>757</v>
      </c>
      <c r="L22">
        <v>0.19</v>
      </c>
      <c r="M22">
        <v>0.18</v>
      </c>
      <c r="N22">
        <v>0.37</v>
      </c>
    </row>
    <row r="23" spans="1:14" x14ac:dyDescent="0.25">
      <c r="A23" s="16" t="s">
        <v>780</v>
      </c>
      <c r="B23" s="16" t="s">
        <v>805</v>
      </c>
      <c r="C23" s="16">
        <f t="shared" si="4"/>
        <v>0.27</v>
      </c>
      <c r="D23" s="16">
        <f t="shared" si="4"/>
        <v>0.2</v>
      </c>
      <c r="E23" s="16">
        <v>17</v>
      </c>
      <c r="G23" s="16"/>
    </row>
    <row r="24" spans="1:14" x14ac:dyDescent="0.25">
      <c r="A24" s="16" t="s">
        <v>781</v>
      </c>
      <c r="B24" s="16" t="s">
        <v>806</v>
      </c>
      <c r="C24" s="16">
        <f t="shared" si="4"/>
        <v>0.2</v>
      </c>
      <c r="D24" s="16">
        <f t="shared" si="4"/>
        <v>0.41</v>
      </c>
      <c r="E24" s="16">
        <v>18</v>
      </c>
      <c r="G24" s="16"/>
      <c r="I24" t="s">
        <v>763</v>
      </c>
      <c r="J24" s="119" t="s">
        <v>764</v>
      </c>
    </row>
    <row r="25" spans="1:14" x14ac:dyDescent="0.25">
      <c r="A25" s="16" t="s">
        <v>782</v>
      </c>
      <c r="B25" s="16" t="s">
        <v>807</v>
      </c>
      <c r="C25" s="16">
        <f t="shared" si="4"/>
        <v>0.19</v>
      </c>
      <c r="D25" s="16">
        <f t="shared" si="4"/>
        <v>0.28000000000000003</v>
      </c>
      <c r="E25" s="16">
        <v>19</v>
      </c>
      <c r="G25" s="16"/>
    </row>
    <row r="26" spans="1:14" x14ac:dyDescent="0.25">
      <c r="A26" s="16" t="s">
        <v>783</v>
      </c>
      <c r="B26" s="16" t="s">
        <v>808</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E27" sqref="E27"/>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9" t="s">
        <v>701</v>
      </c>
      <c r="B1" s="169"/>
      <c r="C1" s="169" t="s">
        <v>646</v>
      </c>
      <c r="D1" s="169"/>
      <c r="E1" s="16"/>
    </row>
    <row r="2" spans="1:5" x14ac:dyDescent="0.25">
      <c r="A2" s="24" t="s">
        <v>651</v>
      </c>
      <c r="B2" s="24" t="s">
        <v>652</v>
      </c>
      <c r="C2" s="101" t="s">
        <v>532</v>
      </c>
      <c r="D2" s="101" t="s">
        <v>536</v>
      </c>
      <c r="E2" s="92" t="s">
        <v>704</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election activeCell="F25" sqref="F25"/>
    </sheetView>
  </sheetViews>
  <sheetFormatPr defaultRowHeight="15" x14ac:dyDescent="0.25"/>
  <cols>
    <col min="1" max="1" width="32.42578125" style="16" customWidth="1"/>
  </cols>
  <sheetData>
    <row r="1" spans="1:1" x14ac:dyDescent="0.25">
      <c r="A1" s="16" t="s">
        <v>371</v>
      </c>
    </row>
    <row r="2" spans="1:1" x14ac:dyDescent="0.25">
      <c r="A2" s="16" t="s">
        <v>14</v>
      </c>
    </row>
    <row r="3" spans="1:1" x14ac:dyDescent="0.25">
      <c r="A3" s="16" t="s">
        <v>372</v>
      </c>
    </row>
    <row r="4" spans="1:1" x14ac:dyDescent="0.25">
      <c r="A4" s="16" t="s">
        <v>373</v>
      </c>
    </row>
    <row r="5" spans="1:1" x14ac:dyDescent="0.25">
      <c r="A5" s="16" t="s">
        <v>374</v>
      </c>
    </row>
    <row r="6" spans="1:1" x14ac:dyDescent="0.25">
      <c r="A6" s="16" t="s">
        <v>375</v>
      </c>
    </row>
    <row r="7" spans="1:1" x14ac:dyDescent="0.25">
      <c r="A7" s="16" t="s">
        <v>376</v>
      </c>
    </row>
    <row r="8" spans="1:1" x14ac:dyDescent="0.25">
      <c r="A8" s="16" t="s">
        <v>377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20"/>
  <sheetViews>
    <sheetView workbookViewId="0">
      <selection activeCell="G23" sqref="G23"/>
    </sheetView>
  </sheetViews>
  <sheetFormatPr defaultRowHeight="15" x14ac:dyDescent="0.25"/>
  <cols>
    <col min="1" max="1" width="49.140625" style="16" bestFit="1" customWidth="1"/>
    <col min="2" max="2" width="22.42578125" bestFit="1" customWidth="1"/>
    <col min="3" max="3" width="18.7109375" bestFit="1" customWidth="1"/>
  </cols>
  <sheetData>
    <row r="1" spans="1:3" s="16" customFormat="1" x14ac:dyDescent="0.25">
      <c r="A1" s="169" t="s">
        <v>639</v>
      </c>
      <c r="B1" s="171" t="s">
        <v>646</v>
      </c>
      <c r="C1" s="171"/>
    </row>
    <row r="2" spans="1:3" s="16" customFormat="1" x14ac:dyDescent="0.25">
      <c r="A2" s="169"/>
      <c r="B2" s="92" t="s">
        <v>524</v>
      </c>
      <c r="C2" s="92" t="s">
        <v>530</v>
      </c>
    </row>
    <row r="3" spans="1:3" s="16" customFormat="1" x14ac:dyDescent="0.25">
      <c r="A3" s="90" t="s">
        <v>2404</v>
      </c>
      <c r="B3" s="92"/>
      <c r="C3" s="92"/>
    </row>
    <row r="4" spans="1:3" x14ac:dyDescent="0.25">
      <c r="A4" s="16" t="s">
        <v>2333</v>
      </c>
      <c r="B4" t="s">
        <v>643</v>
      </c>
      <c r="C4">
        <v>0</v>
      </c>
    </row>
    <row r="5" spans="1:3" x14ac:dyDescent="0.25">
      <c r="A5" s="16" t="s">
        <v>2334</v>
      </c>
    </row>
    <row r="6" spans="1:3" s="16" customFormat="1" x14ac:dyDescent="0.25">
      <c r="A6" s="16" t="s">
        <v>2343</v>
      </c>
    </row>
    <row r="7" spans="1:3" s="16" customFormat="1" x14ac:dyDescent="0.25">
      <c r="A7" s="16" t="s">
        <v>2342</v>
      </c>
    </row>
    <row r="8" spans="1:3" x14ac:dyDescent="0.25">
      <c r="A8" s="90" t="s">
        <v>2405</v>
      </c>
      <c r="B8" t="s">
        <v>644</v>
      </c>
      <c r="C8" s="16">
        <v>0</v>
      </c>
    </row>
    <row r="9" spans="1:3" x14ac:dyDescent="0.25">
      <c r="A9" t="s">
        <v>346</v>
      </c>
      <c r="B9" t="s">
        <v>632</v>
      </c>
      <c r="C9" s="16">
        <v>0</v>
      </c>
    </row>
    <row r="10" spans="1:3" x14ac:dyDescent="0.25">
      <c r="A10" t="s">
        <v>2336</v>
      </c>
      <c r="B10" s="16" t="s">
        <v>645</v>
      </c>
      <c r="C10" s="16">
        <v>0</v>
      </c>
    </row>
    <row r="11" spans="1:3" x14ac:dyDescent="0.25">
      <c r="A11" s="90" t="s">
        <v>2406</v>
      </c>
      <c r="B11" s="16" t="s">
        <v>645</v>
      </c>
      <c r="C11" s="16">
        <v>0</v>
      </c>
    </row>
    <row r="12" spans="1:3" x14ac:dyDescent="0.25">
      <c r="A12" t="s">
        <v>348</v>
      </c>
    </row>
    <row r="13" spans="1:3" x14ac:dyDescent="0.25">
      <c r="A13" t="s">
        <v>2335</v>
      </c>
    </row>
    <row r="14" spans="1:3" x14ac:dyDescent="0.25">
      <c r="A14" s="90" t="s">
        <v>2402</v>
      </c>
    </row>
    <row r="15" spans="1:3" x14ac:dyDescent="0.25">
      <c r="A15" s="16" t="s">
        <v>2341</v>
      </c>
    </row>
    <row r="16" spans="1:3" x14ac:dyDescent="0.25">
      <c r="A16" s="90" t="s">
        <v>2403</v>
      </c>
    </row>
    <row r="17" spans="1:1" x14ac:dyDescent="0.25">
      <c r="A17" s="16" t="s">
        <v>2407</v>
      </c>
    </row>
    <row r="18" spans="1:1" x14ac:dyDescent="0.25">
      <c r="A18" s="16" t="s">
        <v>2408</v>
      </c>
    </row>
    <row r="19" spans="1:1" x14ac:dyDescent="0.25">
      <c r="A19" s="16" t="s">
        <v>2409</v>
      </c>
    </row>
    <row r="20" spans="1:1" x14ac:dyDescent="0.25">
      <c r="A20" s="16" t="s">
        <v>2410</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AF0AB-3155-4A3F-8B4F-3D0300050B83}">
  <sheetPr>
    <tabColor theme="1"/>
  </sheetPr>
  <dimension ref="A1:E23"/>
  <sheetViews>
    <sheetView workbookViewId="0">
      <selection activeCell="A24" sqref="A24"/>
    </sheetView>
  </sheetViews>
  <sheetFormatPr defaultRowHeight="15" x14ac:dyDescent="0.25"/>
  <cols>
    <col min="1" max="1" width="8.85546875" customWidth="1"/>
    <col min="2" max="2" width="15.140625" bestFit="1" customWidth="1"/>
    <col min="3" max="3" width="13.85546875" bestFit="1" customWidth="1"/>
    <col min="4" max="4" width="31.140625" bestFit="1" customWidth="1"/>
    <col min="5" max="5" width="23" bestFit="1" customWidth="1"/>
    <col min="7" max="7" width="27.5703125" bestFit="1" customWidth="1"/>
  </cols>
  <sheetData>
    <row r="1" spans="1:5" x14ac:dyDescent="0.25">
      <c r="A1" t="s">
        <v>2345</v>
      </c>
      <c r="B1" t="s">
        <v>2346</v>
      </c>
      <c r="C1" t="s">
        <v>2392</v>
      </c>
      <c r="D1" t="s">
        <v>2347</v>
      </c>
      <c r="E1" t="s">
        <v>2348</v>
      </c>
    </row>
    <row r="2" spans="1:5" x14ac:dyDescent="0.25">
      <c r="A2" s="16">
        <v>0.5</v>
      </c>
      <c r="B2">
        <f>A2*12000/1000</f>
        <v>6</v>
      </c>
      <c r="C2" s="141">
        <f>A2*3.5169*1000</f>
        <v>1758.45</v>
      </c>
      <c r="D2" t="str">
        <f>B2&amp;" kBtuh ("&amp;TEXT(C2,"0.0")&amp;" W or "&amp;A2&amp;" ton)"</f>
        <v>6 kBtuh (1758.5 W or 0.5 ton)</v>
      </c>
      <c r="E2" t="str">
        <f>B2&amp;" kBtuh ("&amp;TEXT(C2,"0.0")&amp;" W)"</f>
        <v>6 kBtuh (1758.5 W)</v>
      </c>
    </row>
    <row r="3" spans="1:5" x14ac:dyDescent="0.25">
      <c r="A3" s="16">
        <v>1</v>
      </c>
      <c r="B3" s="16">
        <f t="shared" ref="B3:B21" si="0">A3*12000/1000</f>
        <v>12</v>
      </c>
      <c r="C3" s="141">
        <f t="shared" ref="C3:C21" si="1">A3*3.5169*1000</f>
        <v>3516.9</v>
      </c>
      <c r="D3" s="16" t="str">
        <f t="shared" ref="D3:D21" si="2">B3&amp;" kBtuh ("&amp;TEXT(C3,"0.0")&amp;" W or "&amp;A3&amp;" ton)"</f>
        <v>12 kBtuh (3516.9 W or 1 ton)</v>
      </c>
      <c r="E3" s="16" t="str">
        <f t="shared" ref="E3:E21" si="3">B3&amp;" kBtuh ("&amp;TEXT(C3,"0.0")&amp;" W)"</f>
        <v>12 kBtuh (3516.9 W)</v>
      </c>
    </row>
    <row r="4" spans="1:5" x14ac:dyDescent="0.25">
      <c r="A4" s="16">
        <v>1.5</v>
      </c>
      <c r="B4" s="16">
        <f t="shared" si="0"/>
        <v>18</v>
      </c>
      <c r="C4" s="141">
        <f t="shared" si="1"/>
        <v>5275.35</v>
      </c>
      <c r="D4" s="16" t="str">
        <f t="shared" si="2"/>
        <v>18 kBtuh (5275.4 W or 1.5 ton)</v>
      </c>
      <c r="E4" s="16" t="str">
        <f t="shared" si="3"/>
        <v>18 kBtuh (5275.4 W)</v>
      </c>
    </row>
    <row r="5" spans="1:5" x14ac:dyDescent="0.25">
      <c r="A5" s="16">
        <v>2</v>
      </c>
      <c r="B5" s="16">
        <f t="shared" si="0"/>
        <v>24</v>
      </c>
      <c r="C5" s="141">
        <f t="shared" si="1"/>
        <v>7033.8</v>
      </c>
      <c r="D5" s="16" t="str">
        <f t="shared" si="2"/>
        <v>24 kBtuh (7033.8 W or 2 ton)</v>
      </c>
      <c r="E5" s="16" t="str">
        <f t="shared" si="3"/>
        <v>24 kBtuh (7033.8 W)</v>
      </c>
    </row>
    <row r="6" spans="1:5" x14ac:dyDescent="0.25">
      <c r="A6" s="16">
        <v>2.5</v>
      </c>
      <c r="B6" s="16">
        <f t="shared" si="0"/>
        <v>30</v>
      </c>
      <c r="C6" s="141">
        <f t="shared" si="1"/>
        <v>8792.2500000000018</v>
      </c>
      <c r="D6" s="16" t="str">
        <f t="shared" si="2"/>
        <v>30 kBtuh (8792.3 W or 2.5 ton)</v>
      </c>
      <c r="E6" s="16" t="str">
        <f t="shared" si="3"/>
        <v>30 kBtuh (8792.3 W)</v>
      </c>
    </row>
    <row r="7" spans="1:5" x14ac:dyDescent="0.25">
      <c r="A7" s="16">
        <v>3</v>
      </c>
      <c r="B7" s="16">
        <f t="shared" si="0"/>
        <v>36</v>
      </c>
      <c r="C7" s="141">
        <f t="shared" si="1"/>
        <v>10550.7</v>
      </c>
      <c r="D7" s="16" t="str">
        <f t="shared" si="2"/>
        <v>36 kBtuh (10550.7 W or 3 ton)</v>
      </c>
      <c r="E7" s="16" t="str">
        <f t="shared" si="3"/>
        <v>36 kBtuh (10550.7 W)</v>
      </c>
    </row>
    <row r="8" spans="1:5" x14ac:dyDescent="0.25">
      <c r="A8" s="16">
        <v>3.5</v>
      </c>
      <c r="B8" s="16">
        <f t="shared" si="0"/>
        <v>42</v>
      </c>
      <c r="C8" s="141">
        <f t="shared" si="1"/>
        <v>12309.150000000001</v>
      </c>
      <c r="D8" s="16" t="str">
        <f t="shared" si="2"/>
        <v>42 kBtuh (12309.2 W or 3.5 ton)</v>
      </c>
      <c r="E8" s="16" t="str">
        <f t="shared" si="3"/>
        <v>42 kBtuh (12309.2 W)</v>
      </c>
    </row>
    <row r="9" spans="1:5" x14ac:dyDescent="0.25">
      <c r="A9" s="16">
        <v>4</v>
      </c>
      <c r="B9" s="16">
        <f t="shared" si="0"/>
        <v>48</v>
      </c>
      <c r="C9" s="141">
        <f t="shared" si="1"/>
        <v>14067.6</v>
      </c>
      <c r="D9" s="16" t="str">
        <f t="shared" si="2"/>
        <v>48 kBtuh (14067.6 W or 4 ton)</v>
      </c>
      <c r="E9" s="16" t="str">
        <f t="shared" si="3"/>
        <v>48 kBtuh (14067.6 W)</v>
      </c>
    </row>
    <row r="10" spans="1:5" x14ac:dyDescent="0.25">
      <c r="A10" s="16">
        <v>4.5</v>
      </c>
      <c r="B10" s="16">
        <f t="shared" si="0"/>
        <v>54</v>
      </c>
      <c r="C10" s="141">
        <f t="shared" si="1"/>
        <v>15826.050000000001</v>
      </c>
      <c r="D10" s="16" t="str">
        <f t="shared" si="2"/>
        <v>54 kBtuh (15826.1 W or 4.5 ton)</v>
      </c>
      <c r="E10" s="16" t="str">
        <f t="shared" si="3"/>
        <v>54 kBtuh (15826.1 W)</v>
      </c>
    </row>
    <row r="11" spans="1:5" x14ac:dyDescent="0.25">
      <c r="A11" s="16">
        <v>5</v>
      </c>
      <c r="B11" s="16">
        <f t="shared" si="0"/>
        <v>60</v>
      </c>
      <c r="C11" s="141">
        <f t="shared" si="1"/>
        <v>17584.500000000004</v>
      </c>
      <c r="D11" s="16" t="str">
        <f t="shared" si="2"/>
        <v>60 kBtuh (17584.5 W or 5 ton)</v>
      </c>
      <c r="E11" s="16" t="str">
        <f t="shared" si="3"/>
        <v>60 kBtuh (17584.5 W)</v>
      </c>
    </row>
    <row r="12" spans="1:5" x14ac:dyDescent="0.25">
      <c r="A12" s="16">
        <v>5.5</v>
      </c>
      <c r="B12" s="16">
        <f t="shared" si="0"/>
        <v>66</v>
      </c>
      <c r="C12" s="141">
        <f t="shared" si="1"/>
        <v>19342.95</v>
      </c>
      <c r="D12" s="16" t="str">
        <f t="shared" si="2"/>
        <v>66 kBtuh (19343.0 W or 5.5 ton)</v>
      </c>
      <c r="E12" s="16" t="str">
        <f t="shared" si="3"/>
        <v>66 kBtuh (19343.0 W)</v>
      </c>
    </row>
    <row r="13" spans="1:5" x14ac:dyDescent="0.25">
      <c r="A13" s="16">
        <v>6</v>
      </c>
      <c r="B13" s="16">
        <f t="shared" si="0"/>
        <v>72</v>
      </c>
      <c r="C13" s="141">
        <f t="shared" si="1"/>
        <v>21101.4</v>
      </c>
      <c r="D13" s="16" t="str">
        <f t="shared" si="2"/>
        <v>72 kBtuh (21101.4 W or 6 ton)</v>
      </c>
      <c r="E13" s="16" t="str">
        <f t="shared" si="3"/>
        <v>72 kBtuh (21101.4 W)</v>
      </c>
    </row>
    <row r="14" spans="1:5" x14ac:dyDescent="0.25">
      <c r="A14" s="16">
        <v>6.5</v>
      </c>
      <c r="B14" s="16">
        <f t="shared" si="0"/>
        <v>78</v>
      </c>
      <c r="C14" s="141">
        <f t="shared" si="1"/>
        <v>22859.850000000002</v>
      </c>
      <c r="D14" s="16" t="str">
        <f t="shared" si="2"/>
        <v>78 kBtuh (22859.9 W or 6.5 ton)</v>
      </c>
      <c r="E14" s="16" t="str">
        <f t="shared" si="3"/>
        <v>78 kBtuh (22859.9 W)</v>
      </c>
    </row>
    <row r="15" spans="1:5" x14ac:dyDescent="0.25">
      <c r="A15" s="16">
        <v>7</v>
      </c>
      <c r="B15" s="16">
        <f t="shared" si="0"/>
        <v>84</v>
      </c>
      <c r="C15" s="141">
        <f t="shared" si="1"/>
        <v>24618.300000000003</v>
      </c>
      <c r="D15" s="16" t="str">
        <f t="shared" si="2"/>
        <v>84 kBtuh (24618.3 W or 7 ton)</v>
      </c>
      <c r="E15" s="16" t="str">
        <f t="shared" si="3"/>
        <v>84 kBtuh (24618.3 W)</v>
      </c>
    </row>
    <row r="16" spans="1:5" x14ac:dyDescent="0.25">
      <c r="A16" s="16">
        <v>7.5</v>
      </c>
      <c r="B16" s="16">
        <f t="shared" si="0"/>
        <v>90</v>
      </c>
      <c r="C16" s="141">
        <f t="shared" si="1"/>
        <v>26376.75</v>
      </c>
      <c r="D16" s="16" t="str">
        <f t="shared" si="2"/>
        <v>90 kBtuh (26376.8 W or 7.5 ton)</v>
      </c>
      <c r="E16" s="16" t="str">
        <f t="shared" si="3"/>
        <v>90 kBtuh (26376.8 W)</v>
      </c>
    </row>
    <row r="17" spans="1:5" x14ac:dyDescent="0.25">
      <c r="A17" s="16">
        <v>8</v>
      </c>
      <c r="B17" s="16">
        <f t="shared" si="0"/>
        <v>96</v>
      </c>
      <c r="C17" s="141">
        <f t="shared" si="1"/>
        <v>28135.200000000001</v>
      </c>
      <c r="D17" s="16" t="str">
        <f t="shared" si="2"/>
        <v>96 kBtuh (28135.2 W or 8 ton)</v>
      </c>
      <c r="E17" s="16" t="str">
        <f t="shared" si="3"/>
        <v>96 kBtuh (28135.2 W)</v>
      </c>
    </row>
    <row r="18" spans="1:5" x14ac:dyDescent="0.25">
      <c r="A18" s="16">
        <v>8.5</v>
      </c>
      <c r="B18" s="16">
        <f t="shared" si="0"/>
        <v>102</v>
      </c>
      <c r="C18" s="141">
        <f t="shared" si="1"/>
        <v>29893.65</v>
      </c>
      <c r="D18" s="16" t="str">
        <f t="shared" si="2"/>
        <v>102 kBtuh (29893.7 W or 8.5 ton)</v>
      </c>
      <c r="E18" s="16" t="str">
        <f t="shared" si="3"/>
        <v>102 kBtuh (29893.7 W)</v>
      </c>
    </row>
    <row r="19" spans="1:5" x14ac:dyDescent="0.25">
      <c r="A19" s="16">
        <v>9</v>
      </c>
      <c r="B19" s="16">
        <f t="shared" si="0"/>
        <v>108</v>
      </c>
      <c r="C19" s="141">
        <f t="shared" si="1"/>
        <v>31652.100000000002</v>
      </c>
      <c r="D19" s="16" t="str">
        <f t="shared" si="2"/>
        <v>108 kBtuh (31652.1 W or 9 ton)</v>
      </c>
      <c r="E19" s="16" t="str">
        <f t="shared" si="3"/>
        <v>108 kBtuh (31652.1 W)</v>
      </c>
    </row>
    <row r="20" spans="1:5" x14ac:dyDescent="0.25">
      <c r="A20" s="16">
        <v>9.5</v>
      </c>
      <c r="B20" s="16">
        <f t="shared" si="0"/>
        <v>114</v>
      </c>
      <c r="C20" s="141">
        <f t="shared" si="1"/>
        <v>33410.550000000003</v>
      </c>
      <c r="D20" s="16" t="str">
        <f t="shared" si="2"/>
        <v>114 kBtuh (33410.6 W or 9.5 ton)</v>
      </c>
      <c r="E20" s="16" t="str">
        <f t="shared" si="3"/>
        <v>114 kBtuh (33410.6 W)</v>
      </c>
    </row>
    <row r="21" spans="1:5" x14ac:dyDescent="0.25">
      <c r="A21" s="16">
        <v>10</v>
      </c>
      <c r="B21" s="16">
        <f t="shared" si="0"/>
        <v>120</v>
      </c>
      <c r="C21" s="141">
        <f t="shared" si="1"/>
        <v>35169.000000000007</v>
      </c>
      <c r="D21" s="16" t="str">
        <f t="shared" si="2"/>
        <v>120 kBtuh (35169.0 W or 10 ton)</v>
      </c>
      <c r="E21" s="16" t="str">
        <f t="shared" si="3"/>
        <v>120 kBtuh (35169.0 W)</v>
      </c>
    </row>
    <row r="23" spans="1:5" x14ac:dyDescent="0.25">
      <c r="A23">
        <v>0.75</v>
      </c>
      <c r="C23" s="141">
        <f>A23*3.5169*1000</f>
        <v>2637.6750000000002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865B7-2E03-4CA6-92BF-FDAF39D0742F}">
  <sheetPr>
    <tabColor theme="1"/>
  </sheetPr>
  <dimension ref="A1:C27"/>
  <sheetViews>
    <sheetView workbookViewId="0">
      <selection activeCell="G13" sqref="G13"/>
    </sheetView>
  </sheetViews>
  <sheetFormatPr defaultRowHeight="15" x14ac:dyDescent="0.25"/>
  <cols>
    <col min="1" max="1" width="23.42578125" bestFit="1" customWidth="1"/>
  </cols>
  <sheetData>
    <row r="1" spans="1:1" s="16" customFormat="1" x14ac:dyDescent="0.25">
      <c r="A1" s="90" t="s">
        <v>2399</v>
      </c>
    </row>
    <row r="2" spans="1:1" s="16" customFormat="1" x14ac:dyDescent="0.25">
      <c r="A2" s="140" t="s">
        <v>2351</v>
      </c>
    </row>
    <row r="3" spans="1:1" s="16" customFormat="1" x14ac:dyDescent="0.25">
      <c r="A3" s="140" t="s">
        <v>2355</v>
      </c>
    </row>
    <row r="4" spans="1:1" s="16" customFormat="1" x14ac:dyDescent="0.25">
      <c r="A4" s="140" t="s">
        <v>2357</v>
      </c>
    </row>
    <row r="5" spans="1:1" s="16" customFormat="1" x14ac:dyDescent="0.25">
      <c r="A5" s="140" t="s">
        <v>2359</v>
      </c>
    </row>
    <row r="6" spans="1:1" s="16" customFormat="1" x14ac:dyDescent="0.25">
      <c r="A6" s="140" t="s">
        <v>2400</v>
      </c>
    </row>
    <row r="7" spans="1:1" s="16" customFormat="1" x14ac:dyDescent="0.25">
      <c r="A7" s="140" t="s">
        <v>2360</v>
      </c>
    </row>
    <row r="8" spans="1:1" s="16" customFormat="1" x14ac:dyDescent="0.25">
      <c r="A8" s="140" t="s">
        <v>2401</v>
      </c>
    </row>
    <row r="9" spans="1:1" s="16" customFormat="1" x14ac:dyDescent="0.25">
      <c r="A9" s="140" t="s">
        <v>2361</v>
      </c>
    </row>
    <row r="10" spans="1:1" x14ac:dyDescent="0.25">
      <c r="A10" s="90" t="s">
        <v>2352</v>
      </c>
    </row>
    <row r="11" spans="1:1" x14ac:dyDescent="0.25">
      <c r="A11" s="140" t="s">
        <v>2351</v>
      </c>
    </row>
    <row r="12" spans="1:1" x14ac:dyDescent="0.25">
      <c r="A12" s="140" t="s">
        <v>2353</v>
      </c>
    </row>
    <row r="13" spans="1:1" x14ac:dyDescent="0.25">
      <c r="A13" s="140" t="s">
        <v>2354</v>
      </c>
    </row>
    <row r="14" spans="1:1" x14ac:dyDescent="0.25">
      <c r="A14" s="140" t="s">
        <v>2355</v>
      </c>
    </row>
    <row r="15" spans="1:1" x14ac:dyDescent="0.25">
      <c r="A15" s="140" t="s">
        <v>2356</v>
      </c>
    </row>
    <row r="16" spans="1:1" x14ac:dyDescent="0.25">
      <c r="A16" s="140" t="s">
        <v>2357</v>
      </c>
    </row>
    <row r="17" spans="1:3" x14ac:dyDescent="0.25">
      <c r="A17" s="140" t="s">
        <v>2358</v>
      </c>
    </row>
    <row r="18" spans="1:3" x14ac:dyDescent="0.25">
      <c r="A18" s="140" t="s">
        <v>2359</v>
      </c>
    </row>
    <row r="19" spans="1:3" x14ac:dyDescent="0.25">
      <c r="A19" s="140" t="s">
        <v>2360</v>
      </c>
    </row>
    <row r="20" spans="1:3" x14ac:dyDescent="0.25">
      <c r="A20" s="140" t="s">
        <v>2361</v>
      </c>
    </row>
    <row r="21" spans="1:3" x14ac:dyDescent="0.25">
      <c r="A21" s="90" t="s">
        <v>2362</v>
      </c>
      <c r="C21" s="98"/>
    </row>
    <row r="22" spans="1:3" x14ac:dyDescent="0.25">
      <c r="A22" s="140" t="s">
        <v>2363</v>
      </c>
      <c r="C22" s="98"/>
    </row>
    <row r="23" spans="1:3" x14ac:dyDescent="0.25">
      <c r="A23" s="140" t="s">
        <v>2364</v>
      </c>
      <c r="C23" s="98"/>
    </row>
    <row r="24" spans="1:3" x14ac:dyDescent="0.25">
      <c r="A24" s="140" t="s">
        <v>2365</v>
      </c>
      <c r="C24" s="98"/>
    </row>
    <row r="25" spans="1:3" x14ac:dyDescent="0.25">
      <c r="A25" s="140" t="s">
        <v>2366</v>
      </c>
      <c r="C25" s="98"/>
    </row>
    <row r="26" spans="1:3" x14ac:dyDescent="0.25">
      <c r="A26" s="140" t="s">
        <v>2367</v>
      </c>
      <c r="C26" s="98"/>
    </row>
    <row r="27" spans="1:3" x14ac:dyDescent="0.25">
      <c r="A27" s="140" t="s">
        <v>2368</v>
      </c>
      <c r="C27" s="98"/>
    </row>
  </sheetData>
  <phoneticPr fontId="24"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08E6F-9A1D-44DB-8B82-8782DF99B141}">
  <sheetPr>
    <tabColor theme="1"/>
  </sheetPr>
  <dimension ref="A1:A11"/>
  <sheetViews>
    <sheetView workbookViewId="0">
      <selection activeCell="E35" sqref="E35"/>
    </sheetView>
  </sheetViews>
  <sheetFormatPr defaultRowHeight="15" x14ac:dyDescent="0.25"/>
  <cols>
    <col min="1" max="1" width="16.85546875" customWidth="1"/>
  </cols>
  <sheetData>
    <row r="1" spans="1:1" x14ac:dyDescent="0.25">
      <c r="A1" t="s">
        <v>2369</v>
      </c>
    </row>
    <row r="2" spans="1:1" x14ac:dyDescent="0.25">
      <c r="A2" t="s">
        <v>2370</v>
      </c>
    </row>
    <row r="3" spans="1:1" x14ac:dyDescent="0.25">
      <c r="A3" t="s">
        <v>2371</v>
      </c>
    </row>
    <row r="4" spans="1:1" x14ac:dyDescent="0.25">
      <c r="A4" t="s">
        <v>2372</v>
      </c>
    </row>
    <row r="5" spans="1:1" x14ac:dyDescent="0.25">
      <c r="A5" t="s">
        <v>2373</v>
      </c>
    </row>
    <row r="6" spans="1:1" x14ac:dyDescent="0.25">
      <c r="A6" t="s">
        <v>2374</v>
      </c>
    </row>
    <row r="7" spans="1:1" x14ac:dyDescent="0.25">
      <c r="A7" t="s">
        <v>2375</v>
      </c>
    </row>
    <row r="8" spans="1:1" x14ac:dyDescent="0.25">
      <c r="A8" t="s">
        <v>2376</v>
      </c>
    </row>
    <row r="9" spans="1:1" x14ac:dyDescent="0.25">
      <c r="A9" t="s">
        <v>2377</v>
      </c>
    </row>
    <row r="10" spans="1:1" x14ac:dyDescent="0.25">
      <c r="A10" s="16" t="s">
        <v>2378</v>
      </c>
    </row>
    <row r="11" spans="1:1" x14ac:dyDescent="0.25">
      <c r="A11" s="16" t="s">
        <v>2379</v>
      </c>
    </row>
  </sheetData>
  <phoneticPr fontId="24"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71949-256E-4153-A4D1-BCB7C6466ABE}">
  <sheetPr>
    <tabColor theme="1"/>
  </sheetPr>
  <dimension ref="A1:A8"/>
  <sheetViews>
    <sheetView workbookViewId="0">
      <selection sqref="A1:A8"/>
    </sheetView>
  </sheetViews>
  <sheetFormatPr defaultRowHeight="15" x14ac:dyDescent="0.25"/>
  <sheetData>
    <row r="1" spans="1:1" x14ac:dyDescent="0.25">
      <c r="A1" t="s">
        <v>2380</v>
      </c>
    </row>
    <row r="2" spans="1:1" x14ac:dyDescent="0.25">
      <c r="A2" t="s">
        <v>2381</v>
      </c>
    </row>
    <row r="3" spans="1:1" x14ac:dyDescent="0.25">
      <c r="A3" t="s">
        <v>2382</v>
      </c>
    </row>
    <row r="4" spans="1:1" x14ac:dyDescent="0.25">
      <c r="A4" t="s">
        <v>2383</v>
      </c>
    </row>
    <row r="5" spans="1:1" x14ac:dyDescent="0.25">
      <c r="A5" t="s">
        <v>2384</v>
      </c>
    </row>
    <row r="6" spans="1:1" x14ac:dyDescent="0.25">
      <c r="A6" t="s">
        <v>2385</v>
      </c>
    </row>
    <row r="7" spans="1:1" x14ac:dyDescent="0.25">
      <c r="A7" t="s">
        <v>2386</v>
      </c>
    </row>
    <row r="8" spans="1:1" x14ac:dyDescent="0.25">
      <c r="A8" t="s">
        <v>2387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EB24-4E66-46E1-91AC-2E3118642B1E}">
  <sheetPr codeName="Sheet22">
    <tabColor theme="1"/>
  </sheetPr>
  <dimension ref="A1:C8"/>
  <sheetViews>
    <sheetView workbookViewId="0">
      <selection activeCell="B15" sqref="B15"/>
    </sheetView>
  </sheetViews>
  <sheetFormatPr defaultRowHeight="15" x14ac:dyDescent="0.25"/>
  <cols>
    <col min="1" max="1" width="49.28515625" style="16" bestFit="1" customWidth="1"/>
    <col min="2" max="2" width="22.42578125" style="16" bestFit="1" customWidth="1"/>
    <col min="3" max="3" width="18.7109375" style="16" bestFit="1" customWidth="1"/>
    <col min="4" max="16384" width="9.140625" style="16"/>
  </cols>
  <sheetData>
    <row r="1" spans="1:3" x14ac:dyDescent="0.25">
      <c r="A1" s="90" t="s">
        <v>2331</v>
      </c>
      <c r="B1" s="92"/>
      <c r="C1" s="92"/>
    </row>
    <row r="2" spans="1:3" x14ac:dyDescent="0.25">
      <c r="A2" s="16" t="s">
        <v>2389</v>
      </c>
    </row>
    <row r="8" spans="1:3" x14ac:dyDescent="0.25">
      <c r="A8" s="90"/>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G23" sqref="G23"/>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9" t="s">
        <v>639</v>
      </c>
      <c r="B1" s="171" t="s">
        <v>646</v>
      </c>
      <c r="C1" s="171"/>
    </row>
    <row r="2" spans="1:4" s="16" customFormat="1" x14ac:dyDescent="0.25">
      <c r="A2" s="169"/>
      <c r="B2" s="92" t="s">
        <v>583</v>
      </c>
      <c r="C2" s="92" t="s">
        <v>582</v>
      </c>
      <c r="D2" s="101" t="s">
        <v>581</v>
      </c>
    </row>
    <row r="3" spans="1:4" x14ac:dyDescent="0.25">
      <c r="A3" t="s">
        <v>34</v>
      </c>
      <c r="B3" t="s">
        <v>636</v>
      </c>
      <c r="C3">
        <v>45</v>
      </c>
      <c r="D3">
        <v>1</v>
      </c>
    </row>
    <row r="4" spans="1:4" x14ac:dyDescent="0.25">
      <c r="A4" t="s">
        <v>352</v>
      </c>
      <c r="B4" s="16" t="s">
        <v>636</v>
      </c>
      <c r="C4" s="16">
        <v>45</v>
      </c>
      <c r="D4">
        <v>1</v>
      </c>
    </row>
    <row r="5" spans="1:4" x14ac:dyDescent="0.25">
      <c r="A5" s="16" t="s">
        <v>67</v>
      </c>
      <c r="B5" s="16" t="s">
        <v>636</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9" t="s">
        <v>701</v>
      </c>
      <c r="B1" s="169"/>
      <c r="C1" s="169" t="s">
        <v>646</v>
      </c>
      <c r="D1" s="169"/>
    </row>
    <row r="2" spans="1:5" s="16" customFormat="1" x14ac:dyDescent="0.25">
      <c r="A2" s="113" t="s">
        <v>702</v>
      </c>
      <c r="B2" s="111" t="s">
        <v>703</v>
      </c>
      <c r="C2" s="92" t="s">
        <v>511</v>
      </c>
      <c r="D2" s="92" t="s">
        <v>704</v>
      </c>
    </row>
    <row r="3" spans="1:5" s="16" customFormat="1" x14ac:dyDescent="0.25">
      <c r="A3" s="90" t="s">
        <v>2282</v>
      </c>
      <c r="B3" s="128"/>
      <c r="C3" s="92"/>
      <c r="D3" s="92"/>
    </row>
    <row r="4" spans="1:5" s="16" customFormat="1" x14ac:dyDescent="0.25">
      <c r="A4" s="16" t="s">
        <v>2284</v>
      </c>
      <c r="B4" s="128"/>
      <c r="C4" s="92"/>
      <c r="D4" s="92"/>
      <c r="E4" s="135">
        <v>1</v>
      </c>
    </row>
    <row r="5" spans="1:5" s="16" customFormat="1" x14ac:dyDescent="0.25">
      <c r="A5" s="16" t="s">
        <v>2285</v>
      </c>
      <c r="B5" s="128"/>
      <c r="C5" s="92"/>
      <c r="D5" s="92"/>
      <c r="E5" s="135">
        <v>2</v>
      </c>
    </row>
    <row r="6" spans="1:5" s="16" customFormat="1" x14ac:dyDescent="0.25">
      <c r="A6" s="16" t="s">
        <v>2286</v>
      </c>
      <c r="B6" s="128"/>
      <c r="C6" s="92"/>
      <c r="D6" s="92"/>
      <c r="E6" s="135">
        <v>3</v>
      </c>
    </row>
    <row r="7" spans="1:5" s="16" customFormat="1" x14ac:dyDescent="0.25">
      <c r="A7" s="16" t="s">
        <v>2287</v>
      </c>
      <c r="B7" s="128"/>
      <c r="C7" s="92"/>
      <c r="D7" s="92"/>
      <c r="E7" s="135">
        <v>4</v>
      </c>
    </row>
    <row r="8" spans="1:5" s="16" customFormat="1" x14ac:dyDescent="0.25">
      <c r="A8" s="16" t="s">
        <v>2288</v>
      </c>
      <c r="B8" s="128"/>
      <c r="C8" s="92"/>
      <c r="D8" s="92"/>
      <c r="E8" s="135">
        <v>5</v>
      </c>
    </row>
    <row r="9" spans="1:5" s="16" customFormat="1" x14ac:dyDescent="0.25">
      <c r="A9" s="16" t="s">
        <v>2289</v>
      </c>
      <c r="B9" s="128"/>
      <c r="C9" s="92"/>
      <c r="D9" s="92"/>
      <c r="E9" s="135">
        <v>6</v>
      </c>
    </row>
    <row r="10" spans="1:5" s="16" customFormat="1" x14ac:dyDescent="0.25">
      <c r="A10" s="16" t="s">
        <v>2290</v>
      </c>
      <c r="B10" s="128"/>
      <c r="C10" s="92"/>
      <c r="D10" s="92"/>
      <c r="E10" s="135">
        <v>7</v>
      </c>
    </row>
    <row r="11" spans="1:5" s="16" customFormat="1" x14ac:dyDescent="0.25">
      <c r="A11" s="16" t="s">
        <v>2291</v>
      </c>
      <c r="B11" s="128"/>
      <c r="C11" s="92"/>
      <c r="D11" s="92"/>
      <c r="E11" s="135">
        <v>8</v>
      </c>
    </row>
    <row r="12" spans="1:5" s="16" customFormat="1" x14ac:dyDescent="0.25">
      <c r="A12" s="16" t="s">
        <v>2292</v>
      </c>
      <c r="B12" s="128"/>
      <c r="C12" s="92"/>
      <c r="D12" s="92"/>
      <c r="E12" s="135">
        <v>9</v>
      </c>
    </row>
    <row r="13" spans="1:5" s="16" customFormat="1" x14ac:dyDescent="0.25">
      <c r="A13" s="90" t="s">
        <v>2283</v>
      </c>
      <c r="B13" s="128"/>
      <c r="C13" s="92"/>
      <c r="D13" s="92"/>
    </row>
    <row r="14" spans="1:5" x14ac:dyDescent="0.25">
      <c r="A14" t="s">
        <v>29</v>
      </c>
      <c r="B14" s="16" t="s">
        <v>737</v>
      </c>
      <c r="C14" t="s">
        <v>631</v>
      </c>
      <c r="D14">
        <v>1</v>
      </c>
    </row>
    <row r="15" spans="1:5" x14ac:dyDescent="0.25">
      <c r="A15" t="s">
        <v>378</v>
      </c>
      <c r="B15" s="16" t="s">
        <v>738</v>
      </c>
      <c r="C15" t="s">
        <v>641</v>
      </c>
      <c r="D15">
        <v>2</v>
      </c>
    </row>
    <row r="16" spans="1:5" x14ac:dyDescent="0.25">
      <c r="A16" t="s">
        <v>379</v>
      </c>
      <c r="B16" s="16" t="s">
        <v>739</v>
      </c>
      <c r="C16" t="s">
        <v>642</v>
      </c>
      <c r="D16">
        <v>3</v>
      </c>
    </row>
    <row r="17" spans="1:4" x14ac:dyDescent="0.25">
      <c r="A17" t="s">
        <v>380</v>
      </c>
      <c r="B17" s="16" t="s">
        <v>740</v>
      </c>
      <c r="C17" t="s">
        <v>640</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9</vt:i4>
      </vt:variant>
    </vt:vector>
  </HeadingPairs>
  <TitlesOfParts>
    <vt:vector size="39"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Rated Heating Capacity</vt:lpstr>
      <vt:lpstr>Furnace Heating Capacity</vt:lpstr>
      <vt:lpstr>Heat Pump CAC Capacity</vt:lpstr>
      <vt:lpstr>Baseboard Heating Capacity</vt:lpstr>
      <vt:lpstr>Supp_Heat_Type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2022-09-28T00:56:50Z</dcterms:modified>
</cp:coreProperties>
</file>