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34AF7AE4-163C-4ED3-B530-0A3CA38954A2}" xr6:coauthVersionLast="47" xr6:coauthVersionMax="47" xr10:uidLastSave="{00000000-0000-0000-0000-000000000000}"/>
  <bookViews>
    <workbookView xWindow="-12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<sst xmlns="http://schemas.openxmlformats.org/spreadsheetml/2006/main" count="9888" uniqueCount="2402">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</sst>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L2" activePane="bottomRight" state="frozen"/>
      <selection pane="topRight" activeCell="B1" sqref="B1"/>
      <selection pane="bottomLeft" activeCell="A2" sqref="A2"/>
      <selection pane="bottomRight" activeCell="AC15" sqref="AC15"/>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2334</v>
      </c>
      <c r="U2" s="18" t="s">
        <v>2349</v>
      </c>
      <c r="V2" s="18" t="s">
        <v>2366</v>
      </c>
      <c r="W2" s="18"/>
      <c r="X2" s="18"/>
      <c r="Y2" s="18" t="s">
        <v>2372</v>
      </c>
      <c r="Z2" s="18"/>
      <c r="AA2" s="18"/>
      <c r="AB2" s="130"/>
      <c r="AC2" s="143">
        <v>0.05</v>
      </c>
      <c r="AD2" s="143">
        <v>0.05</v>
      </c>
      <c r="AE2" s="18" t="s">
        <v>32</v>
      </c>
      <c r="AF2" s="18" t="s">
        <v>33</v>
      </c>
      <c r="AG2" s="18" t="s">
        <v>67</v>
      </c>
      <c r="AH2" s="18" t="s">
        <v>35</v>
      </c>
      <c r="AI2" s="18">
        <v>0</v>
      </c>
      <c r="AJ2" s="49">
        <v>0</v>
      </c>
      <c r="AK2" s="18">
        <v>0</v>
      </c>
      <c r="AL2" s="18" t="s">
        <v>67</v>
      </c>
      <c r="AM2" s="18" t="s">
        <v>67</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t="s">
        <v>2372</v>
      </c>
      <c r="Z3" s="18"/>
      <c r="AA3" s="18"/>
      <c r="AB3" s="130">
        <v>0.9</v>
      </c>
      <c r="AC3" s="143">
        <v>0.05</v>
      </c>
      <c r="AD3" s="143">
        <v>0.05</v>
      </c>
      <c r="AE3" s="18" t="s">
        <v>32</v>
      </c>
      <c r="AF3" s="18" t="s">
        <v>33</v>
      </c>
      <c r="AG3" s="18" t="s">
        <v>67</v>
      </c>
      <c r="AH3" s="18" t="s">
        <v>35</v>
      </c>
      <c r="AI3" s="18">
        <v>0</v>
      </c>
      <c r="AJ3" s="49">
        <v>0</v>
      </c>
      <c r="AK3" s="18">
        <v>0</v>
      </c>
      <c r="AL3" s="18" t="s">
        <v>67</v>
      </c>
      <c r="AM3" s="18" t="s">
        <v>67</v>
      </c>
      <c r="AN3" s="18" t="s">
        <v>67</v>
      </c>
      <c r="AO3" s="18" t="s">
        <v>67</v>
      </c>
      <c r="AP3" s="18" t="s">
        <v>67</v>
      </c>
      <c r="AQ3" s="18">
        <v>0</v>
      </c>
      <c r="AR3" s="18">
        <v>0</v>
      </c>
    </row>
    <row r="4" spans="1:44" x14ac:dyDescent="0.25">
      <c r="A4" s="12" t="s">
        <v>655</v>
      </c>
      <c r="B4" s="18">
        <v>4</v>
      </c>
      <c r="C4" s="18" t="s">
        <v>2284</v>
      </c>
      <c r="D4" s="142">
        <v>0</v>
      </c>
      <c r="E4" s="132">
        <v>2000</v>
      </c>
      <c r="F4" s="132">
        <v>18000</v>
      </c>
      <c r="G4" s="18">
        <v>1.1499999999999999</v>
      </c>
      <c r="H4" s="18" t="s">
        <v>356</v>
      </c>
      <c r="I4" s="18" t="s">
        <v>368</v>
      </c>
      <c r="J4" s="18" t="s">
        <v>395</v>
      </c>
      <c r="K4" s="18">
        <v>0</v>
      </c>
      <c r="L4" s="18">
        <v>0</v>
      </c>
      <c r="M4" s="18">
        <v>0.5</v>
      </c>
      <c r="N4" s="18">
        <v>0.5</v>
      </c>
      <c r="O4" s="18" t="s">
        <v>277</v>
      </c>
      <c r="P4" s="130">
        <v>0.24</v>
      </c>
      <c r="Q4" s="130">
        <v>0.24</v>
      </c>
      <c r="R4" s="130">
        <v>0.24</v>
      </c>
      <c r="S4" s="130">
        <v>0.24</v>
      </c>
      <c r="T4" s="18" t="s">
        <v>348</v>
      </c>
      <c r="U4" s="18" t="s">
        <v>2357</v>
      </c>
      <c r="V4" s="18"/>
      <c r="W4" s="18"/>
      <c r="X4" s="18"/>
      <c r="Y4" s="18"/>
      <c r="Z4" s="18"/>
      <c r="AA4" s="18"/>
      <c r="AB4" s="130">
        <v>0.8</v>
      </c>
      <c r="AC4" s="143">
        <v>0.05</v>
      </c>
      <c r="AD4" s="143">
        <v>0.05</v>
      </c>
      <c r="AE4" s="18" t="s">
        <v>32</v>
      </c>
      <c r="AF4" s="18" t="s">
        <v>33</v>
      </c>
      <c r="AG4" s="18" t="s">
        <v>67</v>
      </c>
      <c r="AH4" s="18" t="s">
        <v>35</v>
      </c>
      <c r="AI4" s="18">
        <v>0</v>
      </c>
      <c r="AJ4" s="49">
        <v>0</v>
      </c>
      <c r="AK4" s="18">
        <v>0</v>
      </c>
      <c r="AL4" s="18" t="s">
        <v>67</v>
      </c>
      <c r="AM4" s="18" t="s">
        <v>67</v>
      </c>
      <c r="AN4" s="18" t="s">
        <v>67</v>
      </c>
      <c r="AO4" s="18" t="s">
        <v>67</v>
      </c>
      <c r="AP4" s="18" t="s">
        <v>67</v>
      </c>
      <c r="AQ4" s="18">
        <v>0</v>
      </c>
      <c r="AR4" s="18">
        <v>0</v>
      </c>
    </row>
    <row r="5" spans="1:44" x14ac:dyDescent="0.25">
      <c r="B5" s="18"/>
      <c r="C5" s="18"/>
      <c r="D5" s="142"/>
      <c r="E5" s="132"/>
      <c r="F5" s="132"/>
      <c r="G5" s="18"/>
      <c r="H5" s="18"/>
      <c r="I5" s="18"/>
      <c r="J5" s="18"/>
      <c r="K5" s="18"/>
      <c r="L5" s="18"/>
      <c r="M5" s="18"/>
      <c r="N5" s="18"/>
      <c r="O5" s="18"/>
      <c r="P5" s="130"/>
      <c r="Q5" s="130"/>
      <c r="R5" s="130"/>
      <c r="S5" s="130"/>
      <c r="T5" s="18"/>
      <c r="U5" s="18"/>
      <c r="V5" s="18"/>
      <c r="W5" s="18"/>
      <c r="X5" s="18"/>
      <c r="Y5" s="18"/>
      <c r="Z5" s="18"/>
      <c r="AA5" s="18"/>
      <c r="AB5" s="130"/>
      <c r="AC5" s="143"/>
      <c r="AD5" s="143"/>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40</v>
      </c>
      <c r="E2" s="132">
        <f ca="1">RANDBETWEEN(400,3000)</f>
        <v>1105</v>
      </c>
      <c r="F2" s="132">
        <f ca="1">E2*RANDBETWEEN(8,12)</f>
        <v>11050</v>
      </c>
      <c r="G2" s="18">
        <f ca="1">RANDBETWEEN(50,200)/100</f>
        <v>0.5</v>
      </c>
      <c r="H2" s="18" t="str">
        <f ca="1">INDEX(Above_Ground_Wall_Con!$A$4:$A$19,MATCH(RANDBETWEEN(1,8),Above_Ground_Wall_Con!$D$4:$D$19,0),1)</f>
        <v>Wood-Framed - 2x6 - 16 in OC - R-19 Cavity</v>
      </c>
      <c r="I2" s="18" t="str">
        <f ca="1">INDEX(Ceiling_And_Roof_Con!$A$3:$A$7,MATCH(RANDBETWEEN(1,5),Ceiling_And_Roof_Con!$D$3:$D$7,0),1)</f>
        <v>Attic - R60 Cavity Insulation</v>
      </c>
      <c r="J2" s="18" t="str">
        <f ca="1">INDEX(Foundation_And_Floor_Con!$A$4:$A$27,MATCH(RANDBETWEEN(1,19),Foundation_And_Floor_Con!$AI$4:$AI$27,0),1)</f>
        <v>Unheated Basement - R19 Cavity Insulation</v>
      </c>
      <c r="K2" s="18">
        <f ca="1">RANDBETWEEN(5,15)/10*VLOOKUP(J2,Foundation_And_Floor_Con!$A$4:$AH$27,12,FALSE)</f>
        <v>0.6</v>
      </c>
      <c r="L2" s="18">
        <f ca="1">RANDBETWEEN(5,15)/10*VLOOKUP(J2,Foundation_And_Floor_Con!$A$4:$AH$27,14,FALSE)</f>
        <v>9.1</v>
      </c>
      <c r="M2" s="18" t="str">
        <f ca="1">INDEX(Windows!$A$4:$A$26,MATCH(RANDBETWEEN(1,20),Windows!$E$4:$E$26,0),1)</f>
        <v>Double, clear, metal</v>
      </c>
      <c r="N2" s="18">
        <f ca="1">INDEX(Windows!$C$4:$C$26,MATCH(Rand_Model_Inputs!$M2,Windows!$A$4:$A$26,0),1)</f>
        <v>0.83</v>
      </c>
      <c r="O2" s="18">
        <f ca="1">INDEX(Windows!$D$4:$D$26,MATCH(Rand_Model_Inputs!$M2,Windows!$A$4:$A$26,0),1)</f>
        <v>0.65</v>
      </c>
      <c r="P2" s="18" t="s">
        <v>277</v>
      </c>
      <c r="Q2" s="18" t="s">
        <v>277</v>
      </c>
      <c r="R2" s="130">
        <f ca="1">RANDBETWEEN(1,99)/100</f>
        <v>0.31</v>
      </c>
      <c r="S2" s="130">
        <f t="shared" ref="S2:U2" ca="1" si="0">RANDBETWEEN(1,99)/100</f>
        <v>0.32</v>
      </c>
      <c r="T2" s="130">
        <f t="shared" ca="1" si="0"/>
        <v>0.27</v>
      </c>
      <c r="U2" s="130">
        <f t="shared" ca="1" si="0"/>
        <v>0.09</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Model_Inputs!T1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2022-10-22T00:37:20Z</dcterms:modified>
</cp:coreProperties>
</file>