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3"/>
  <workbookPr/>
  <mc:AlternateContent xmlns:mc="http://schemas.openxmlformats.org/markup-compatibility/2006">
    <mc:Choice Requires="x15">
      <x15ac:absPath xmlns:x15ac="http://schemas.microsoft.com/office/spreadsheetml/2010/11/ac" url="/Users/jimmycassarino/Desktop/Projet Epitech/Storks/Dataset/"/>
    </mc:Choice>
  </mc:AlternateContent>
  <xr:revisionPtr revIDLastSave="0" documentId="13_ncr:1_{CE042BAC-4AF9-CF4D-9D9B-CAB8C113AA12}" xr6:coauthVersionLast="46" xr6:coauthVersionMax="46" xr10:uidLastSave="{00000000-0000-0000-0000-000000000000}"/>
  <bookViews>
    <workbookView xWindow="35840" yWindow="1300" windowWidth="38400" windowHeight="21100" tabRatio="500" activeTab="1" xr2:uid="{00000000-000D-0000-FFFF-FFFF00000000}"/>
  </bookViews>
  <sheets>
    <sheet name="Figure 2a" sheetId="2" r:id="rId1"/>
    <sheet name="Figure 2b" sheetId="3" r:id="rId2"/>
    <sheet name="Sheet1" sheetId="23" r:id="rId3"/>
    <sheet name="Figure 3" sheetId="5" r:id="rId4"/>
    <sheet name="Figure 4a" sheetId="6" r:id="rId5"/>
    <sheet name="Figure 5g" sheetId="14" r:id="rId6"/>
    <sheet name="Figure 6b" sheetId="16" r:id="rId7"/>
    <sheet name="Figure complémentaire 1" sheetId="19" r:id="rId8"/>
    <sheet name="Figure complémentaire 3" sheetId="21" r:id="rId9"/>
    <sheet name="Figure complémentaire 4" sheetId="22" r:id="rId10"/>
  </sheets>
  <externalReferences>
    <externalReference r:id="rId11"/>
  </externalReferences>
  <definedNames>
    <definedName name="as" localSheetId="0">'Figure 2a'!$A$1:$G$1</definedName>
    <definedName name="asd" localSheetId="3">'Figure 3'!$A$1:$L$1</definedName>
    <definedName name="asd" localSheetId="4">'Figure 4a'!$A$1:$H$19</definedName>
    <definedName name="Excel_BuiltIn_Print_Area" localSheetId="0">#REF!</definedName>
    <definedName name="Excel_BuiltIn_Print_Area" localSheetId="3">#REF!</definedName>
    <definedName name="_xlnm.Print_Area" localSheetId="0">'Figure 2a'!$A$1:$G$1</definedName>
    <definedName name="_xlnm.Print_Area" localSheetId="1">'Figure 2b'!$A$1:$F$1</definedName>
    <definedName name="_xlnm.Print_Area" localSheetId="3">'Figure 3'!$A$1:$K$1</definedName>
    <definedName name="_xlnm.Print_Area" localSheetId="4">'Figure 4a'!$A$1:$H$20</definedName>
    <definedName name="_xlnm.Print_Area" localSheetId="5">'Figure 5g'!$A$1:$I$1</definedName>
    <definedName name="_xlnm.Print_Area" localSheetId="6">'Figure 6b'!$A$1:$J$18</definedName>
    <definedName name="_xlnm.Print_Area" localSheetId="7">'Figure complémentaire 1'!$A$1:$G$38</definedName>
    <definedName name="_xlnm.Print_Area" localSheetId="8">'Figure complémentaire 3'!$B$1:$H$48</definedName>
    <definedName name="_xlnm.Print_Area" localSheetId="9">'Figure complémentaire 4'!$A$1:$N$35</definedName>
    <definedName name="s" localSheetId="6">'Figure 6b'!$A$1:$J$16</definedName>
    <definedName name="s" localSheetId="7">'Figure complémentaire 1'!$A$1:$D$4</definedName>
    <definedName name="sa" localSheetId="8">'Figure complémentaire 3'!$B$1:$O$47</definedName>
    <definedName name="sa" localSheetId="9">'Figure complémentaire 4'!$A$1:$L$33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R18" i="3" l="1"/>
  <c r="N34" i="3"/>
  <c r="N33" i="3"/>
  <c r="N32" i="3"/>
  <c r="N31" i="3"/>
  <c r="N30" i="3"/>
  <c r="N29" i="3"/>
  <c r="N28" i="3"/>
  <c r="N27" i="3"/>
  <c r="N26" i="3"/>
  <c r="N25" i="3"/>
  <c r="N24" i="3"/>
  <c r="N23" i="3"/>
  <c r="R19" i="3"/>
  <c r="R20" i="3"/>
  <c r="AK58" i="3"/>
  <c r="M25" i="3"/>
  <c r="H23" i="3"/>
  <c r="M23" i="3"/>
  <c r="L23" i="3"/>
  <c r="H25" i="2"/>
  <c r="H24" i="2"/>
  <c r="H23" i="2"/>
  <c r="H22" i="2"/>
  <c r="H21" i="2"/>
  <c r="H20" i="2"/>
  <c r="H19" i="2"/>
  <c r="H18" i="2"/>
  <c r="M24" i="3"/>
  <c r="I24" i="3"/>
  <c r="I23" i="3"/>
  <c r="J23" i="3"/>
  <c r="K23" i="3"/>
  <c r="J24" i="3"/>
  <c r="K24" i="3"/>
  <c r="L24" i="3"/>
  <c r="I25" i="3"/>
  <c r="J25" i="3"/>
  <c r="K25" i="3"/>
  <c r="L25" i="3"/>
  <c r="I26" i="3"/>
  <c r="J26" i="3"/>
  <c r="K26" i="3"/>
  <c r="L26" i="3"/>
  <c r="M26" i="3"/>
  <c r="I27" i="3"/>
  <c r="J27" i="3"/>
  <c r="K27" i="3"/>
  <c r="L27" i="3"/>
  <c r="M27" i="3"/>
  <c r="I28" i="3"/>
  <c r="J28" i="3"/>
  <c r="K28" i="3"/>
  <c r="L28" i="3"/>
  <c r="M28" i="3"/>
  <c r="I29" i="3"/>
  <c r="J29" i="3"/>
  <c r="K29" i="3"/>
  <c r="L29" i="3"/>
  <c r="M29" i="3"/>
  <c r="I30" i="3"/>
  <c r="J30" i="3"/>
  <c r="K30" i="3"/>
  <c r="L30" i="3"/>
  <c r="M30" i="3"/>
  <c r="I31" i="3"/>
  <c r="J31" i="3"/>
  <c r="K31" i="3"/>
  <c r="L31" i="3"/>
  <c r="M31" i="3"/>
  <c r="I32" i="3"/>
  <c r="J32" i="3"/>
  <c r="K32" i="3"/>
  <c r="L32" i="3"/>
  <c r="M32" i="3"/>
  <c r="I33" i="3"/>
  <c r="J33" i="3"/>
  <c r="K33" i="3"/>
  <c r="L33" i="3"/>
  <c r="Q33" i="3" s="1"/>
  <c r="M33" i="3"/>
  <c r="I34" i="3"/>
  <c r="J34" i="3"/>
  <c r="K34" i="3"/>
  <c r="L34" i="3"/>
  <c r="N36" i="3" s="1"/>
  <c r="H33" i="3"/>
  <c r="H31" i="3"/>
  <c r="H28" i="3"/>
  <c r="H26" i="3"/>
  <c r="H24" i="3"/>
  <c r="H25" i="3"/>
  <c r="H27" i="3"/>
  <c r="H29" i="3"/>
  <c r="H30" i="3"/>
  <c r="H32" i="3"/>
  <c r="H34" i="3"/>
  <c r="K16" i="3"/>
  <c r="M16" i="3"/>
  <c r="L16" i="3"/>
  <c r="J16" i="3"/>
  <c r="I16" i="3"/>
  <c r="H16" i="3"/>
  <c r="F40" i="21"/>
  <c r="Q31" i="3" l="1"/>
  <c r="Q34" i="3"/>
  <c r="Q32" i="3"/>
  <c r="K35" i="3"/>
  <c r="I35" i="3"/>
  <c r="J35" i="3"/>
  <c r="H35" i="3"/>
  <c r="Q30" i="3"/>
  <c r="L35" i="3"/>
  <c r="M35" i="3"/>
  <c r="N35" i="3"/>
</calcChain>
</file>

<file path=xl/sharedStrings.xml><?xml version="1.0" encoding="utf-8"?>
<sst xmlns="http://schemas.openxmlformats.org/spreadsheetml/2006/main" count="332" uniqueCount="249">
  <si>
    <t>en milliers</t>
  </si>
  <si>
    <t>Nombre de naissances vivantes</t>
  </si>
  <si>
    <t>Nombre de décès</t>
  </si>
  <si>
    <t>Solde naturel</t>
  </si>
  <si>
    <t>Solde migratoire évalué</t>
  </si>
  <si>
    <t>…</t>
  </si>
  <si>
    <t>Source : Insee, estimations de population et statistiques de l'état civil réalisées fin novembre 2020.</t>
  </si>
  <si>
    <t>Naissances</t>
  </si>
  <si>
    <t>Décès</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</si>
  <si>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</si>
  <si>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</si>
  <si>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</si>
  <si>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</si>
  <si>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</si>
  <si>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</si>
  <si>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</si>
  <si>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</si>
  <si>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</si>
  <si>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</si>
  <si>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</si>
  <si>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</si>
  <si>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</si>
  <si>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</si>
  <si>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</si>
  <si>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</si>
  <si>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</si>
  <si>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</si>
  <si>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</si>
  <si>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</si>
  <si>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</si>
  <si>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</si>
  <si>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</si>
  <si>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</si>
  <si>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</si>
  <si>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</si>
  <si>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</si>
  <si>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</si>
  <si>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</si>
  <si>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</si>
  <si>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</si>
  <si>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</si>
  <si>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</si>
  <si>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</si>
  <si>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</si>
  <si>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</si>
  <si>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</si>
  <si>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</si>
  <si>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</si>
  <si>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</si>
  <si>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</si>
  <si>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</si>
  <si>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</si>
  <si>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</si>
  <si>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</si>
  <si>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</si>
  <si>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</si>
  <si>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</si>
  <si>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</si>
  <si>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</si>
  <si>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</si>
  <si>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</si>
  <si>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</si>
  <si>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</si>
  <si>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</si>
  <si>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</si>
  <si>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</si>
  <si>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</si>
  <si>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</si>
  <si>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</si>
  <si>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</si>
  <si>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</si>
  <si>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</si>
  <si>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r>
      <rPr>
        <sz val="10"/>
        <color rgb="FF000000"/>
        <rFont val="Arial"/>
        <family val="2"/>
      </rPr>
      <t>2020</t>
    </r>
    <r>
      <rPr>
        <i/>
        <sz val="11"/>
        <color rgb="FF000000"/>
        <rFont val="Calibri"/>
        <family val="2"/>
      </rPr>
      <t>p</t>
    </r>
  </si>
  <si>
    <r>
      <rPr>
        <i/>
        <sz val="11"/>
        <color rgb="FF000000"/>
        <rFont val="Calibri"/>
        <family val="2"/>
      </rPr>
      <t>p </t>
    </r>
    <r>
      <rPr>
        <sz val="10"/>
        <color rgb="FF000000"/>
        <rFont val="Arial"/>
        <family val="2"/>
      </rPr>
      <t>: données provisoires fin novembre 2020.</t>
    </r>
  </si>
  <si>
    <t>Champ : France hors Mayotte.</t>
  </si>
  <si>
    <t>Figure 2b - Nombre moyen de naissances par jour selon le mois de 2015 à 2020</t>
  </si>
  <si>
    <t>Janvier</t>
  </si>
  <si>
    <t>Février</t>
  </si>
  <si>
    <t>Mars</t>
  </si>
  <si>
    <t>Avril</t>
  </si>
  <si>
    <t>Mai</t>
  </si>
  <si>
    <t>Juin</t>
  </si>
  <si>
    <t>Juillet</t>
  </si>
  <si>
    <t>Août</t>
  </si>
  <si>
    <t>Septembre</t>
  </si>
  <si>
    <t>Octobre</t>
  </si>
  <si>
    <t>Novembre</t>
  </si>
  <si>
    <t>Décembre</t>
  </si>
  <si>
    <t>Figure 3 - Nombre de naissances, de femmes en âge de procréer et ICF* de 1995 à 2020</t>
  </si>
  <si>
    <t>Nombre de femmes âgées de 15 à 50 ans</t>
  </si>
  <si>
    <t>Nombre de femmes âgées de 20 à 40 ans</t>
  </si>
  <si>
    <t>Nombre de naissances</t>
  </si>
  <si>
    <t>(indice 100 en 1995)</t>
  </si>
  <si>
    <r>
      <rPr>
        <sz val="10"/>
        <color rgb="FF000000"/>
        <rFont val="Arial"/>
        <family val="2"/>
      </rPr>
      <t>2018</t>
    </r>
    <r>
      <rPr>
        <i/>
        <sz val="11"/>
        <color rgb="FF000000"/>
        <rFont val="Calibri"/>
        <family val="2"/>
      </rPr>
      <t>p</t>
    </r>
  </si>
  <si>
    <t>2019p</t>
  </si>
  <si>
    <t>* Indicateur conjoncturel de fécondité.</t>
  </si>
  <si>
    <t>Nombre de naissances pour 100 femmes</t>
  </si>
  <si>
    <r>
      <rPr>
        <b/>
        <sz val="10"/>
        <color rgb="FF000000"/>
        <rFont val="Arial"/>
        <family val="2"/>
      </rPr>
      <t>ICF pour
100 femmes</t>
    </r>
    <r>
      <rPr>
        <vertAlign val="superscript"/>
        <sz val="11"/>
        <color rgb="FF000000"/>
        <rFont val="Calibri"/>
        <family val="2"/>
      </rPr>
      <t>1</t>
    </r>
  </si>
  <si>
    <r>
      <rPr>
        <b/>
        <sz val="10"/>
        <color rgb="FF000000"/>
        <rFont val="Arial"/>
        <family val="2"/>
      </rPr>
      <t>Âge moyen des mères</t>
    </r>
    <r>
      <rPr>
        <b/>
        <vertAlign val="superscript"/>
        <sz val="10"/>
        <color rgb="FF000000"/>
        <rFont val="Arial"/>
        <family val="2"/>
      </rPr>
      <t>2</t>
    </r>
  </si>
  <si>
    <t>15-24 ans</t>
  </si>
  <si>
    <t>25-29 ans</t>
  </si>
  <si>
    <t>30-34 ans</t>
  </si>
  <si>
    <t>35-39 ans</t>
  </si>
  <si>
    <t>40-50 ans</t>
  </si>
  <si>
    <r>
      <rPr>
        <sz val="10"/>
        <color rgb="FF000000"/>
        <rFont val="Arial"/>
        <family val="2"/>
      </rPr>
      <t>2019</t>
    </r>
    <r>
      <rPr>
        <i/>
        <sz val="10"/>
        <color rgb="FF000000"/>
        <rFont val="Arial"/>
        <family val="2"/>
      </rPr>
      <t>p</t>
    </r>
  </si>
  <si>
    <t xml:space="preserve">1. Indicateur conjoncturel de fécondité. </t>
  </si>
  <si>
    <t>2. Âge calculé pour une génération fictive de femmes qui auraient à tous les âges la fécondité de l'année considérée.</t>
  </si>
  <si>
    <t>Lecture : en 2020, 100 femmes âgées de 30 à 34 ans (âge atteint dans l'année) ont eu en moyenne 12,5 enfants.</t>
  </si>
  <si>
    <t>Champ : France hors Mayotte jusqu'en 2013 et y compris Mayotte à partir de 2014.</t>
  </si>
  <si>
    <t>Femmes</t>
  </si>
  <si>
    <t>Hommes</t>
  </si>
  <si>
    <r>
      <rPr>
        <sz val="10"/>
        <color rgb="FF000000"/>
        <rFont val="Arial"/>
        <family val="2"/>
      </rPr>
      <t>2019</t>
    </r>
    <r>
      <rPr>
        <i/>
        <sz val="11"/>
        <color rgb="FF000000"/>
        <rFont val="Calibri"/>
        <family val="2"/>
      </rPr>
      <t>p</t>
    </r>
  </si>
  <si>
    <t>2020p</t>
  </si>
  <si>
    <t>Champ : France hors Mayotte jusqu'en 2014 et y compris Mayotte à partir de 2014.</t>
  </si>
  <si>
    <t>* Rapport entre le nombre d’enfants décédés avant leur premier anniversaire et l’ensemble des enfants nés vivants.</t>
  </si>
  <si>
    <r>
      <rPr>
        <b/>
        <sz val="10"/>
        <color rgb="FF000000"/>
        <rFont val="Arial"/>
        <family val="2"/>
      </rPr>
      <t>Population au 1</t>
    </r>
    <r>
      <rPr>
        <b/>
        <vertAlign val="superscript"/>
        <sz val="10"/>
        <color rgb="FF000000"/>
        <rFont val="Arial"/>
        <family val="2"/>
      </rPr>
      <t>er</t>
    </r>
    <r>
      <rPr>
        <b/>
        <sz val="10"/>
        <color rgb="FF000000"/>
        <rFont val="Arial"/>
        <family val="2"/>
      </rPr>
      <t xml:space="preserve"> janvier (en milliers)</t>
    </r>
  </si>
  <si>
    <t>Proportion (en %)</t>
  </si>
  <si>
    <t>Moins de 20 ans</t>
  </si>
  <si>
    <t>20-59 ans</t>
  </si>
  <si>
    <t>60-64 ans</t>
  </si>
  <si>
    <t>65 ans ou plus</t>
  </si>
  <si>
    <t>75 ans ou plus</t>
  </si>
  <si>
    <t>20-64 ans</t>
  </si>
  <si>
    <t>2021p</t>
  </si>
  <si>
    <t>Source : Insee, estimations de population réalisées fin novembre 2020.</t>
  </si>
  <si>
    <t>Figure complémentaire 1 - Comparaisons européennes</t>
  </si>
  <si>
    <t>Part dans la population (2019)</t>
  </si>
  <si>
    <t>Indicateur conjoncturel de fécondité (2018)</t>
  </si>
  <si>
    <t>Âge moyen à la maternité (2018)</t>
  </si>
  <si>
    <t>Espérance de vie à la naissance (2018)</t>
  </si>
  <si>
    <t>Moins de 15 ans</t>
  </si>
  <si>
    <t>En %</t>
  </si>
  <si>
    <t>En années</t>
  </si>
  <si>
    <t>Union européenne - 28 pays</t>
  </si>
  <si>
    <t>Union européenne – 27 pays (hors RU)</t>
  </si>
  <si>
    <t>Allemagne</t>
  </si>
  <si>
    <t>Autriche</t>
  </si>
  <si>
    <t>Belgique</t>
  </si>
  <si>
    <t>Bulgarie</t>
  </si>
  <si>
    <t>Chypre</t>
  </si>
  <si>
    <t>Croatie</t>
  </si>
  <si>
    <t>Danemark</t>
  </si>
  <si>
    <t>Espagne</t>
  </si>
  <si>
    <t>Estonie</t>
  </si>
  <si>
    <t>Finlande</t>
  </si>
  <si>
    <t>France</t>
  </si>
  <si>
    <t>Grèce</t>
  </si>
  <si>
    <t>Hongrie</t>
  </si>
  <si>
    <t>Irlande</t>
  </si>
  <si>
    <t>Italie</t>
  </si>
  <si>
    <t>Lettonie</t>
  </si>
  <si>
    <t>Lituanie</t>
  </si>
  <si>
    <t>Luxembourg</t>
  </si>
  <si>
    <t>Malte</t>
  </si>
  <si>
    <t>Pays-Bas</t>
  </si>
  <si>
    <t>Pologne</t>
  </si>
  <si>
    <t>Portugal</t>
  </si>
  <si>
    <t>Roumanie</t>
  </si>
  <si>
    <t>Royaume-Uni</t>
  </si>
  <si>
    <t>Slovaquie</t>
  </si>
  <si>
    <t>Slovénie</t>
  </si>
  <si>
    <t>Suède</t>
  </si>
  <si>
    <t>Tchéquie</t>
  </si>
  <si>
    <t>Sources : Eurostat (extraction des données le 13/11/2020) ; Insee (fin novembre 2020).</t>
  </si>
  <si>
    <t>2014 hors Mayotte</t>
  </si>
  <si>
    <t>2014 y c. Mayotte</t>
  </si>
  <si>
    <t>Source : Insee, statistiques de l'état civil réalisées fin novembre 2020.</t>
  </si>
  <si>
    <t>Figure complémentaire 3 - Évolution générale de la situation démographique</t>
  </si>
  <si>
    <r>
      <rPr>
        <b/>
        <sz val="10"/>
        <color rgb="FF000000"/>
        <rFont val="Arial"/>
        <family val="2"/>
      </rPr>
      <t>Population au 1</t>
    </r>
    <r>
      <rPr>
        <b/>
        <vertAlign val="superscript"/>
        <sz val="10"/>
        <color rgb="FF000000"/>
        <rFont val="Arial"/>
        <family val="2"/>
      </rPr>
      <t>er</t>
    </r>
    <r>
      <rPr>
        <b/>
        <sz val="10"/>
        <color rgb="FF000000"/>
        <rFont val="Arial"/>
        <family val="2"/>
      </rPr>
      <t xml:space="preserve"> janvier</t>
    </r>
  </si>
  <si>
    <r>
      <rPr>
        <b/>
        <sz val="10"/>
        <color rgb="FF000000"/>
        <rFont val="Arial"/>
        <family val="2"/>
      </rPr>
      <t>Ajustement</t>
    </r>
    <r>
      <rPr>
        <b/>
        <vertAlign val="superscript"/>
        <sz val="12"/>
        <color rgb="FF000000"/>
        <rFont val="Arial"/>
        <family val="2"/>
      </rPr>
      <t>1</t>
    </r>
  </si>
  <si>
    <r>
      <rPr>
        <sz val="10"/>
        <color rgb="FF000000"/>
        <rFont val="Arial"/>
        <family val="2"/>
      </rPr>
      <t>2021</t>
    </r>
    <r>
      <rPr>
        <i/>
        <sz val="11"/>
        <color rgb="FF000000"/>
        <rFont val="Calibri"/>
        <family val="2"/>
      </rPr>
      <t>p</t>
    </r>
  </si>
  <si>
    <r>
      <rPr>
        <i/>
        <sz val="10"/>
        <color rgb="FF000000"/>
        <rFont val="Arial"/>
        <family val="2"/>
      </rPr>
      <t>p </t>
    </r>
    <r>
      <rPr>
        <sz val="10"/>
        <color rgb="FF000000"/>
        <rFont val="Arial"/>
        <family val="2"/>
      </rPr>
      <t>: populations 2019, 2020 et 2021, état civil 2020, soldes migratoires et ajustement 2018, 2019 et 2020 : résultats provisoires fin novembre 2020. … : résultat non disponible.</t>
    </r>
  </si>
  <si>
    <t>1. À partir de 2015, du fait d'un changement de questionnaire du recensement de la population, un ajustement a été introduit pour rendre comparables les niveaux de populations annuels successifs. Cet effet de questionnaire est réparti sur plusieurs années. Les explications méthodologiques de cette rupture de série peuvent être consultées ici :  https://www.insee.fr/fr/information/2383177. Par le passé, un ajustement avait aussi été introduit entre 1990 et 2005.</t>
  </si>
  <si>
    <t>Figure complémentaire 4 - Espérance de vie à divers âges et mortalité infantile</t>
  </si>
  <si>
    <t>Espérance de vie des hommes (en années)</t>
  </si>
  <si>
    <t>Espérance de vie des femmes (en années)</t>
  </si>
  <si>
    <t>Taux de mortalité infantile pour 1 000 enfants nés vivants</t>
  </si>
  <si>
    <t>à 0 an</t>
  </si>
  <si>
    <t>à 1 an</t>
  </si>
  <si>
    <t>à 20 ans</t>
  </si>
  <si>
    <t>à 40 ans</t>
  </si>
  <si>
    <t>à 60 ans</t>
  </si>
  <si>
    <t>à 80 ans</t>
  </si>
  <si>
    <r>
      <rPr>
        <i/>
        <sz val="10"/>
        <color rgb="FF000000"/>
        <rFont val="Calibri"/>
        <family val="2"/>
      </rPr>
      <t>p </t>
    </r>
    <r>
      <rPr>
        <sz val="10"/>
        <color rgb="FF000000"/>
        <rFont val="Arial"/>
        <family val="2"/>
      </rPr>
      <t>: donnée provisoire fin novembre 2020.</t>
    </r>
  </si>
  <si>
    <t xml:space="preserve"> Indicateur conjoncturel de fécondité  pour 100 femmes</t>
  </si>
  <si>
    <t>Figure 2a - Nombre de naissances, de décès et solde naturel de 1957 à 2020</t>
  </si>
  <si>
    <t>Figure 4a - Taux de fécondité par groupe d'âge</t>
  </si>
  <si>
    <r>
      <t>Taux de mortalité infantile pour 1 000 enfants nés vivants</t>
    </r>
    <r>
      <rPr>
        <b/>
        <vertAlign val="superscript"/>
        <sz val="10"/>
        <color rgb="FF000000"/>
        <rFont val="Arial"/>
        <family val="2"/>
      </rPr>
      <t>*</t>
    </r>
  </si>
  <si>
    <t>Figure 5g - Taux de mortalité infantile pour 1 000 enfants nés vivants* de 1994 à 2020</t>
  </si>
  <si>
    <t>Figure 6b - Répartition de la population par groupe d'âge</t>
  </si>
  <si>
    <t>TOTAL</t>
  </si>
  <si>
    <t>depuis 1957</t>
  </si>
  <si>
    <t>depuis 2015</t>
  </si>
  <si>
    <t>de 2018 a 2019</t>
  </si>
  <si>
    <t>de 2017 a 2018</t>
  </si>
  <si>
    <t>de 2016 a 2017</t>
  </si>
  <si>
    <t>de 2015 a 2016</t>
  </si>
  <si>
    <t>de 2014 a 2015</t>
  </si>
  <si>
    <t>de 2019 a 2020</t>
  </si>
  <si>
    <t>Depuis 1957</t>
  </si>
  <si>
    <t>Depuis 2015</t>
  </si>
  <si>
    <t>De 2019 à 2020</t>
  </si>
  <si>
    <t>De 2018 à 2019</t>
  </si>
  <si>
    <t>De 2014à 2015</t>
  </si>
  <si>
    <t>De 2015 à 2016</t>
  </si>
  <si>
    <t>De 2016 à 2017</t>
  </si>
  <si>
    <t>De 2017 à 2018</t>
  </si>
  <si>
    <t>Taux de diminution des naissances</t>
  </si>
  <si>
    <t>total</t>
  </si>
  <si>
    <t>Janvier 2020</t>
  </si>
  <si>
    <t>Fevrier 2020</t>
  </si>
  <si>
    <t>mars 2020</t>
  </si>
  <si>
    <t xml:space="preserve">avril 2020 </t>
  </si>
  <si>
    <t>mai 2020</t>
  </si>
  <si>
    <t>juin 2020</t>
  </si>
  <si>
    <t>juillet 2020</t>
  </si>
  <si>
    <t>aout 2020</t>
  </si>
  <si>
    <t>septembre 2020</t>
  </si>
  <si>
    <t>octobre 2020</t>
  </si>
  <si>
    <t>novembre 2020</t>
  </si>
  <si>
    <t>Decembre 2020</t>
  </si>
  <si>
    <t>janvier 2021</t>
  </si>
  <si>
    <t>Fevrier 2021</t>
  </si>
  <si>
    <t>octobre 2021</t>
  </si>
  <si>
    <t>novembre 2021</t>
  </si>
  <si>
    <t>decembre 2021</t>
  </si>
  <si>
    <t>mars 2021</t>
  </si>
  <si>
    <t>avril 2021</t>
  </si>
  <si>
    <t>mai  2021</t>
  </si>
  <si>
    <t>juin 2021</t>
  </si>
  <si>
    <t>juillet 2021</t>
  </si>
  <si>
    <t>aout 2021</t>
  </si>
  <si>
    <t>septembre 2021</t>
  </si>
  <si>
    <t>13</t>
  </si>
  <si>
    <t>11</t>
  </si>
  <si>
    <t>9</t>
  </si>
  <si>
    <t>8</t>
  </si>
  <si>
    <t>10</t>
  </si>
  <si>
    <t>January</t>
  </si>
  <si>
    <t>Febuary</t>
  </si>
  <si>
    <t>March</t>
  </si>
  <si>
    <t>April</t>
  </si>
  <si>
    <t>May</t>
  </si>
  <si>
    <t>June</t>
  </si>
  <si>
    <t>July</t>
  </si>
  <si>
    <t>August</t>
  </si>
  <si>
    <t>September</t>
  </si>
  <si>
    <t>October</t>
  </si>
  <si>
    <t>November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</si>
</sst>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
    <numFmt numFmtId="165" formatCode="0\ "/>
    <numFmt numFmtId="166" formatCode="#,##0.0"/>
    <numFmt numFmtId="167" formatCode="0.0"/>
    <numFmt numFmtId="168" formatCode="0.0%"/>
    <numFmt numFmtId="169" formatCode="&quot;+ &quot;#,##0;&quot;- &quot;#,##0;0"/>
  </numFmts>
  <fonts count="44">
    <font>
      <sz val="11"/>
      <color rgb="FF000000"/>
      <name val="Calibri"/>
      <family val="2"/>
    </font>
    <font>
      <sz val="10"/>
      <name val="Arial"/>
      <family val="2"/>
    </font>
    <font>
      <sz val="11"/>
      <color rgb="FFFFFFFF"/>
      <name val="Calibri"/>
      <family val="2"/>
    </font>
    <font>
      <sz val="11"/>
      <color rgb="FFFF0000"/>
      <name val="Calibri"/>
      <family val="2"/>
    </font>
    <font>
      <b/>
      <sz val="11"/>
      <color rgb="FFFF9900"/>
      <name val="Calibri"/>
      <family val="2"/>
    </font>
    <font>
      <sz val="11"/>
      <color rgb="FFFF9900"/>
      <name val="Calibri"/>
      <family val="2"/>
    </font>
    <font>
      <sz val="10"/>
      <color rgb="FF000000"/>
      <name val="Arial"/>
      <family val="2"/>
    </font>
    <font>
      <sz val="11"/>
      <color rgb="FF333399"/>
      <name val="Calibri"/>
      <family val="2"/>
    </font>
    <font>
      <sz val="11"/>
      <color rgb="FF800080"/>
      <name val="Calibri"/>
      <family val="2"/>
    </font>
    <font>
      <sz val="11"/>
      <color rgb="FF993300"/>
      <name val="Calibri"/>
      <family val="2"/>
    </font>
    <font>
      <sz val="10"/>
      <color rgb="FF000000"/>
      <name val="Arial1"/>
    </font>
    <font>
      <sz val="11"/>
      <color rgb="FF008000"/>
      <name val="Calibri"/>
      <family val="2"/>
    </font>
    <font>
      <b/>
      <sz val="11"/>
      <color rgb="FF333333"/>
      <name val="Calibri"/>
      <family val="2"/>
    </font>
    <font>
      <i/>
      <sz val="11"/>
      <color rgb="FF808080"/>
      <name val="Calibri"/>
      <family val="2"/>
    </font>
    <font>
      <b/>
      <sz val="15"/>
      <color rgb="FF003366"/>
      <name val="Calibri"/>
      <family val="2"/>
    </font>
    <font>
      <b/>
      <sz val="13"/>
      <color rgb="FF003366"/>
      <name val="Calibri"/>
      <family val="2"/>
    </font>
    <font>
      <b/>
      <sz val="11"/>
      <color rgb="FF003366"/>
      <name val="Calibri"/>
      <family val="2"/>
    </font>
    <font>
      <b/>
      <sz val="11"/>
      <color rgb="FF000000"/>
      <name val="Calibri"/>
      <family val="2"/>
    </font>
    <font>
      <b/>
      <sz val="11"/>
      <color rgb="FFFFFFFF"/>
      <name val="Calibri"/>
      <family val="2"/>
    </font>
    <font>
      <sz val="8"/>
      <color rgb="FF000000"/>
      <name val="MS Sans Serif"/>
    </font>
    <font>
      <b/>
      <sz val="8.5"/>
      <color rgb="FF0000FF"/>
      <name val="MS Sans Serif"/>
      <family val="2"/>
    </font>
    <font>
      <b/>
      <sz val="12"/>
      <color rgb="FF0000FF"/>
      <name val="Bookman"/>
      <family val="1"/>
    </font>
    <font>
      <b/>
      <i/>
      <u/>
      <sz val="10"/>
      <color rgb="FFFF0000"/>
      <name val="Bookman"/>
      <family val="1"/>
    </font>
    <font>
      <sz val="10"/>
      <color rgb="FF000000"/>
      <name val="Arial"/>
      <family val="2"/>
    </font>
    <font>
      <b/>
      <sz val="10"/>
      <color rgb="FF000000"/>
      <name val="MS Sans Serif"/>
      <family val="2"/>
    </font>
    <font>
      <b/>
      <sz val="8"/>
      <color rgb="FF000000"/>
      <name val="MS Sans Serif"/>
    </font>
    <font>
      <b/>
      <sz val="8.5"/>
      <color rgb="FF000000"/>
      <name val="MS Sans Serif"/>
      <family val="2"/>
    </font>
    <font>
      <b/>
      <u/>
      <sz val="10"/>
      <color rgb="FF000000"/>
      <name val="MS Sans Serif"/>
      <family val="2"/>
    </font>
    <font>
      <b/>
      <sz val="18"/>
      <color rgb="FF003366"/>
      <name val="Cambria"/>
      <family val="2"/>
    </font>
    <font>
      <sz val="11"/>
      <color rgb="FF000000"/>
      <name val="Arial"/>
      <family val="2"/>
    </font>
    <font>
      <b/>
      <sz val="10"/>
      <color rgb="FF000000"/>
      <name val="Arial"/>
      <family val="2"/>
    </font>
    <font>
      <vertAlign val="superscript"/>
      <sz val="11"/>
      <color rgb="FF000000"/>
      <name val="Calibri"/>
      <family val="2"/>
    </font>
    <font>
      <i/>
      <sz val="11"/>
      <color rgb="FF000000"/>
      <name val="Calibri"/>
      <family val="2"/>
    </font>
    <font>
      <i/>
      <sz val="10"/>
      <color rgb="FF000000"/>
      <name val="Arial"/>
      <family val="2"/>
    </font>
    <font>
      <b/>
      <sz val="10"/>
      <color rgb="FF000000"/>
      <name val="Arial"/>
      <family val="2"/>
    </font>
    <font>
      <b/>
      <i/>
      <sz val="10"/>
      <color rgb="FF000000"/>
      <name val="Arial"/>
      <family val="2"/>
    </font>
    <font>
      <b/>
      <sz val="10"/>
      <color rgb="FFFF0000"/>
      <name val="Arial"/>
      <family val="2"/>
    </font>
    <font>
      <b/>
      <vertAlign val="superscript"/>
      <sz val="10"/>
      <color rgb="FF000000"/>
      <name val="Arial"/>
      <family val="2"/>
    </font>
    <font>
      <sz val="10"/>
      <color rgb="FFED1C24"/>
      <name val="Arial"/>
      <family val="2"/>
    </font>
    <font>
      <i/>
      <sz val="10"/>
      <name val="Arial"/>
      <family val="2"/>
    </font>
    <font>
      <b/>
      <vertAlign val="superscript"/>
      <sz val="12"/>
      <color rgb="FF000000"/>
      <name val="Arial"/>
      <family val="2"/>
    </font>
    <font>
      <i/>
      <sz val="10"/>
      <color rgb="FF000000"/>
      <name val="Calibri"/>
      <family val="2"/>
    </font>
    <font>
      <sz val="11"/>
      <color rgb="FF000000"/>
      <name val="Calibri"/>
      <family val="2"/>
    </font>
    <font>
      <sz val="8"/>
      <name val="Calibri"/>
      <family val="2"/>
    </font>
  </fonts>
  <fills count="30">
    <fill>
      <patternFill patternType="none"/>
    </fill>
    <fill>
      <patternFill patternType="gray125"/>
    </fill>
    <fill>
      <patternFill patternType="solid">
        <fgColor rgb="FFCCCCFF"/>
        <bgColor rgb="FFC0C0C0"/>
      </patternFill>
    </fill>
    <fill>
      <patternFill patternType="solid">
        <fgColor rgb="FFFF99CC"/>
        <bgColor rgb="FFFF8080"/>
      </patternFill>
    </fill>
    <fill>
      <patternFill patternType="solid">
        <fgColor rgb="FFCCFFCC"/>
        <bgColor rgb="FFCCFFFF"/>
      </patternFill>
    </fill>
    <fill>
      <patternFill patternType="solid">
        <fgColor rgb="FFCC99FF"/>
        <bgColor rgb="FF9999FF"/>
      </patternFill>
    </fill>
    <fill>
      <patternFill patternType="solid">
        <fgColor rgb="FFCCFFFF"/>
        <bgColor rgb="FFCCFFFF"/>
      </patternFill>
    </fill>
    <fill>
      <patternFill patternType="solid">
        <fgColor rgb="FFFFCC99"/>
        <bgColor rgb="FFC0C0C0"/>
      </patternFill>
    </fill>
    <fill>
      <patternFill patternType="solid">
        <fgColor rgb="FF99CCFF"/>
        <bgColor rgb="FFCCCCFF"/>
      </patternFill>
    </fill>
    <fill>
      <patternFill patternType="solid">
        <fgColor rgb="FFFF8080"/>
        <bgColor rgb="FFFF99CC"/>
      </patternFill>
    </fill>
    <fill>
      <patternFill patternType="solid">
        <fgColor rgb="FF00FF00"/>
        <bgColor rgb="FF33CCCC"/>
      </patternFill>
    </fill>
    <fill>
      <patternFill patternType="solid">
        <fgColor rgb="FFFFCC00"/>
        <bgColor rgb="FFFFFF00"/>
      </patternFill>
    </fill>
    <fill>
      <patternFill patternType="solid">
        <fgColor rgb="FF0066CC"/>
        <bgColor rgb="FF008080"/>
      </patternFill>
    </fill>
    <fill>
      <patternFill patternType="solid">
        <fgColor rgb="FF800080"/>
        <bgColor rgb="FF800080"/>
      </patternFill>
    </fill>
    <fill>
      <patternFill patternType="solid">
        <fgColor rgb="FF33CCCC"/>
        <bgColor rgb="FF00CCFF"/>
      </patternFill>
    </fill>
    <fill>
      <patternFill patternType="solid">
        <fgColor rgb="FFFF9900"/>
        <bgColor rgb="FFFFCC00"/>
      </patternFill>
    </fill>
    <fill>
      <patternFill patternType="solid">
        <fgColor rgb="FF333399"/>
        <bgColor rgb="FF003366"/>
      </patternFill>
    </fill>
    <fill>
      <patternFill patternType="solid">
        <fgColor rgb="FFFF0000"/>
        <bgColor rgb="FFED1C24"/>
      </patternFill>
    </fill>
    <fill>
      <patternFill patternType="solid">
        <fgColor rgb="FF339966"/>
        <bgColor rgb="FF008080"/>
      </patternFill>
    </fill>
    <fill>
      <patternFill patternType="solid">
        <fgColor rgb="FFFF6600"/>
        <bgColor rgb="FFFF9900"/>
      </patternFill>
    </fill>
    <fill>
      <patternFill patternType="solid">
        <fgColor rgb="FFC0C0C0"/>
        <bgColor rgb="FFCCCCFF"/>
      </patternFill>
    </fill>
    <fill>
      <patternFill patternType="solid">
        <fgColor rgb="FFFFFFCC"/>
        <bgColor rgb="FFFFFFFF"/>
      </patternFill>
    </fill>
    <fill>
      <patternFill patternType="solid">
        <fgColor rgb="FFFFFF99"/>
        <bgColor rgb="FFFFFFCC"/>
      </patternFill>
    </fill>
    <fill>
      <patternFill patternType="solid">
        <fgColor rgb="FF969696"/>
        <bgColor rgb="FF808080"/>
      </patternFill>
    </fill>
    <fill>
      <patternFill patternType="solid">
        <fgColor rgb="FFFFFFFF"/>
        <bgColor rgb="FFFFFFCC"/>
      </patternFill>
    </fill>
    <fill>
      <patternFill patternType="lightGray"/>
    </fill>
    <fill>
      <patternFill patternType="solid">
        <fgColor theme="4" tint="-0.249977111117893"/>
        <bgColor indexed="64"/>
      </patternFill>
    </fill>
    <fill>
      <patternFill patternType="solid">
        <fgColor theme="5"/>
        <bgColor indexed="64"/>
      </patternFill>
    </fill>
    <fill>
      <patternFill patternType="solid">
        <fgColor theme="6"/>
        <bgColor indexed="64"/>
      </patternFill>
    </fill>
    <fill>
      <patternFill patternType="solid">
        <fgColor theme="8"/>
        <bgColor indexed="64"/>
      </patternFill>
    </fill>
  </fills>
  <borders count="37">
    <border>
      <left/>
      <right/>
      <top/>
      <bottom/>
      <diagonal/>
    </border>
    <border>
      <left style="hair">
        <color rgb="FF808080"/>
      </left>
      <right style="hair">
        <color rgb="FF808080"/>
      </right>
      <top style="hair">
        <color rgb="FF808080"/>
      </top>
      <bottom style="hair">
        <color rgb="FF808080"/>
      </bottom>
      <diagonal/>
    </border>
    <border>
      <left/>
      <right/>
      <top/>
      <bottom style="hair">
        <color auto="1"/>
      </bottom>
      <diagonal/>
    </border>
    <border>
      <left style="hair">
        <color rgb="FFC0C0C0"/>
      </left>
      <right style="hair">
        <color rgb="FFC0C0C0"/>
      </right>
      <top style="hair">
        <color rgb="FFC0C0C0"/>
      </top>
      <bottom style="hair">
        <color rgb="FFC0C0C0"/>
      </bottom>
      <diagonal/>
    </border>
    <border>
      <left style="hair">
        <color rgb="FF333333"/>
      </left>
      <right style="hair">
        <color rgb="FF333333"/>
      </right>
      <top style="hair">
        <color rgb="FF333333"/>
      </top>
      <bottom style="hair">
        <color rgb="FF333333"/>
      </bottom>
      <diagonal/>
    </border>
    <border>
      <left/>
      <right/>
      <top/>
      <bottom style="medium">
        <color rgb="FF333399"/>
      </bottom>
      <diagonal/>
    </border>
    <border>
      <left/>
      <right/>
      <top/>
      <bottom style="medium">
        <color rgb="FFC0C0C0"/>
      </bottom>
      <diagonal/>
    </border>
    <border>
      <left/>
      <right/>
      <top/>
      <bottom style="hair">
        <color rgb="FF0066CC"/>
      </bottom>
      <diagonal/>
    </border>
    <border>
      <left/>
      <right/>
      <top style="hair">
        <color rgb="FF333399"/>
      </top>
      <bottom style="hair">
        <color auto="1"/>
      </bottom>
      <diagonal/>
    </border>
    <border>
      <left style="hair">
        <color auto="1"/>
      </left>
      <right style="hair">
        <color auto="1"/>
      </right>
      <top style="hair">
        <color auto="1"/>
      </top>
      <bottom style="hair">
        <color auto="1"/>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style="thin">
        <color auto="1"/>
      </right>
      <top style="thin">
        <color auto="1"/>
      </top>
      <bottom style="thin">
        <color auto="1"/>
      </bottom>
      <diagonal/>
    </border>
    <border>
      <left/>
      <right/>
      <top/>
      <bottom style="thick">
        <color rgb="FF333399"/>
      </bottom>
      <diagonal/>
    </border>
    <border>
      <left/>
      <right/>
      <top/>
      <bottom style="thick">
        <color rgb="FFC0C0C0"/>
      </bottom>
      <diagonal/>
    </border>
    <border>
      <left/>
      <right/>
      <top/>
      <bottom style="medium">
        <color rgb="FF0066CC"/>
      </bottom>
      <diagonal/>
    </border>
    <border>
      <left style="thin">
        <color auto="1"/>
      </left>
      <right/>
      <top style="thin">
        <color auto="1"/>
      </top>
      <bottom style="thin">
        <color auto="1"/>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hair">
        <color auto="1"/>
      </top>
      <bottom/>
      <diagonal/>
    </border>
    <border>
      <left style="medium">
        <color indexed="64"/>
      </left>
      <right style="medium">
        <color indexed="64"/>
      </right>
      <top/>
      <bottom style="medium">
        <color indexed="64"/>
      </bottom>
      <diagonal/>
    </border>
    <border>
      <left/>
      <right/>
      <top style="hair">
        <color auto="1"/>
      </top>
      <bottom/>
      <diagonal/>
    </border>
    <border>
      <left/>
      <right/>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97">
    <xf numFmtId="0" fontId="0" fillId="0" borderId="0"/>
    <xf numFmtId="0" fontId="42" fillId="2" borderId="0" applyBorder="0" applyProtection="0"/>
    <xf numFmtId="0" fontId="42" fillId="3" borderId="0" applyBorder="0" applyProtection="0"/>
    <xf numFmtId="0" fontId="42" fillId="4" borderId="0" applyBorder="0" applyProtection="0"/>
    <xf numFmtId="0" fontId="42" fillId="5" borderId="0" applyBorder="0" applyProtection="0"/>
    <xf numFmtId="0" fontId="42" fillId="6" borderId="0" applyBorder="0" applyProtection="0"/>
    <xf numFmtId="0" fontId="42" fillId="7" borderId="0" applyBorder="0" applyProtection="0"/>
    <xf numFmtId="0" fontId="42" fillId="8" borderId="0" applyBorder="0" applyProtection="0"/>
    <xf numFmtId="0" fontId="42" fillId="9" borderId="0" applyBorder="0" applyProtection="0"/>
    <xf numFmtId="0" fontId="42" fillId="10" borderId="0" applyBorder="0" applyProtection="0"/>
    <xf numFmtId="0" fontId="42" fillId="5" borderId="0" applyBorder="0" applyProtection="0"/>
    <xf numFmtId="0" fontId="42" fillId="8" borderId="0" applyBorder="0" applyProtection="0"/>
    <xf numFmtId="0" fontId="42" fillId="11" borderId="0" applyBorder="0" applyProtection="0"/>
    <xf numFmtId="0" fontId="2" fillId="12" borderId="0" applyBorder="0" applyProtection="0"/>
    <xf numFmtId="0" fontId="2" fillId="9" borderId="0" applyBorder="0" applyProtection="0"/>
    <xf numFmtId="0" fontId="2" fillId="10" borderId="0" applyBorder="0" applyProtection="0"/>
    <xf numFmtId="0" fontId="2" fillId="13" borderId="0" applyBorder="0" applyProtection="0"/>
    <xf numFmtId="0" fontId="2" fillId="14" borderId="0" applyBorder="0" applyProtection="0"/>
    <xf numFmtId="0" fontId="2" fillId="15" borderId="0" applyBorder="0" applyProtection="0"/>
    <xf numFmtId="0" fontId="2" fillId="16" borderId="0" applyBorder="0" applyProtection="0"/>
    <xf numFmtId="0" fontId="2" fillId="17" borderId="0" applyBorder="0" applyProtection="0"/>
    <xf numFmtId="0" fontId="2" fillId="18" borderId="0" applyBorder="0" applyProtection="0"/>
    <xf numFmtId="0" fontId="2" fillId="13" borderId="0" applyBorder="0" applyProtection="0"/>
    <xf numFmtId="0" fontId="2" fillId="14" borderId="0" applyBorder="0" applyProtection="0"/>
    <xf numFmtId="0" fontId="2" fillId="19" borderId="0" applyBorder="0" applyProtection="0"/>
    <xf numFmtId="0" fontId="3" fillId="0" borderId="0" applyBorder="0" applyProtection="0"/>
    <xf numFmtId="0" fontId="4" fillId="20" borderId="1" applyProtection="0"/>
    <xf numFmtId="0" fontId="5" fillId="0" borderId="2" applyProtection="0"/>
    <xf numFmtId="0" fontId="6" fillId="21" borderId="3" applyProtection="0"/>
    <xf numFmtId="0" fontId="7" fillId="7" borderId="1" applyProtection="0"/>
    <xf numFmtId="0" fontId="8" fillId="3" borderId="0" applyBorder="0" applyProtection="0"/>
    <xf numFmtId="0" fontId="9" fillId="22" borderId="0" applyBorder="0" applyProtection="0"/>
    <xf numFmtId="0" fontId="6" fillId="0" borderId="0" applyBorder="0" applyProtection="0"/>
    <xf numFmtId="0" fontId="10" fillId="0" borderId="0" applyBorder="0" applyProtection="0"/>
    <xf numFmtId="0" fontId="11" fillId="4" borderId="0" applyBorder="0" applyProtection="0"/>
    <xf numFmtId="0" fontId="12" fillId="20" borderId="4" applyProtection="0"/>
    <xf numFmtId="0" fontId="13" fillId="0" borderId="0" applyBorder="0" applyProtection="0"/>
    <xf numFmtId="0" fontId="14" fillId="0" borderId="5" applyProtection="0"/>
    <xf numFmtId="0" fontId="15" fillId="0" borderId="6" applyProtection="0"/>
    <xf numFmtId="0" fontId="16" fillId="0" borderId="7" applyProtection="0"/>
    <xf numFmtId="0" fontId="16" fillId="0" borderId="0" applyBorder="0" applyProtection="0"/>
    <xf numFmtId="0" fontId="17" fillId="0" borderId="8" applyProtection="0"/>
    <xf numFmtId="0" fontId="18" fillId="23" borderId="9" applyProtection="0"/>
    <xf numFmtId="0" fontId="42" fillId="2" borderId="0" applyBorder="0" applyProtection="0"/>
    <xf numFmtId="0" fontId="42" fillId="3" borderId="0" applyBorder="0" applyProtection="0"/>
    <xf numFmtId="0" fontId="42" fillId="4" borderId="0" applyBorder="0" applyProtection="0"/>
    <xf numFmtId="0" fontId="42" fillId="5" borderId="0" applyBorder="0" applyProtection="0"/>
    <xf numFmtId="0" fontId="42" fillId="6" borderId="0" applyBorder="0" applyProtection="0"/>
    <xf numFmtId="0" fontId="42" fillId="7" borderId="0" applyBorder="0" applyProtection="0"/>
    <xf numFmtId="0" fontId="42" fillId="8" borderId="0" applyBorder="0" applyProtection="0"/>
    <xf numFmtId="0" fontId="42" fillId="9" borderId="0" applyBorder="0" applyProtection="0"/>
    <xf numFmtId="0" fontId="42" fillId="10" borderId="0" applyBorder="0" applyProtection="0"/>
    <xf numFmtId="0" fontId="42" fillId="5" borderId="0" applyBorder="0" applyProtection="0"/>
    <xf numFmtId="0" fontId="42" fillId="8" borderId="0" applyBorder="0" applyProtection="0"/>
    <xf numFmtId="0" fontId="42" fillId="11" borderId="0" applyBorder="0" applyProtection="0"/>
    <xf numFmtId="0" fontId="2" fillId="12" borderId="0" applyBorder="0" applyProtection="0"/>
    <xf numFmtId="0" fontId="2" fillId="9" borderId="0" applyBorder="0" applyProtection="0"/>
    <xf numFmtId="0" fontId="2" fillId="10" borderId="0" applyBorder="0" applyProtection="0"/>
    <xf numFmtId="0" fontId="2" fillId="13" borderId="0" applyBorder="0" applyProtection="0"/>
    <xf numFmtId="0" fontId="2" fillId="14" borderId="0" applyBorder="0" applyProtection="0"/>
    <xf numFmtId="0" fontId="2" fillId="15" borderId="0" applyBorder="0" applyProtection="0"/>
    <xf numFmtId="0" fontId="8" fillId="3" borderId="0" applyBorder="0" applyProtection="0"/>
    <xf numFmtId="0" fontId="4" fillId="20" borderId="10" applyProtection="0"/>
    <xf numFmtId="0" fontId="18" fillId="23" borderId="11" applyProtection="0"/>
    <xf numFmtId="0" fontId="19" fillId="17" borderId="12">
      <alignment horizontal="left" vertical="top" wrapText="1"/>
    </xf>
    <xf numFmtId="0" fontId="20" fillId="20" borderId="0">
      <alignment horizontal="center" vertical="center"/>
    </xf>
    <xf numFmtId="0" fontId="21" fillId="0" borderId="0">
      <alignment horizontal="center"/>
    </xf>
    <xf numFmtId="0" fontId="21" fillId="0" borderId="0"/>
    <xf numFmtId="0" fontId="22" fillId="0" borderId="0"/>
    <xf numFmtId="0" fontId="13" fillId="0" borderId="0" applyBorder="0" applyProtection="0"/>
    <xf numFmtId="0" fontId="23" fillId="20" borderId="0">
      <alignment horizontal="left"/>
    </xf>
    <xf numFmtId="0" fontId="11" fillId="4" borderId="0" applyBorder="0" applyProtection="0"/>
    <xf numFmtId="0" fontId="24" fillId="17" borderId="0">
      <alignment horizontal="left" vertical="top"/>
    </xf>
    <xf numFmtId="0" fontId="25" fillId="20" borderId="0">
      <alignment horizontal="right" vertical="top" wrapText="1"/>
    </xf>
    <xf numFmtId="0" fontId="14" fillId="0" borderId="13" applyProtection="0"/>
    <xf numFmtId="0" fontId="15" fillId="0" borderId="14" applyProtection="0"/>
    <xf numFmtId="0" fontId="16" fillId="0" borderId="15" applyProtection="0"/>
    <xf numFmtId="0" fontId="16" fillId="0" borderId="0" applyBorder="0" applyProtection="0"/>
    <xf numFmtId="0" fontId="7" fillId="7" borderId="10" applyProtection="0"/>
    <xf numFmtId="0" fontId="26" fillId="17" borderId="0">
      <alignment horizontal="center" wrapText="1"/>
    </xf>
    <xf numFmtId="0" fontId="19" fillId="17" borderId="16">
      <alignment horizontal="left" vertical="top" wrapText="1"/>
    </xf>
    <xf numFmtId="0" fontId="5" fillId="0" borderId="17" applyProtection="0"/>
    <xf numFmtId="0" fontId="9" fillId="22" borderId="0" applyBorder="0" applyProtection="0"/>
    <xf numFmtId="0" fontId="1" fillId="21" borderId="18" applyProtection="0"/>
    <xf numFmtId="0" fontId="12" fillId="20" borderId="19" applyProtection="0"/>
    <xf numFmtId="0" fontId="27" fillId="17" borderId="0">
      <alignment horizontal="center"/>
    </xf>
    <xf numFmtId="0" fontId="20" fillId="20" borderId="0">
      <alignment horizontal="right"/>
    </xf>
    <xf numFmtId="0" fontId="19" fillId="20" borderId="20">
      <alignment horizontal="left" vertical="top" wrapText="1"/>
    </xf>
    <xf numFmtId="0" fontId="19" fillId="20" borderId="12">
      <alignment horizontal="left" vertical="top" wrapText="1"/>
    </xf>
    <xf numFmtId="0" fontId="19" fillId="20" borderId="16">
      <alignment horizontal="left" vertical="top"/>
    </xf>
    <xf numFmtId="0" fontId="24" fillId="8" borderId="0">
      <alignment horizontal="left"/>
    </xf>
    <xf numFmtId="0" fontId="26" fillId="8" borderId="0">
      <alignment horizontal="left" wrapText="1"/>
    </xf>
    <xf numFmtId="0" fontId="24" fillId="8" borderId="0">
      <alignment horizontal="left"/>
    </xf>
    <xf numFmtId="0" fontId="28" fillId="0" borderId="0" applyBorder="0" applyProtection="0"/>
    <xf numFmtId="0" fontId="24" fillId="8" borderId="0">
      <alignment horizontal="left"/>
    </xf>
    <xf numFmtId="0" fontId="3" fillId="0" borderId="0" applyBorder="0" applyProtection="0"/>
    <xf numFmtId="9" fontId="42" fillId="0" borderId="0" applyFont="0" applyFill="0" applyBorder="0" applyAlignment="0" applyProtection="0"/>
  </cellStyleXfs>
  <cellXfs count="209">
    <xf numFmtId="0" fontId="0" fillId="0" borderId="0" xfId="0"/>
    <xf numFmtId="0" fontId="29" fillId="0" borderId="0" xfId="0" applyFont="1"/>
    <xf numFmtId="0" fontId="29" fillId="0" borderId="0" xfId="0" applyFont="1"/>
    <xf numFmtId="0" fontId="30" fillId="0" borderId="0" xfId="0" applyFont="1" applyAlignment="1">
      <alignment vertical="center"/>
    </xf>
    <xf numFmtId="0" fontId="23" fillId="0" borderId="0" xfId="0" applyFont="1" applyAlignment="1">
      <alignment vertical="center"/>
    </xf>
    <xf numFmtId="0" fontId="23" fillId="0" borderId="0" xfId="0" applyFont="1"/>
    <xf numFmtId="0" fontId="23" fillId="0" borderId="0" xfId="0" applyFont="1"/>
    <xf numFmtId="0" fontId="32" fillId="0" borderId="0" xfId="0" applyFont="1" applyAlignment="1">
      <alignment horizontal="left"/>
    </xf>
    <xf numFmtId="165" fontId="23" fillId="0" borderId="0" xfId="0" applyNumberFormat="1" applyFont="1" applyAlignment="1">
      <alignment horizontal="right"/>
    </xf>
    <xf numFmtId="0" fontId="29" fillId="0" borderId="0" xfId="0" applyFont="1"/>
    <xf numFmtId="0" fontId="33" fillId="0" borderId="0" xfId="0" applyFont="1" applyAlignment="1">
      <alignment horizontal="left"/>
    </xf>
    <xf numFmtId="0" fontId="23" fillId="0" borderId="0" xfId="0" applyFont="1" applyAlignment="1">
      <alignment horizontal="center"/>
    </xf>
    <xf numFmtId="0" fontId="30" fillId="0" borderId="0" xfId="0" applyFont="1" applyAlignment="1">
      <alignment horizontal="left"/>
    </xf>
    <xf numFmtId="0" fontId="23" fillId="0" borderId="0" xfId="0" applyFont="1" applyAlignment="1"/>
    <xf numFmtId="0" fontId="23" fillId="0" borderId="0" xfId="0" applyFont="1" applyAlignment="1">
      <alignment horizontal="center" vertical="center"/>
    </xf>
    <xf numFmtId="167" fontId="23" fillId="0" borderId="0" xfId="0" applyNumberFormat="1" applyFont="1"/>
    <xf numFmtId="166" fontId="23" fillId="0" borderId="0" xfId="0" applyNumberFormat="1" applyFont="1"/>
    <xf numFmtId="0" fontId="32" fillId="0" borderId="0" xfId="0" applyFont="1"/>
    <xf numFmtId="0" fontId="23" fillId="0" borderId="0" xfId="0" applyFont="1" applyAlignment="1">
      <alignment horizontal="left" vertical="center"/>
    </xf>
    <xf numFmtId="0" fontId="30" fillId="0" borderId="0" xfId="0" applyFont="1" applyAlignment="1">
      <alignment vertical="center"/>
    </xf>
    <xf numFmtId="0" fontId="23" fillId="0" borderId="0" xfId="0" applyFont="1" applyAlignment="1">
      <alignment vertical="center"/>
    </xf>
    <xf numFmtId="0" fontId="34" fillId="0" borderId="0" xfId="0" applyFont="1"/>
    <xf numFmtId="0" fontId="29" fillId="0" borderId="0" xfId="0" applyFont="1" applyAlignment="1">
      <alignment horizontal="right"/>
    </xf>
    <xf numFmtId="164" fontId="23" fillId="0" borderId="0" xfId="33" applyNumberFormat="1" applyFont="1" applyAlignment="1" applyProtection="1">
      <alignment horizontal="center"/>
    </xf>
    <xf numFmtId="49" fontId="30" fillId="0" borderId="0" xfId="0" applyNumberFormat="1" applyFont="1" applyBorder="1" applyAlignment="1">
      <alignment horizontal="left" vertical="center" wrapText="1"/>
    </xf>
    <xf numFmtId="0" fontId="23" fillId="0" borderId="0" xfId="0" applyFont="1" applyBorder="1" applyAlignment="1">
      <alignment horizontal="center" vertical="center"/>
    </xf>
    <xf numFmtId="49" fontId="30" fillId="0" borderId="0" xfId="0" applyNumberFormat="1" applyFont="1" applyBorder="1" applyAlignment="1">
      <alignment horizontal="left" wrapText="1"/>
    </xf>
    <xf numFmtId="3" fontId="23" fillId="0" borderId="0" xfId="0" applyNumberFormat="1" applyFont="1" applyBorder="1"/>
    <xf numFmtId="0" fontId="33" fillId="0" borderId="0" xfId="0" applyFont="1"/>
    <xf numFmtId="0" fontId="30" fillId="0" borderId="0" xfId="0" applyFont="1"/>
    <xf numFmtId="0" fontId="23" fillId="0" borderId="0" xfId="33" applyFont="1" applyAlignment="1" applyProtection="1">
      <alignment horizontal="left" vertical="center" wrapText="1"/>
    </xf>
    <xf numFmtId="0" fontId="33" fillId="0" borderId="0" xfId="33" applyFont="1" applyAlignment="1" applyProtection="1">
      <alignment horizontal="left" vertical="center" wrapText="1"/>
    </xf>
    <xf numFmtId="0" fontId="30" fillId="0" borderId="0" xfId="0" applyFont="1"/>
    <xf numFmtId="0" fontId="30" fillId="0" borderId="20" xfId="0" applyFont="1" applyBorder="1" applyAlignment="1">
      <alignment horizontal="center" vertical="center" wrapText="1"/>
    </xf>
    <xf numFmtId="0" fontId="30" fillId="0" borderId="21" xfId="0" applyFont="1" applyBorder="1" applyAlignment="1">
      <alignment horizontal="center" vertical="center" wrapText="1"/>
    </xf>
    <xf numFmtId="167" fontId="23" fillId="0" borderId="0" xfId="0" applyNumberFormat="1" applyFont="1"/>
    <xf numFmtId="167" fontId="29" fillId="0" borderId="0" xfId="0" applyNumberFormat="1" applyFont="1"/>
    <xf numFmtId="3" fontId="29" fillId="0" borderId="0" xfId="0" applyNumberFormat="1" applyFont="1"/>
    <xf numFmtId="0" fontId="23" fillId="0" borderId="0" xfId="0" applyFont="1" applyAlignment="1">
      <alignment horizontal="left"/>
    </xf>
    <xf numFmtId="0" fontId="23" fillId="0" borderId="0" xfId="0" applyFont="1" applyAlignment="1">
      <alignment horizontal="center"/>
    </xf>
    <xf numFmtId="0" fontId="36" fillId="0" borderId="0" xfId="0" applyFont="1"/>
    <xf numFmtId="0" fontId="23" fillId="0" borderId="0" xfId="0" applyFont="1"/>
    <xf numFmtId="164" fontId="23" fillId="0" borderId="0" xfId="0" applyNumberFormat="1" applyFont="1"/>
    <xf numFmtId="164" fontId="38" fillId="0" borderId="0" xfId="0" applyNumberFormat="1" applyFont="1"/>
    <xf numFmtId="165" fontId="23" fillId="0" borderId="0" xfId="0" applyNumberFormat="1" applyFont="1" applyAlignment="1">
      <alignment vertical="center"/>
    </xf>
    <xf numFmtId="165" fontId="30" fillId="0" borderId="0" xfId="0" applyNumberFormat="1" applyFont="1" applyAlignment="1">
      <alignment vertical="center"/>
    </xf>
    <xf numFmtId="0" fontId="33" fillId="0" borderId="0" xfId="0" applyFont="1"/>
    <xf numFmtId="0" fontId="23" fillId="0" borderId="0" xfId="0" applyFont="1" applyAlignment="1">
      <alignment horizontal="left"/>
    </xf>
    <xf numFmtId="165" fontId="33" fillId="0" borderId="0" xfId="0" applyNumberFormat="1" applyFont="1" applyAlignment="1">
      <alignment horizontal="right" vertical="center"/>
    </xf>
    <xf numFmtId="165" fontId="23" fillId="0" borderId="0" xfId="0" applyNumberFormat="1" applyFont="1" applyAlignment="1">
      <alignment horizontal="right" vertical="center"/>
    </xf>
    <xf numFmtId="49" fontId="23" fillId="0" borderId="0" xfId="0" applyNumberFormat="1" applyFont="1" applyAlignment="1">
      <alignment vertical="center"/>
    </xf>
    <xf numFmtId="164" fontId="23" fillId="0" borderId="0" xfId="0" applyNumberFormat="1" applyFont="1" applyAlignment="1">
      <alignment horizontal="center" vertical="center"/>
    </xf>
    <xf numFmtId="0" fontId="23" fillId="0" borderId="0" xfId="0" applyFont="1" applyAlignment="1">
      <alignment horizontal="center" wrapText="1"/>
    </xf>
    <xf numFmtId="167" fontId="23" fillId="0" borderId="0" xfId="0" applyNumberFormat="1" applyFont="1" applyAlignment="1">
      <alignment horizontal="center" wrapText="1"/>
    </xf>
    <xf numFmtId="0" fontId="23" fillId="0" borderId="0" xfId="32" applyFont="1" applyAlignment="1" applyProtection="1"/>
    <xf numFmtId="0" fontId="29" fillId="0" borderId="0" xfId="0" applyFont="1"/>
    <xf numFmtId="0" fontId="23" fillId="0" borderId="0" xfId="0" applyFont="1" applyAlignment="1">
      <alignment horizontal="right" vertical="center"/>
    </xf>
    <xf numFmtId="0" fontId="23" fillId="0" borderId="0" xfId="33" applyFont="1" applyAlignment="1" applyProtection="1">
      <alignment horizontal="center"/>
    </xf>
    <xf numFmtId="0" fontId="23" fillId="0" borderId="0" xfId="0" applyFont="1" applyAlignment="1"/>
    <xf numFmtId="0" fontId="30" fillId="0" borderId="0" xfId="33" applyFont="1" applyAlignment="1" applyProtection="1"/>
    <xf numFmtId="0" fontId="23" fillId="0" borderId="0" xfId="33" applyFont="1" applyAlignment="1" applyProtection="1">
      <alignment horizontal="left" vertical="center"/>
    </xf>
    <xf numFmtId="166" fontId="30" fillId="24" borderId="0" xfId="33" applyNumberFormat="1" applyFont="1" applyFill="1" applyAlignment="1" applyProtection="1">
      <alignment horizontal="center" vertical="center" wrapText="1"/>
    </xf>
    <xf numFmtId="164" fontId="23" fillId="0" borderId="0" xfId="33" applyNumberFormat="1" applyFont="1" applyAlignment="1" applyProtection="1">
      <alignment horizontal="center" vertical="center"/>
    </xf>
    <xf numFmtId="166" fontId="23" fillId="0" borderId="0" xfId="0" applyNumberFormat="1" applyFont="1" applyAlignment="1">
      <alignment horizontal="center" vertical="center"/>
    </xf>
    <xf numFmtId="0" fontId="32" fillId="0" borderId="0" xfId="0" applyFont="1" applyAlignment="1"/>
    <xf numFmtId="0" fontId="33" fillId="0" borderId="0" xfId="0" applyFont="1" applyAlignment="1">
      <alignment vertical="center"/>
    </xf>
    <xf numFmtId="166" fontId="29" fillId="0" borderId="0" xfId="0" applyNumberFormat="1" applyFont="1"/>
    <xf numFmtId="165" fontId="33" fillId="0" borderId="0" xfId="0" applyNumberFormat="1" applyFont="1" applyAlignment="1">
      <alignment horizontal="right"/>
    </xf>
    <xf numFmtId="49" fontId="23" fillId="0" borderId="0" xfId="0" applyNumberFormat="1" applyFont="1" applyAlignment="1">
      <alignment vertical="center"/>
    </xf>
    <xf numFmtId="49" fontId="39" fillId="0" borderId="0" xfId="0" applyNumberFormat="1" applyFont="1" applyAlignment="1">
      <alignment horizontal="left"/>
    </xf>
    <xf numFmtId="0" fontId="30" fillId="0" borderId="0" xfId="33" applyFont="1" applyAlignment="1" applyProtection="1">
      <alignment horizontal="left"/>
    </xf>
    <xf numFmtId="168" fontId="23" fillId="0" borderId="0" xfId="33" applyNumberFormat="1" applyFont="1" applyAlignment="1" applyProtection="1">
      <alignment horizontal="center"/>
    </xf>
    <xf numFmtId="2" fontId="23" fillId="0" borderId="0" xfId="33" applyNumberFormat="1" applyFont="1" applyAlignment="1" applyProtection="1">
      <alignment horizontal="center"/>
    </xf>
    <xf numFmtId="0" fontId="41" fillId="0" borderId="0" xfId="0" applyFont="1"/>
    <xf numFmtId="0" fontId="23" fillId="0" borderId="22" xfId="0" applyFont="1" applyBorder="1" applyAlignment="1">
      <alignment horizontal="left"/>
    </xf>
    <xf numFmtId="3" fontId="23" fillId="0" borderId="22" xfId="0" applyNumberFormat="1" applyFont="1" applyBorder="1" applyAlignment="1">
      <alignment horizontal="right"/>
    </xf>
    <xf numFmtId="0" fontId="23" fillId="0" borderId="23" xfId="0" applyFont="1" applyBorder="1" applyAlignment="1">
      <alignment horizontal="left"/>
    </xf>
    <xf numFmtId="3" fontId="23" fillId="0" borderId="23" xfId="0" applyNumberFormat="1" applyFont="1" applyBorder="1" applyAlignment="1">
      <alignment horizontal="right"/>
    </xf>
    <xf numFmtId="49" fontId="23" fillId="0" borderId="22" xfId="0" applyNumberFormat="1" applyFont="1" applyBorder="1" applyAlignment="1">
      <alignment horizontal="left"/>
    </xf>
    <xf numFmtId="49" fontId="23" fillId="0" borderId="23" xfId="0" applyNumberFormat="1" applyFont="1" applyBorder="1" applyAlignment="1">
      <alignment horizontal="left"/>
    </xf>
    <xf numFmtId="0" fontId="23" fillId="0" borderId="0" xfId="0" applyFont="1" applyBorder="1" applyAlignment="1">
      <alignment horizontal="right" vertical="center" wrapText="1"/>
    </xf>
    <xf numFmtId="166" fontId="23" fillId="0" borderId="22" xfId="0" applyNumberFormat="1" applyFont="1" applyBorder="1" applyAlignment="1">
      <alignment horizontal="right" vertical="center"/>
    </xf>
    <xf numFmtId="167" fontId="23" fillId="0" borderId="22" xfId="0" applyNumberFormat="1" applyFont="1" applyBorder="1" applyAlignment="1">
      <alignment horizontal="right"/>
    </xf>
    <xf numFmtId="166" fontId="23" fillId="0" borderId="22" xfId="0" applyNumberFormat="1" applyFont="1" applyBorder="1" applyAlignment="1">
      <alignment horizontal="right"/>
    </xf>
    <xf numFmtId="166" fontId="23" fillId="0" borderId="23" xfId="0" applyNumberFormat="1" applyFont="1" applyBorder="1" applyAlignment="1">
      <alignment horizontal="right"/>
    </xf>
    <xf numFmtId="0" fontId="29" fillId="0" borderId="0" xfId="0" applyFont="1" applyFill="1"/>
    <xf numFmtId="0" fontId="30" fillId="0" borderId="20" xfId="0" applyFont="1" applyBorder="1" applyAlignment="1">
      <alignment horizontal="center" vertical="center"/>
    </xf>
    <xf numFmtId="0" fontId="30" fillId="0" borderId="0" xfId="0" applyFont="1" applyFill="1" applyAlignment="1"/>
    <xf numFmtId="167" fontId="29" fillId="0" borderId="0" xfId="0" applyNumberFormat="1" applyFont="1" applyFill="1"/>
    <xf numFmtId="3" fontId="23" fillId="0" borderId="22" xfId="0" applyNumberFormat="1" applyFont="1" applyBorder="1" applyAlignment="1">
      <alignment horizontal="right" vertical="center" wrapText="1"/>
    </xf>
    <xf numFmtId="167" fontId="23" fillId="0" borderId="22" xfId="0" applyNumberFormat="1" applyFont="1" applyBorder="1" applyAlignment="1">
      <alignment horizontal="right" vertical="center" wrapText="1"/>
    </xf>
    <xf numFmtId="167" fontId="23" fillId="0" borderId="22" xfId="0" applyNumberFormat="1" applyFont="1" applyBorder="1" applyAlignment="1">
      <alignment horizontal="right" vertical="center"/>
    </xf>
    <xf numFmtId="3" fontId="23" fillId="0" borderId="22" xfId="0" applyNumberFormat="1" applyFont="1" applyBorder="1" applyAlignment="1">
      <alignment horizontal="right" wrapText="1"/>
    </xf>
    <xf numFmtId="167" fontId="23" fillId="0" borderId="22" xfId="0" applyNumberFormat="1" applyFont="1" applyBorder="1" applyAlignment="1">
      <alignment horizontal="right" wrapText="1"/>
    </xf>
    <xf numFmtId="164" fontId="23" fillId="0" borderId="22" xfId="0" applyNumberFormat="1" applyFont="1" applyBorder="1" applyAlignment="1">
      <alignment horizontal="right" vertical="center"/>
    </xf>
    <xf numFmtId="0" fontId="23" fillId="0" borderId="22" xfId="0" applyFont="1" applyBorder="1" applyAlignment="1">
      <alignment horizontal="left" wrapText="1"/>
    </xf>
    <xf numFmtId="167" fontId="23" fillId="0" borderId="23" xfId="0" applyNumberFormat="1" applyFont="1" applyBorder="1" applyAlignment="1">
      <alignment horizontal="right" wrapText="1"/>
    </xf>
    <xf numFmtId="164" fontId="23" fillId="0" borderId="23" xfId="0" applyNumberFormat="1" applyFont="1" applyBorder="1" applyAlignment="1">
      <alignment horizontal="right" vertical="center"/>
    </xf>
    <xf numFmtId="0" fontId="30" fillId="0" borderId="0" xfId="0" applyFont="1" applyFill="1" applyAlignment="1">
      <alignment vertical="center"/>
    </xf>
    <xf numFmtId="49" fontId="23" fillId="0" borderId="22" xfId="0" applyNumberFormat="1" applyFont="1" applyBorder="1" applyAlignment="1">
      <alignment horizontal="left" vertical="center"/>
    </xf>
    <xf numFmtId="49" fontId="23" fillId="0" borderId="23" xfId="0" applyNumberFormat="1" applyFont="1" applyBorder="1" applyAlignment="1">
      <alignment horizontal="left" vertical="center"/>
    </xf>
    <xf numFmtId="164" fontId="23" fillId="0" borderId="22" xfId="33" applyNumberFormat="1" applyFont="1" applyBorder="1" applyAlignment="1" applyProtection="1">
      <alignment horizontal="right" vertical="center"/>
    </xf>
    <xf numFmtId="164" fontId="23" fillId="0" borderId="23" xfId="33" applyNumberFormat="1" applyFont="1" applyBorder="1" applyAlignment="1" applyProtection="1">
      <alignment horizontal="right" vertical="center"/>
    </xf>
    <xf numFmtId="166" fontId="30" fillId="24" borderId="20" xfId="33" applyNumberFormat="1" applyFont="1" applyFill="1" applyBorder="1" applyAlignment="1" applyProtection="1">
      <alignment horizontal="center" vertical="center" wrapText="1"/>
    </xf>
    <xf numFmtId="0" fontId="23" fillId="0" borderId="22" xfId="33" applyFont="1" applyBorder="1" applyAlignment="1" applyProtection="1">
      <alignment horizontal="left" vertical="center"/>
    </xf>
    <xf numFmtId="0" fontId="23" fillId="0" borderId="22" xfId="33" applyFont="1" applyBorder="1" applyAlignment="1" applyProtection="1">
      <alignment horizontal="left" vertical="center" indent="1"/>
    </xf>
    <xf numFmtId="0" fontId="23" fillId="0" borderId="23" xfId="33" applyFont="1" applyBorder="1" applyAlignment="1" applyProtection="1">
      <alignment horizontal="left" vertical="center" indent="1"/>
    </xf>
    <xf numFmtId="0" fontId="23" fillId="0" borderId="0" xfId="32" applyFont="1" applyFill="1" applyAlignment="1" applyProtection="1"/>
    <xf numFmtId="3" fontId="33" fillId="0" borderId="22" xfId="0" applyNumberFormat="1" applyFont="1" applyBorder="1" applyAlignment="1">
      <alignment horizontal="right"/>
    </xf>
    <xf numFmtId="166" fontId="23" fillId="0" borderId="22" xfId="0" applyNumberFormat="1" applyFont="1" applyBorder="1" applyAlignment="1">
      <alignment horizontal="right" vertical="center" wrapText="1"/>
    </xf>
    <xf numFmtId="166" fontId="33" fillId="0" borderId="22" xfId="0" applyNumberFormat="1" applyFont="1" applyBorder="1" applyAlignment="1">
      <alignment horizontal="right" vertical="center" wrapText="1"/>
    </xf>
    <xf numFmtId="166" fontId="33" fillId="0" borderId="22" xfId="0" applyNumberFormat="1" applyFont="1" applyBorder="1" applyAlignment="1">
      <alignment horizontal="right"/>
    </xf>
    <xf numFmtId="166" fontId="23" fillId="0" borderId="22" xfId="0" applyNumberFormat="1" applyFont="1" applyBorder="1" applyAlignment="1">
      <alignment horizontal="right" vertical="top" wrapText="1"/>
    </xf>
    <xf numFmtId="166" fontId="33" fillId="0" borderId="22" xfId="0" applyNumberFormat="1" applyFont="1" applyBorder="1" applyAlignment="1">
      <alignment horizontal="right" vertical="top" wrapText="1"/>
    </xf>
    <xf numFmtId="3" fontId="23" fillId="0" borderId="22" xfId="0" applyNumberFormat="1" applyFont="1" applyBorder="1" applyAlignment="1">
      <alignment horizontal="right" vertical="top" wrapText="1"/>
    </xf>
    <xf numFmtId="3" fontId="33" fillId="0" borderId="22" xfId="0" applyNumberFormat="1" applyFont="1" applyBorder="1" applyAlignment="1">
      <alignment horizontal="right" vertical="top" wrapText="1"/>
    </xf>
    <xf numFmtId="3" fontId="23" fillId="0" borderId="23" xfId="0" applyNumberFormat="1" applyFont="1" applyBorder="1" applyAlignment="1">
      <alignment horizontal="right" vertical="top" wrapText="1"/>
    </xf>
    <xf numFmtId="3" fontId="33" fillId="0" borderId="23" xfId="0" applyNumberFormat="1" applyFont="1" applyBorder="1" applyAlignment="1">
      <alignment horizontal="right" vertical="top" wrapText="1"/>
    </xf>
    <xf numFmtId="166" fontId="23" fillId="0" borderId="23" xfId="0" applyNumberFormat="1" applyFont="1" applyBorder="1" applyAlignment="1">
      <alignment horizontal="right" vertical="top" wrapText="1"/>
    </xf>
    <xf numFmtId="166" fontId="23" fillId="0" borderId="23" xfId="0" applyNumberFormat="1" applyFont="1" applyBorder="1" applyAlignment="1">
      <alignment horizontal="right" vertical="center" wrapText="1"/>
    </xf>
    <xf numFmtId="166" fontId="33" fillId="0" borderId="23" xfId="0" applyNumberFormat="1" applyFont="1" applyBorder="1" applyAlignment="1">
      <alignment horizontal="right" vertical="top" wrapText="1"/>
    </xf>
    <xf numFmtId="166" fontId="30" fillId="0" borderId="22" xfId="33" applyNumberFormat="1" applyFont="1" applyBorder="1" applyAlignment="1" applyProtection="1">
      <alignment vertical="center"/>
    </xf>
    <xf numFmtId="166" fontId="30" fillId="0" borderId="22" xfId="0" applyNumberFormat="1" applyFont="1" applyBorder="1" applyAlignment="1">
      <alignment horizontal="right"/>
    </xf>
    <xf numFmtId="4" fontId="30" fillId="0" borderId="22" xfId="0" applyNumberFormat="1" applyFont="1" applyBorder="1" applyAlignment="1">
      <alignment horizontal="right"/>
    </xf>
    <xf numFmtId="166" fontId="30" fillId="0" borderId="22" xfId="33" applyNumberFormat="1" applyFont="1" applyBorder="1" applyAlignment="1" applyProtection="1">
      <alignment horizontal="right"/>
    </xf>
    <xf numFmtId="166" fontId="23" fillId="0" borderId="22" xfId="33" applyNumberFormat="1" applyFont="1" applyBorder="1" applyAlignment="1" applyProtection="1">
      <alignment vertical="center"/>
    </xf>
    <xf numFmtId="4" fontId="23" fillId="0" borderId="22" xfId="0" applyNumberFormat="1" applyFont="1" applyBorder="1" applyAlignment="1">
      <alignment horizontal="right"/>
    </xf>
    <xf numFmtId="166" fontId="23" fillId="0" borderId="22" xfId="33" applyNumberFormat="1" applyFont="1" applyBorder="1" applyAlignment="1" applyProtection="1">
      <alignment horizontal="right"/>
    </xf>
    <xf numFmtId="166" fontId="23" fillId="0" borderId="23" xfId="33" applyNumberFormat="1" applyFont="1" applyBorder="1" applyAlignment="1" applyProtection="1">
      <alignment vertical="center"/>
    </xf>
    <xf numFmtId="4" fontId="23" fillId="0" borderId="23" xfId="0" applyNumberFormat="1" applyFont="1" applyBorder="1" applyAlignment="1">
      <alignment horizontal="right"/>
    </xf>
    <xf numFmtId="49" fontId="23" fillId="0" borderId="0" xfId="0" applyNumberFormat="1" applyFont="1" applyBorder="1" applyAlignment="1">
      <alignment horizontal="left" wrapText="1"/>
    </xf>
    <xf numFmtId="0" fontId="30" fillId="0" borderId="20" xfId="0" applyFont="1" applyBorder="1" applyAlignment="1">
      <alignment horizontal="center" vertical="center"/>
    </xf>
    <xf numFmtId="49" fontId="30" fillId="0" borderId="20" xfId="0" applyNumberFormat="1" applyFont="1" applyBorder="1" applyAlignment="1">
      <alignment horizontal="center" vertical="center" wrapText="1"/>
    </xf>
    <xf numFmtId="49" fontId="23" fillId="0" borderId="20" xfId="0" applyNumberFormat="1" applyFont="1" applyBorder="1" applyAlignment="1">
      <alignment horizontal="left" wrapText="1"/>
    </xf>
    <xf numFmtId="3" fontId="23" fillId="0" borderId="20" xfId="0" applyNumberFormat="1" applyFont="1" applyBorder="1"/>
    <xf numFmtId="0" fontId="23" fillId="0" borderId="29" xfId="33" applyFont="1" applyBorder="1" applyAlignment="1" applyProtection="1">
      <alignment horizontal="left"/>
    </xf>
    <xf numFmtId="0" fontId="23" fillId="0" borderId="30" xfId="33" applyFont="1" applyBorder="1" applyAlignment="1" applyProtection="1">
      <alignment horizontal="left"/>
    </xf>
    <xf numFmtId="49" fontId="23" fillId="0" borderId="29" xfId="0" applyNumberFormat="1" applyFont="1" applyBorder="1" applyAlignment="1">
      <alignment horizontal="left" vertical="center"/>
    </xf>
    <xf numFmtId="49" fontId="23" fillId="0" borderId="31" xfId="0" applyNumberFormat="1" applyFont="1" applyBorder="1" applyAlignment="1">
      <alignment horizontal="left"/>
    </xf>
    <xf numFmtId="3" fontId="23" fillId="0" borderId="29" xfId="33" applyNumberFormat="1" applyFont="1" applyBorder="1" applyAlignment="1" applyProtection="1">
      <alignment horizontal="right"/>
    </xf>
    <xf numFmtId="3" fontId="23" fillId="0" borderId="30" xfId="33" applyNumberFormat="1" applyFont="1" applyBorder="1" applyAlignment="1" applyProtection="1">
      <alignment horizontal="right"/>
    </xf>
    <xf numFmtId="3" fontId="23" fillId="0" borderId="31" xfId="33" applyNumberFormat="1" applyFont="1" applyBorder="1" applyAlignment="1" applyProtection="1">
      <alignment horizontal="right"/>
    </xf>
    <xf numFmtId="3" fontId="23" fillId="0" borderId="0" xfId="33" applyNumberFormat="1" applyFont="1" applyBorder="1" applyAlignment="1" applyProtection="1">
      <alignment horizontal="right"/>
    </xf>
    <xf numFmtId="3" fontId="23" fillId="0" borderId="32" xfId="33" applyNumberFormat="1" applyFont="1" applyBorder="1" applyAlignment="1" applyProtection="1">
      <alignment horizontal="right"/>
    </xf>
    <xf numFmtId="3" fontId="23" fillId="0" borderId="33" xfId="33" applyNumberFormat="1" applyFont="1" applyBorder="1" applyAlignment="1" applyProtection="1">
      <alignment horizontal="right"/>
    </xf>
    <xf numFmtId="3" fontId="23" fillId="0" borderId="29" xfId="33" applyNumberFormat="1" applyFont="1" applyBorder="1" applyAlignment="1" applyProtection="1">
      <alignment horizontal="right" vertical="center"/>
    </xf>
    <xf numFmtId="3" fontId="23" fillId="0" borderId="30" xfId="33" applyNumberFormat="1" applyFont="1" applyBorder="1" applyAlignment="1" applyProtection="1">
      <alignment horizontal="right" vertical="center"/>
    </xf>
    <xf numFmtId="0" fontId="23" fillId="24" borderId="28" xfId="33" applyFont="1" applyFill="1" applyBorder="1" applyAlignment="1" applyProtection="1">
      <alignment horizontal="center" vertical="center" wrapText="1"/>
    </xf>
    <xf numFmtId="3" fontId="34" fillId="24" borderId="28" xfId="33" applyNumberFormat="1" applyFont="1" applyFill="1" applyBorder="1" applyAlignment="1" applyProtection="1">
      <alignment horizontal="center" vertical="center" wrapText="1"/>
    </xf>
    <xf numFmtId="3" fontId="30" fillId="24" borderId="34" xfId="33" applyNumberFormat="1" applyFont="1" applyFill="1" applyBorder="1" applyAlignment="1" applyProtection="1">
      <alignment horizontal="center" vertical="center" wrapText="1"/>
    </xf>
    <xf numFmtId="3" fontId="30" fillId="24" borderId="28" xfId="33" applyNumberFormat="1" applyFont="1" applyFill="1" applyBorder="1" applyAlignment="1" applyProtection="1">
      <alignment horizontal="center" vertical="center" wrapText="1"/>
    </xf>
    <xf numFmtId="169" fontId="30" fillId="24" borderId="28" xfId="33" applyNumberFormat="1" applyFont="1" applyFill="1" applyBorder="1" applyAlignment="1" applyProtection="1">
      <alignment horizontal="center" vertical="center" wrapText="1"/>
    </xf>
    <xf numFmtId="0" fontId="30" fillId="0" borderId="20" xfId="0" applyFont="1" applyBorder="1" applyAlignment="1">
      <alignment horizontal="center" vertical="center"/>
    </xf>
    <xf numFmtId="49" fontId="30" fillId="0" borderId="20" xfId="0" applyNumberFormat="1" applyFont="1" applyBorder="1" applyAlignment="1">
      <alignment horizontal="center" vertical="center" wrapText="1"/>
    </xf>
    <xf numFmtId="9" fontId="23" fillId="0" borderId="0" xfId="96" applyFont="1"/>
    <xf numFmtId="167" fontId="6" fillId="0" borderId="0" xfId="0" applyNumberFormat="1" applyFont="1"/>
    <xf numFmtId="0" fontId="29" fillId="0" borderId="0" xfId="0" applyNumberFormat="1" applyFont="1"/>
    <xf numFmtId="9" fontId="29" fillId="0" borderId="0" xfId="0" applyNumberFormat="1" applyFont="1"/>
    <xf numFmtId="0" fontId="30" fillId="0" borderId="20" xfId="0" applyFont="1" applyBorder="1" applyAlignment="1">
      <alignment horizontal="center" vertical="center"/>
    </xf>
    <xf numFmtId="49" fontId="30" fillId="0" borderId="20" xfId="0" applyNumberFormat="1" applyFont="1" applyBorder="1" applyAlignment="1">
      <alignment horizontal="center" vertical="center" wrapText="1"/>
    </xf>
    <xf numFmtId="9" fontId="23" fillId="0" borderId="35" xfId="0" applyNumberFormat="1" applyFont="1" applyBorder="1" applyAlignment="1">
      <alignment horizontal="center"/>
    </xf>
    <xf numFmtId="0" fontId="6" fillId="0" borderId="31" xfId="0" applyFont="1" applyBorder="1"/>
    <xf numFmtId="9" fontId="23" fillId="0" borderId="31" xfId="0" applyNumberFormat="1" applyFont="1" applyBorder="1" applyAlignment="1">
      <alignment horizontal="center"/>
    </xf>
    <xf numFmtId="0" fontId="23" fillId="25" borderId="28" xfId="0" applyFont="1" applyFill="1" applyBorder="1"/>
    <xf numFmtId="0" fontId="6" fillId="0" borderId="28" xfId="0" applyFont="1" applyBorder="1" applyAlignment="1">
      <alignment horizontal="center"/>
    </xf>
    <xf numFmtId="0" fontId="23" fillId="0" borderId="28" xfId="0" applyFont="1" applyBorder="1" applyAlignment="1">
      <alignment horizontal="center"/>
    </xf>
    <xf numFmtId="0" fontId="6" fillId="0" borderId="36" xfId="0" applyFont="1" applyBorder="1" applyAlignment="1">
      <alignment horizontal="center"/>
    </xf>
    <xf numFmtId="0" fontId="29" fillId="0" borderId="0" xfId="96" applyNumberFormat="1" applyFont="1"/>
    <xf numFmtId="1" fontId="29" fillId="0" borderId="0" xfId="0" applyNumberFormat="1" applyFont="1"/>
    <xf numFmtId="49" fontId="6" fillId="0" borderId="20" xfId="0" applyNumberFormat="1" applyFont="1" applyBorder="1" applyAlignment="1">
      <alignment horizontal="left" wrapText="1"/>
    </xf>
    <xf numFmtId="9" fontId="29" fillId="0" borderId="0" xfId="96" applyFont="1"/>
    <xf numFmtId="0" fontId="29" fillId="26" borderId="0" xfId="0" applyFont="1" applyFill="1"/>
    <xf numFmtId="0" fontId="29" fillId="27" borderId="0" xfId="0" applyFont="1" applyFill="1"/>
    <xf numFmtId="0" fontId="29" fillId="28" borderId="0" xfId="0" applyFont="1" applyFill="1"/>
    <xf numFmtId="0" fontId="29" fillId="29" borderId="0" xfId="0" applyFont="1" applyFill="1"/>
    <xf numFmtId="49" fontId="6" fillId="0" borderId="0" xfId="0" applyNumberFormat="1" applyFont="1" applyBorder="1" applyAlignment="1">
      <alignment horizontal="left" wrapText="1"/>
    </xf>
    <xf numFmtId="10" fontId="29" fillId="0" borderId="0" xfId="96" applyNumberFormat="1" applyFont="1"/>
    <xf numFmtId="0" fontId="23" fillId="0" borderId="21" xfId="0" applyFont="1" applyBorder="1" applyAlignment="1">
      <alignment horizontal="center" vertical="center"/>
    </xf>
    <xf numFmtId="0" fontId="23" fillId="0" borderId="20" xfId="0" applyFont="1" applyBorder="1" applyAlignment="1">
      <alignment horizontal="center" vertical="center"/>
    </xf>
    <xf numFmtId="0" fontId="30" fillId="0" borderId="20" xfId="0" applyFont="1" applyBorder="1" applyAlignment="1">
      <alignment horizontal="center" vertical="center" wrapText="1"/>
    </xf>
    <xf numFmtId="0" fontId="30" fillId="0" borderId="21" xfId="0" applyFont="1" applyBorder="1" applyAlignment="1">
      <alignment horizontal="center" vertical="center" wrapText="1"/>
    </xf>
    <xf numFmtId="0" fontId="23" fillId="0" borderId="24" xfId="0" applyFont="1" applyBorder="1"/>
    <xf numFmtId="0" fontId="23" fillId="0" borderId="25" xfId="0" applyFont="1" applyBorder="1"/>
    <xf numFmtId="0" fontId="23" fillId="0" borderId="26" xfId="0" applyFont="1" applyBorder="1"/>
    <xf numFmtId="0" fontId="30" fillId="0" borderId="20" xfId="0" applyFont="1" applyBorder="1" applyAlignment="1">
      <alignment horizontal="center" vertical="center"/>
    </xf>
    <xf numFmtId="167" fontId="30" fillId="0" borderId="24" xfId="0" applyNumberFormat="1" applyFont="1" applyBorder="1" applyAlignment="1">
      <alignment horizontal="center" vertical="center" wrapText="1"/>
    </xf>
    <xf numFmtId="167" fontId="30" fillId="0" borderId="25" xfId="0" applyNumberFormat="1" applyFont="1" applyBorder="1" applyAlignment="1">
      <alignment horizontal="center" vertical="center" wrapText="1"/>
    </xf>
    <xf numFmtId="0" fontId="30" fillId="0" borderId="25" xfId="0" applyFont="1" applyBorder="1" applyAlignment="1">
      <alignment horizontal="center" vertical="center"/>
    </xf>
    <xf numFmtId="0" fontId="30" fillId="0" borderId="26" xfId="0" applyFont="1" applyBorder="1" applyAlignment="1">
      <alignment horizontal="center" vertical="center"/>
    </xf>
    <xf numFmtId="0" fontId="30" fillId="0" borderId="24" xfId="0" applyFont="1" applyBorder="1" applyAlignment="1">
      <alignment horizontal="center" vertical="center" wrapText="1"/>
    </xf>
    <xf numFmtId="0" fontId="30" fillId="0" borderId="27" xfId="0" applyFont="1" applyBorder="1" applyAlignment="1">
      <alignment horizontal="center" vertical="center"/>
    </xf>
    <xf numFmtId="0" fontId="29" fillId="0" borderId="24" xfId="0" applyFont="1" applyBorder="1"/>
    <xf numFmtId="0" fontId="29" fillId="0" borderId="25" xfId="0" applyFont="1" applyBorder="1"/>
    <xf numFmtId="0" fontId="29" fillId="0" borderId="26" xfId="0" applyFont="1" applyBorder="1"/>
    <xf numFmtId="0" fontId="34" fillId="0" borderId="20" xfId="0" applyFont="1" applyBorder="1" applyAlignment="1">
      <alignment horizontal="center" vertical="center"/>
    </xf>
    <xf numFmtId="49" fontId="30" fillId="0" borderId="27" xfId="0" applyNumberFormat="1" applyFont="1" applyBorder="1" applyAlignment="1">
      <alignment horizontal="center" vertical="center" wrapText="1"/>
    </xf>
    <xf numFmtId="49" fontId="30" fillId="0" borderId="25" xfId="0" applyNumberFormat="1" applyFont="1" applyBorder="1" applyAlignment="1">
      <alignment horizontal="center" vertical="center" wrapText="1"/>
    </xf>
    <xf numFmtId="49" fontId="30" fillId="0" borderId="26" xfId="0" applyNumberFormat="1" applyFont="1" applyBorder="1" applyAlignment="1">
      <alignment horizontal="center" vertical="center" wrapText="1"/>
    </xf>
    <xf numFmtId="49" fontId="35" fillId="0" borderId="27" xfId="0" applyNumberFormat="1" applyFont="1" applyBorder="1" applyAlignment="1">
      <alignment horizontal="center" vertical="center" wrapText="1"/>
    </xf>
    <xf numFmtId="49" fontId="35" fillId="0" borderId="25" xfId="0" applyNumberFormat="1" applyFont="1" applyBorder="1" applyAlignment="1">
      <alignment horizontal="center" vertical="center" wrapText="1"/>
    </xf>
    <xf numFmtId="49" fontId="35" fillId="0" borderId="26" xfId="0" applyNumberFormat="1" applyFont="1" applyBorder="1" applyAlignment="1">
      <alignment horizontal="center" vertical="center" wrapText="1"/>
    </xf>
    <xf numFmtId="0" fontId="30" fillId="0" borderId="0" xfId="33" applyFont="1" applyAlignment="1" applyProtection="1"/>
    <xf numFmtId="0" fontId="30" fillId="0" borderId="20" xfId="0" applyFont="1" applyBorder="1" applyAlignment="1">
      <alignment horizontal="center" wrapText="1"/>
    </xf>
    <xf numFmtId="49" fontId="30" fillId="0" borderId="20" xfId="0" applyNumberFormat="1" applyFont="1" applyBorder="1" applyAlignment="1">
      <alignment horizontal="center" vertical="center" wrapText="1"/>
    </xf>
    <xf numFmtId="0" fontId="30" fillId="0" borderId="0" xfId="33" applyFont="1" applyAlignment="1" applyProtection="1">
      <alignment horizontal="left"/>
    </xf>
    <xf numFmtId="0" fontId="33" fillId="0" borderId="0" xfId="33" applyFont="1" applyBorder="1" applyAlignment="1" applyProtection="1">
      <alignment horizontal="left" vertical="center" wrapText="1"/>
    </xf>
    <xf numFmtId="0" fontId="23" fillId="0" borderId="0" xfId="0" applyFont="1" applyAlignment="1">
      <alignment horizontal="left" wrapText="1"/>
    </xf>
    <xf numFmtId="0" fontId="30" fillId="24" borderId="20" xfId="33" applyFont="1" applyFill="1" applyBorder="1" applyAlignment="1" applyProtection="1">
      <alignment horizontal="center" vertical="center" wrapText="1"/>
    </xf>
    <xf numFmtId="166" fontId="30" fillId="24" borderId="20" xfId="33" applyNumberFormat="1" applyFont="1" applyFill="1" applyBorder="1" applyAlignment="1" applyProtection="1">
      <alignment horizontal="center" vertical="center" wrapText="1"/>
    </xf>
  </cellXfs>
  <cellStyles count="97">
    <cellStyle name="20 % - Accent1" xfId="1" xr:uid="{00000000-0005-0000-0000-000000000000}"/>
    <cellStyle name="20 % - Accent2" xfId="2" xr:uid="{00000000-0005-0000-0000-000001000000}"/>
    <cellStyle name="20 % - Accent3" xfId="3" xr:uid="{00000000-0005-0000-0000-000002000000}"/>
    <cellStyle name="20 % - Accent4" xfId="4" xr:uid="{00000000-0005-0000-0000-000003000000}"/>
    <cellStyle name="20 % - Accent5" xfId="5" xr:uid="{00000000-0005-0000-0000-000004000000}"/>
    <cellStyle name="20 % - Accent6" xfId="6" xr:uid="{00000000-0005-0000-0000-000005000000}"/>
    <cellStyle name="20% - Accent1" xfId="43" xr:uid="{00000000-0005-0000-0000-000006000000}"/>
    <cellStyle name="20% - Accent2" xfId="44" xr:uid="{00000000-0005-0000-0000-000007000000}"/>
    <cellStyle name="20% - Accent3" xfId="45" xr:uid="{00000000-0005-0000-0000-000008000000}"/>
    <cellStyle name="20% - Accent4" xfId="46" xr:uid="{00000000-0005-0000-0000-000009000000}"/>
    <cellStyle name="20% - Accent5" xfId="47" xr:uid="{00000000-0005-0000-0000-00000A000000}"/>
    <cellStyle name="20% - Accent6" xfId="48" xr:uid="{00000000-0005-0000-0000-00000B000000}"/>
    <cellStyle name="40 % - Accent1" xfId="7" xr:uid="{00000000-0005-0000-0000-00000C000000}"/>
    <cellStyle name="40 % - Accent2" xfId="8" xr:uid="{00000000-0005-0000-0000-00000D000000}"/>
    <cellStyle name="40 % - Accent3" xfId="9" xr:uid="{00000000-0005-0000-0000-00000E000000}"/>
    <cellStyle name="40 % - Accent4" xfId="10" xr:uid="{00000000-0005-0000-0000-00000F000000}"/>
    <cellStyle name="40 % - Accent5" xfId="11" xr:uid="{00000000-0005-0000-0000-000010000000}"/>
    <cellStyle name="40 % - Accent6" xfId="12" xr:uid="{00000000-0005-0000-0000-000011000000}"/>
    <cellStyle name="40% - Accent1" xfId="49" xr:uid="{00000000-0005-0000-0000-000012000000}"/>
    <cellStyle name="40% - Accent2" xfId="50" xr:uid="{00000000-0005-0000-0000-000013000000}"/>
    <cellStyle name="40% - Accent3" xfId="51" xr:uid="{00000000-0005-0000-0000-000014000000}"/>
    <cellStyle name="40% - Accent4" xfId="52" xr:uid="{00000000-0005-0000-0000-000015000000}"/>
    <cellStyle name="40% - Accent5" xfId="53" xr:uid="{00000000-0005-0000-0000-000016000000}"/>
    <cellStyle name="40% - Accent6" xfId="54" xr:uid="{00000000-0005-0000-0000-000017000000}"/>
    <cellStyle name="60 % - Accent1" xfId="13" xr:uid="{00000000-0005-0000-0000-000018000000}"/>
    <cellStyle name="60 % - Accent2" xfId="14" xr:uid="{00000000-0005-0000-0000-000019000000}"/>
    <cellStyle name="60 % - Accent3" xfId="15" xr:uid="{00000000-0005-0000-0000-00001A000000}"/>
    <cellStyle name="60 % - Accent4" xfId="16" xr:uid="{00000000-0005-0000-0000-00001B000000}"/>
    <cellStyle name="60 % - Accent5" xfId="17" xr:uid="{00000000-0005-0000-0000-00001C000000}"/>
    <cellStyle name="60 % - Accent6" xfId="18" xr:uid="{00000000-0005-0000-0000-00001D000000}"/>
    <cellStyle name="60% - Accent1" xfId="55" xr:uid="{00000000-0005-0000-0000-00001E000000}"/>
    <cellStyle name="60% - Accent2" xfId="56" xr:uid="{00000000-0005-0000-0000-00001F000000}"/>
    <cellStyle name="60% - Accent3" xfId="57" xr:uid="{00000000-0005-0000-0000-000020000000}"/>
    <cellStyle name="60% - Accent4" xfId="58" xr:uid="{00000000-0005-0000-0000-000021000000}"/>
    <cellStyle name="60% - Accent5" xfId="59" xr:uid="{00000000-0005-0000-0000-000022000000}"/>
    <cellStyle name="60% - Accent6" xfId="60" xr:uid="{00000000-0005-0000-0000-000023000000}"/>
    <cellStyle name="Accent1" xfId="19" xr:uid="{00000000-0005-0000-0000-000024000000}"/>
    <cellStyle name="Accent2" xfId="20" xr:uid="{00000000-0005-0000-0000-000025000000}"/>
    <cellStyle name="Accent3" xfId="21" xr:uid="{00000000-0005-0000-0000-000026000000}"/>
    <cellStyle name="Accent4" xfId="22" xr:uid="{00000000-0005-0000-0000-000027000000}"/>
    <cellStyle name="Accent5" xfId="23" xr:uid="{00000000-0005-0000-0000-000028000000}"/>
    <cellStyle name="Accent6" xfId="24" xr:uid="{00000000-0005-0000-0000-000029000000}"/>
    <cellStyle name="Avertissement" xfId="25" xr:uid="{00000000-0005-0000-0000-00002A000000}"/>
    <cellStyle name="Bad 1" xfId="61" xr:uid="{00000000-0005-0000-0000-00002B000000}"/>
    <cellStyle name="Calcul" xfId="26" xr:uid="{00000000-0005-0000-0000-00002C000000}"/>
    <cellStyle name="Calculation" xfId="62" xr:uid="{00000000-0005-0000-0000-00002D000000}"/>
    <cellStyle name="Cellule liée" xfId="27" xr:uid="{00000000-0005-0000-0000-00002E000000}"/>
    <cellStyle name="Check Cell" xfId="63" xr:uid="{00000000-0005-0000-0000-00002F000000}"/>
    <cellStyle name="Code additions" xfId="64" xr:uid="{00000000-0005-0000-0000-000030000000}"/>
    <cellStyle name="ColCodes" xfId="65" xr:uid="{00000000-0005-0000-0000-000031000000}"/>
    <cellStyle name="Commentaire" xfId="28" xr:uid="{00000000-0005-0000-0000-000032000000}"/>
    <cellStyle name="Didier" xfId="66" xr:uid="{00000000-0005-0000-0000-000033000000}"/>
    <cellStyle name="Didier - Title" xfId="67" xr:uid="{00000000-0005-0000-0000-000034000000}"/>
    <cellStyle name="Didier subtitles" xfId="68" xr:uid="{00000000-0005-0000-0000-000035000000}"/>
    <cellStyle name="Entrée" xfId="29" xr:uid="{00000000-0005-0000-0000-000036000000}"/>
    <cellStyle name="Explanatory Text" xfId="69" xr:uid="{00000000-0005-0000-0000-000037000000}"/>
    <cellStyle name="gap" xfId="70" xr:uid="{00000000-0005-0000-0000-000038000000}"/>
    <cellStyle name="Good 1" xfId="71" xr:uid="{00000000-0005-0000-0000-000039000000}"/>
    <cellStyle name="Grey_background" xfId="72" xr:uid="{00000000-0005-0000-0000-00003A000000}"/>
    <cellStyle name="GreyBackground" xfId="73" xr:uid="{00000000-0005-0000-0000-00003B000000}"/>
    <cellStyle name="Heading 1 1" xfId="74" xr:uid="{00000000-0005-0000-0000-00003C000000}"/>
    <cellStyle name="Heading 2 1" xfId="75" xr:uid="{00000000-0005-0000-0000-00003D000000}"/>
    <cellStyle name="Heading 3" xfId="76" xr:uid="{00000000-0005-0000-0000-00003E000000}"/>
    <cellStyle name="Heading 4" xfId="77" xr:uid="{00000000-0005-0000-0000-00003F000000}"/>
    <cellStyle name="Input" xfId="78" xr:uid="{00000000-0005-0000-0000-000040000000}"/>
    <cellStyle name="Insatisfaisant" xfId="30" xr:uid="{00000000-0005-0000-0000-000041000000}"/>
    <cellStyle name="ISCED Titles" xfId="79" xr:uid="{00000000-0005-0000-0000-000042000000}"/>
    <cellStyle name="Line titles-Rows" xfId="80" xr:uid="{00000000-0005-0000-0000-000043000000}"/>
    <cellStyle name="Linked Cell" xfId="81" xr:uid="{00000000-0005-0000-0000-000044000000}"/>
    <cellStyle name="Neutral 1" xfId="82" xr:uid="{00000000-0005-0000-0000-000045000000}"/>
    <cellStyle name="Neutre" xfId="31" xr:uid="{00000000-0005-0000-0000-000046000000}"/>
    <cellStyle name="Normal" xfId="0" builtinId="0"/>
    <cellStyle name="Normal_Bilan 2015 - données complémentaires_Données complémentaires bilan 2016" xfId="32" xr:uid="{00000000-0005-0000-0000-000048000000}"/>
    <cellStyle name="Normal_Données complémentaires bilan 2016" xfId="33" xr:uid="{00000000-0005-0000-0000-000049000000}"/>
    <cellStyle name="Note 1" xfId="83" xr:uid="{00000000-0005-0000-0000-00004A000000}"/>
    <cellStyle name="Output" xfId="84" xr:uid="{00000000-0005-0000-0000-00004B000000}"/>
    <cellStyle name="Per cent" xfId="96" builtinId="5"/>
    <cellStyle name="Row-Col Headings" xfId="85" xr:uid="{00000000-0005-0000-0000-00004D000000}"/>
    <cellStyle name="RowCodes" xfId="86" xr:uid="{00000000-0005-0000-0000-00004C000000}"/>
    <cellStyle name="RowTitles" xfId="87" xr:uid="{00000000-0005-0000-0000-00004E000000}"/>
    <cellStyle name="RowTitles-Col2" xfId="88" xr:uid="{00000000-0005-0000-0000-00004F000000}"/>
    <cellStyle name="RowTitles-Detail" xfId="89" xr:uid="{00000000-0005-0000-0000-000050000000}"/>
    <cellStyle name="Satisfaisant" xfId="34" xr:uid="{00000000-0005-0000-0000-000051000000}"/>
    <cellStyle name="Sortie" xfId="35" xr:uid="{00000000-0005-0000-0000-000052000000}"/>
    <cellStyle name="Sub-titles" xfId="90" xr:uid="{00000000-0005-0000-0000-000053000000}"/>
    <cellStyle name="Sub-titles Cols" xfId="91" xr:uid="{00000000-0005-0000-0000-000054000000}"/>
    <cellStyle name="Sub-titles rows" xfId="92" xr:uid="{00000000-0005-0000-0000-000055000000}"/>
    <cellStyle name="Texte explicatif" xfId="36" xr:uid="{00000000-0005-0000-0000-000056000000}"/>
    <cellStyle name="Title" xfId="93" xr:uid="{00000000-0005-0000-0000-000057000000}"/>
    <cellStyle name="Titles" xfId="94" xr:uid="{00000000-0005-0000-0000-000058000000}"/>
    <cellStyle name="Titre 1" xfId="37" xr:uid="{00000000-0005-0000-0000-000059000000}"/>
    <cellStyle name="Titre 2" xfId="38" xr:uid="{00000000-0005-0000-0000-00005A000000}"/>
    <cellStyle name="Titre 3" xfId="39" xr:uid="{00000000-0005-0000-0000-00005B000000}"/>
    <cellStyle name="Titre 4" xfId="40" xr:uid="{00000000-0005-0000-0000-00005C000000}"/>
    <cellStyle name="Total" xfId="41" xr:uid="{00000000-0005-0000-0000-00005D000000}"/>
    <cellStyle name="Vérification" xfId="42" xr:uid="{00000000-0005-0000-0000-00005E000000}"/>
    <cellStyle name="Warning Text" xfId="95" xr:uid="{00000000-0005-0000-0000-00005F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ED1C24"/>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a:t>Number of births per year since 1957</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'Figure 2a'!$B$3</c:f>
              <c:strCache>
                <c:ptCount val="1"/>
                <c:pt idx="0">
                  <c:v>Naissances</c:v>
                </c:pt>
              </c:strCache>
            </c:strRef>
          </c:tx>
          <c:spPr>
            <a:ln w="28575" cap="rnd">
              <a:solidFill>
                <a:schemeClr val="accent1"/>
              </a:solidFill>
              <a:round/>
            </a:ln>
            <a:effectLst/>
          </c:spPr>
          <c:marker>
            <c:symbol val="none"/>
          </c:marker>
          <c:cat>
            <c:strRef>
              <c:f>'Figure 2a'!$A$4:$A$67</c:f>
              <c:strCache>
                <c:ptCount val="64"/>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pt idx="63">
                  <c:v>2020p</c:v>
                </c:pt>
              </c:strCache>
            </c:strRef>
          </c:cat>
          <c:val>
            <c:numRef>
              <c:f>'Figure 2a'!$B$4:$B$67</c:f>
              <c:numCache>
                <c:formatCode>#,##0.0</c:formatCode>
                <c:ptCount val="64"/>
                <c:pt idx="0">
                  <c:v>851.5</c:v>
                </c:pt>
                <c:pt idx="1">
                  <c:v>847.2</c:v>
                </c:pt>
                <c:pt idx="2">
                  <c:v>864.6</c:v>
                </c:pt>
                <c:pt idx="3">
                  <c:v>856.5</c:v>
                </c:pt>
                <c:pt idx="4">
                  <c:v>875.2</c:v>
                </c:pt>
                <c:pt idx="5">
                  <c:v>870.5</c:v>
                </c:pt>
                <c:pt idx="6">
                  <c:v>907.3</c:v>
                </c:pt>
                <c:pt idx="7">
                  <c:v>916.1</c:v>
                </c:pt>
                <c:pt idx="8">
                  <c:v>904.7</c:v>
                </c:pt>
                <c:pt idx="9">
                  <c:v>902</c:v>
                </c:pt>
                <c:pt idx="10">
                  <c:v>877.5</c:v>
                </c:pt>
                <c:pt idx="11">
                  <c:v>872.9</c:v>
                </c:pt>
                <c:pt idx="12">
                  <c:v>877.1</c:v>
                </c:pt>
                <c:pt idx="13">
                  <c:v>883.7</c:v>
                </c:pt>
                <c:pt idx="14">
                  <c:v>916.4</c:v>
                </c:pt>
                <c:pt idx="15">
                  <c:v>911.2</c:v>
                </c:pt>
                <c:pt idx="16">
                  <c:v>888.8</c:v>
                </c:pt>
                <c:pt idx="17">
                  <c:v>832.1</c:v>
                </c:pt>
                <c:pt idx="18">
                  <c:v>774.5</c:v>
                </c:pt>
                <c:pt idx="19">
                  <c:v>747.2</c:v>
                </c:pt>
                <c:pt idx="20">
                  <c:v>770.2</c:v>
                </c:pt>
                <c:pt idx="21">
                  <c:v>761</c:v>
                </c:pt>
                <c:pt idx="22">
                  <c:v>782.4</c:v>
                </c:pt>
                <c:pt idx="23">
                  <c:v>826.1</c:v>
                </c:pt>
                <c:pt idx="24">
                  <c:v>831</c:v>
                </c:pt>
                <c:pt idx="25">
                  <c:v>823.3</c:v>
                </c:pt>
                <c:pt idx="26">
                  <c:v>775.4</c:v>
                </c:pt>
                <c:pt idx="27">
                  <c:v>787.4</c:v>
                </c:pt>
                <c:pt idx="28">
                  <c:v>796.1</c:v>
                </c:pt>
                <c:pt idx="29">
                  <c:v>805.5</c:v>
                </c:pt>
                <c:pt idx="30">
                  <c:v>795.8</c:v>
                </c:pt>
                <c:pt idx="31">
                  <c:v>800.6</c:v>
                </c:pt>
                <c:pt idx="32">
                  <c:v>796.1</c:v>
                </c:pt>
                <c:pt idx="33">
                  <c:v>793.1</c:v>
                </c:pt>
                <c:pt idx="34">
                  <c:v>790.1</c:v>
                </c:pt>
                <c:pt idx="35">
                  <c:v>774.8</c:v>
                </c:pt>
                <c:pt idx="36">
                  <c:v>741.3</c:v>
                </c:pt>
                <c:pt idx="37">
                  <c:v>740.8</c:v>
                </c:pt>
                <c:pt idx="38">
                  <c:v>759.1</c:v>
                </c:pt>
                <c:pt idx="39">
                  <c:v>764</c:v>
                </c:pt>
                <c:pt idx="40">
                  <c:v>757.4</c:v>
                </c:pt>
                <c:pt idx="41">
                  <c:v>767.9</c:v>
                </c:pt>
                <c:pt idx="42">
                  <c:v>775.8</c:v>
                </c:pt>
                <c:pt idx="43">
                  <c:v>807.4</c:v>
                </c:pt>
                <c:pt idx="44">
                  <c:v>803.2</c:v>
                </c:pt>
                <c:pt idx="45">
                  <c:v>792.7</c:v>
                </c:pt>
                <c:pt idx="46">
                  <c:v>793</c:v>
                </c:pt>
                <c:pt idx="47">
                  <c:v>799.4</c:v>
                </c:pt>
                <c:pt idx="48">
                  <c:v>806.8</c:v>
                </c:pt>
                <c:pt idx="49">
                  <c:v>829.4</c:v>
                </c:pt>
                <c:pt idx="50">
                  <c:v>818.7</c:v>
                </c:pt>
                <c:pt idx="51">
                  <c:v>828.4</c:v>
                </c:pt>
                <c:pt idx="52">
                  <c:v>824.6</c:v>
                </c:pt>
                <c:pt idx="53">
                  <c:v>832.8</c:v>
                </c:pt>
                <c:pt idx="54">
                  <c:v>823.4</c:v>
                </c:pt>
                <c:pt idx="55">
                  <c:v>821</c:v>
                </c:pt>
                <c:pt idx="56">
                  <c:v>811.5</c:v>
                </c:pt>
                <c:pt idx="57" formatCode="0.0">
                  <c:v>811.4</c:v>
                </c:pt>
                <c:pt idx="58">
                  <c:v>790.1</c:v>
                </c:pt>
                <c:pt idx="59">
                  <c:v>774.3</c:v>
                </c:pt>
                <c:pt idx="60">
                  <c:v>760.1</c:v>
                </c:pt>
                <c:pt idx="61">
                  <c:v>749.3</c:v>
                </c:pt>
                <c:pt idx="62">
                  <c:v>743.9</c:v>
                </c:pt>
                <c:pt idx="63">
                  <c:v>730</c:v>
                </c:pt>
              </c:numCache>
            </c:numRef>
          </c:val>
          <c:smooth val="0"/>
          <c:extLst>
            <c:ext xmlns:c16="http://schemas.microsoft.com/office/drawing/2014/chart" uri="{C3380CC4-5D6E-409C-BE32-E72D297353CC}">
              <c16:uniqueId val="{00000000-BED6-134C-87E5-DE7142F1586A}"/>
            </c:ext>
          </c:extLst>
        </c:ser>
        <c:dLbls>
          <c:showLegendKey val="0"/>
          <c:showVal val="0"/>
          <c:showCatName val="0"/>
          <c:showSerName val="0"/>
          <c:showPercent val="0"/>
          <c:showBubbleSize val="0"/>
        </c:dLbls>
        <c:smooth val="0"/>
        <c:axId val="763393344"/>
        <c:axId val="763395024"/>
      </c:lineChart>
      <c:catAx>
        <c:axId val="76339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FR"/>
          </a:p>
        </c:txPr>
        <c:crossAx val="763395024"/>
        <c:crosses val="autoZero"/>
        <c:auto val="1"/>
        <c:lblAlgn val="ctr"/>
        <c:lblOffset val="100"/>
        <c:noMultiLvlLbl val="0"/>
      </c:catAx>
      <c:valAx>
        <c:axId val="763395024"/>
        <c:scaling>
          <c:orientation val="minMax"/>
          <c:min val="70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FR"/>
          </a:p>
        </c:txPr>
        <c:crossAx val="76339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col"/>
        <c:grouping val="clustered"/>
        <c:varyColors val="0"/>
        <c:ser>
          <c:idx val="0"/>
          <c:order val="0"/>
          <c:tx>
            <c:strRef>
              <c:f>Sheet1!$B$1</c:f>
              <c:strCache>
                <c:ptCount val="1"/>
                <c:pt idx="0">
                  <c:v>2015</c:v>
                </c:pt>
              </c:strCache>
            </c:strRef>
          </c:tx>
          <c:spPr>
            <a:solidFill>
              <a:schemeClr val="accent1"/>
            </a:solidFill>
            <a:ln>
              <a:noFill/>
            </a:ln>
            <a:effectLst/>
          </c:spPr>
          <c:invertIfNegative val="0"/>
          <c:cat>
            <c:strRef>
              <c:f>Sheet1!$A$2:$A$12</c:f>
              <c:strCache>
                <c:ptCount val="11"/>
                <c:pt idx="0">
                  <c:v>January</c:v>
                </c:pt>
                <c:pt idx="1">
                  <c:v>Febuary</c:v>
                </c:pt>
                <c:pt idx="2">
                  <c:v>March</c:v>
                </c:pt>
                <c:pt idx="3">
                  <c:v>April</c:v>
                </c:pt>
                <c:pt idx="4">
                  <c:v>May</c:v>
                </c:pt>
                <c:pt idx="5">
                  <c:v>June</c:v>
                </c:pt>
                <c:pt idx="6">
                  <c:v>July</c:v>
                </c:pt>
                <c:pt idx="7">
                  <c:v>August</c:v>
                </c:pt>
                <c:pt idx="8">
                  <c:v>September</c:v>
                </c:pt>
                <c:pt idx="9">
                  <c:v>October</c:v>
                </c:pt>
                <c:pt idx="10">
                  <c:v>November</c:v>
                </c:pt>
              </c:strCache>
            </c:strRef>
          </c:cat>
          <c:val>
            <c:numRef>
              <c:f>Sheet1!$B$2:$B$12</c:f>
              <c:numCache>
                <c:formatCode>#,##0</c:formatCode>
                <c:ptCount val="11"/>
                <c:pt idx="0">
                  <c:v>2186</c:v>
                </c:pt>
                <c:pt idx="1">
                  <c:v>2158</c:v>
                </c:pt>
                <c:pt idx="2">
                  <c:v>2073</c:v>
                </c:pt>
                <c:pt idx="3">
                  <c:v>2099</c:v>
                </c:pt>
                <c:pt idx="4">
                  <c:v>2181</c:v>
                </c:pt>
                <c:pt idx="5">
                  <c:v>2240</c:v>
                </c:pt>
                <c:pt idx="6">
                  <c:v>2257</c:v>
                </c:pt>
                <c:pt idx="7">
                  <c:v>2223</c:v>
                </c:pt>
                <c:pt idx="8">
                  <c:v>2287</c:v>
                </c:pt>
                <c:pt idx="9">
                  <c:v>2233</c:v>
                </c:pt>
                <c:pt idx="10">
                  <c:v>2167</c:v>
                </c:pt>
              </c:numCache>
            </c:numRef>
          </c:val>
          <c:extLst>
            <c:ext xmlns:c16="http://schemas.microsoft.com/office/drawing/2014/chart" uri="{C3380CC4-5D6E-409C-BE32-E72D297353CC}">
              <c16:uniqueId val="{00000000-9798-224E-8126-118C69C93A54}"/>
            </c:ext>
          </c:extLst>
        </c:ser>
        <c:ser>
          <c:idx val="1"/>
          <c:order val="1"/>
          <c:tx>
            <c:strRef>
              <c:f>Sheet1!$C$1</c:f>
              <c:strCache>
                <c:ptCount val="1"/>
                <c:pt idx="0">
                  <c:v>2016</c:v>
                </c:pt>
              </c:strCache>
            </c:strRef>
          </c:tx>
          <c:spPr>
            <a:solidFill>
              <a:schemeClr val="accent2"/>
            </a:solidFill>
            <a:ln>
              <a:noFill/>
            </a:ln>
            <a:effectLst/>
          </c:spPr>
          <c:invertIfNegative val="0"/>
          <c:cat>
            <c:strRef>
              <c:f>Sheet1!$A$2:$A$12</c:f>
              <c:strCache>
                <c:ptCount val="11"/>
                <c:pt idx="0">
                  <c:v>January</c:v>
                </c:pt>
                <c:pt idx="1">
                  <c:v>Febuary</c:v>
                </c:pt>
                <c:pt idx="2">
                  <c:v>March</c:v>
                </c:pt>
                <c:pt idx="3">
                  <c:v>April</c:v>
                </c:pt>
                <c:pt idx="4">
                  <c:v>May</c:v>
                </c:pt>
                <c:pt idx="5">
                  <c:v>June</c:v>
                </c:pt>
                <c:pt idx="6">
                  <c:v>July</c:v>
                </c:pt>
                <c:pt idx="7">
                  <c:v>August</c:v>
                </c:pt>
                <c:pt idx="8">
                  <c:v>September</c:v>
                </c:pt>
                <c:pt idx="9">
                  <c:v>October</c:v>
                </c:pt>
                <c:pt idx="10">
                  <c:v>November</c:v>
                </c:pt>
              </c:strCache>
            </c:strRef>
          </c:cat>
          <c:val>
            <c:numRef>
              <c:f>Sheet1!$C$2:$C$12</c:f>
              <c:numCache>
                <c:formatCode>#,##0</c:formatCode>
                <c:ptCount val="11"/>
                <c:pt idx="0">
                  <c:v>2128</c:v>
                </c:pt>
                <c:pt idx="1">
                  <c:v>2103</c:v>
                </c:pt>
                <c:pt idx="2">
                  <c:v>2034</c:v>
                </c:pt>
                <c:pt idx="3">
                  <c:v>2024</c:v>
                </c:pt>
                <c:pt idx="4">
                  <c:v>2123</c:v>
                </c:pt>
                <c:pt idx="5">
                  <c:v>2204</c:v>
                </c:pt>
                <c:pt idx="6">
                  <c:v>2273</c:v>
                </c:pt>
                <c:pt idx="7">
                  <c:v>2204</c:v>
                </c:pt>
                <c:pt idx="8">
                  <c:v>2226</c:v>
                </c:pt>
                <c:pt idx="9">
                  <c:v>2179</c:v>
                </c:pt>
                <c:pt idx="10">
                  <c:v>2116</c:v>
                </c:pt>
              </c:numCache>
            </c:numRef>
          </c:val>
          <c:extLst>
            <c:ext xmlns:c16="http://schemas.microsoft.com/office/drawing/2014/chart" uri="{C3380CC4-5D6E-409C-BE32-E72D297353CC}">
              <c16:uniqueId val="{00000001-9798-224E-8126-118C69C93A54}"/>
            </c:ext>
          </c:extLst>
        </c:ser>
        <c:ser>
          <c:idx val="2"/>
          <c:order val="2"/>
          <c:tx>
            <c:strRef>
              <c:f>Sheet1!$D$1</c:f>
              <c:strCache>
                <c:ptCount val="1"/>
                <c:pt idx="0">
                  <c:v>2017</c:v>
                </c:pt>
              </c:strCache>
            </c:strRef>
          </c:tx>
          <c:spPr>
            <a:solidFill>
              <a:schemeClr val="accent3"/>
            </a:solidFill>
            <a:ln>
              <a:noFill/>
            </a:ln>
            <a:effectLst/>
          </c:spPr>
          <c:invertIfNegative val="0"/>
          <c:cat>
            <c:strRef>
              <c:f>Sheet1!$A$2:$A$12</c:f>
              <c:strCache>
                <c:ptCount val="11"/>
                <c:pt idx="0">
                  <c:v>January</c:v>
                </c:pt>
                <c:pt idx="1">
                  <c:v>Febuary</c:v>
                </c:pt>
                <c:pt idx="2">
                  <c:v>March</c:v>
                </c:pt>
                <c:pt idx="3">
                  <c:v>April</c:v>
                </c:pt>
                <c:pt idx="4">
                  <c:v>May</c:v>
                </c:pt>
                <c:pt idx="5">
                  <c:v>June</c:v>
                </c:pt>
                <c:pt idx="6">
                  <c:v>July</c:v>
                </c:pt>
                <c:pt idx="7">
                  <c:v>August</c:v>
                </c:pt>
                <c:pt idx="8">
                  <c:v>September</c:v>
                </c:pt>
                <c:pt idx="9">
                  <c:v>October</c:v>
                </c:pt>
                <c:pt idx="10">
                  <c:v>November</c:v>
                </c:pt>
              </c:strCache>
            </c:strRef>
          </c:cat>
          <c:val>
            <c:numRef>
              <c:f>Sheet1!$D$2:$D$12</c:f>
              <c:numCache>
                <c:formatCode>#,##0</c:formatCode>
                <c:ptCount val="11"/>
                <c:pt idx="0">
                  <c:v>2044</c:v>
                </c:pt>
                <c:pt idx="1">
                  <c:v>2068</c:v>
                </c:pt>
                <c:pt idx="2">
                  <c:v>2001</c:v>
                </c:pt>
                <c:pt idx="3">
                  <c:v>2022</c:v>
                </c:pt>
                <c:pt idx="4">
                  <c:v>2113</c:v>
                </c:pt>
                <c:pt idx="5">
                  <c:v>2105</c:v>
                </c:pt>
                <c:pt idx="6">
                  <c:v>2207</c:v>
                </c:pt>
                <c:pt idx="7">
                  <c:v>2191</c:v>
                </c:pt>
                <c:pt idx="8">
                  <c:v>2168</c:v>
                </c:pt>
                <c:pt idx="9">
                  <c:v>2173</c:v>
                </c:pt>
                <c:pt idx="10">
                  <c:v>2135</c:v>
                </c:pt>
              </c:numCache>
            </c:numRef>
          </c:val>
          <c:extLst>
            <c:ext xmlns:c16="http://schemas.microsoft.com/office/drawing/2014/chart" uri="{C3380CC4-5D6E-409C-BE32-E72D297353CC}">
              <c16:uniqueId val="{00000002-9798-224E-8126-118C69C93A54}"/>
            </c:ext>
          </c:extLst>
        </c:ser>
        <c:ser>
          <c:idx val="3"/>
          <c:order val="3"/>
          <c:tx>
            <c:strRef>
              <c:f>Sheet1!$E$1</c:f>
              <c:strCache>
                <c:ptCount val="1"/>
                <c:pt idx="0">
                  <c:v>2018</c:v>
                </c:pt>
              </c:strCache>
            </c:strRef>
          </c:tx>
          <c:spPr>
            <a:solidFill>
              <a:schemeClr val="accent4"/>
            </a:solidFill>
            <a:ln>
              <a:noFill/>
            </a:ln>
            <a:effectLst/>
          </c:spPr>
          <c:invertIfNegative val="0"/>
          <c:cat>
            <c:strRef>
              <c:f>Sheet1!$A$2:$A$12</c:f>
              <c:strCache>
                <c:ptCount val="11"/>
                <c:pt idx="0">
                  <c:v>January</c:v>
                </c:pt>
                <c:pt idx="1">
                  <c:v>Febuary</c:v>
                </c:pt>
                <c:pt idx="2">
                  <c:v>March</c:v>
                </c:pt>
                <c:pt idx="3">
                  <c:v>April</c:v>
                </c:pt>
                <c:pt idx="4">
                  <c:v>May</c:v>
                </c:pt>
                <c:pt idx="5">
                  <c:v>June</c:v>
                </c:pt>
                <c:pt idx="6">
                  <c:v>July</c:v>
                </c:pt>
                <c:pt idx="7">
                  <c:v>August</c:v>
                </c:pt>
                <c:pt idx="8">
                  <c:v>September</c:v>
                </c:pt>
                <c:pt idx="9">
                  <c:v>October</c:v>
                </c:pt>
                <c:pt idx="10">
                  <c:v>November</c:v>
                </c:pt>
              </c:strCache>
            </c:strRef>
          </c:cat>
          <c:val>
            <c:numRef>
              <c:f>Sheet1!$E$2:$E$12</c:f>
              <c:numCache>
                <c:formatCode>#,##0</c:formatCode>
                <c:ptCount val="11"/>
                <c:pt idx="0">
                  <c:v>2031</c:v>
                </c:pt>
                <c:pt idx="1">
                  <c:v>1990</c:v>
                </c:pt>
                <c:pt idx="2">
                  <c:v>1927</c:v>
                </c:pt>
                <c:pt idx="3">
                  <c:v>1961</c:v>
                </c:pt>
                <c:pt idx="4">
                  <c:v>2085</c:v>
                </c:pt>
                <c:pt idx="5">
                  <c:v>2116</c:v>
                </c:pt>
                <c:pt idx="6">
                  <c:v>2198</c:v>
                </c:pt>
                <c:pt idx="7">
                  <c:v>2161</c:v>
                </c:pt>
                <c:pt idx="8">
                  <c:v>2168</c:v>
                </c:pt>
                <c:pt idx="9">
                  <c:v>2157</c:v>
                </c:pt>
                <c:pt idx="10">
                  <c:v>2101</c:v>
                </c:pt>
              </c:numCache>
            </c:numRef>
          </c:val>
          <c:extLst>
            <c:ext xmlns:c16="http://schemas.microsoft.com/office/drawing/2014/chart" uri="{C3380CC4-5D6E-409C-BE32-E72D297353CC}">
              <c16:uniqueId val="{00000003-9798-224E-8126-118C69C93A54}"/>
            </c:ext>
          </c:extLst>
        </c:ser>
        <c:ser>
          <c:idx val="4"/>
          <c:order val="4"/>
          <c:tx>
            <c:strRef>
              <c:f>Sheet1!$F$1</c:f>
              <c:strCache>
                <c:ptCount val="1"/>
                <c:pt idx="0">
                  <c:v>2019</c:v>
                </c:pt>
              </c:strCache>
            </c:strRef>
          </c:tx>
          <c:spPr>
            <a:solidFill>
              <a:schemeClr val="accent5"/>
            </a:solidFill>
            <a:ln>
              <a:noFill/>
            </a:ln>
            <a:effectLst/>
          </c:spPr>
          <c:invertIfNegative val="0"/>
          <c:cat>
            <c:strRef>
              <c:f>Sheet1!$A$2:$A$12</c:f>
              <c:strCache>
                <c:ptCount val="11"/>
                <c:pt idx="0">
                  <c:v>January</c:v>
                </c:pt>
                <c:pt idx="1">
                  <c:v>Febuary</c:v>
                </c:pt>
                <c:pt idx="2">
                  <c:v>March</c:v>
                </c:pt>
                <c:pt idx="3">
                  <c:v>April</c:v>
                </c:pt>
                <c:pt idx="4">
                  <c:v>May</c:v>
                </c:pt>
                <c:pt idx="5">
                  <c:v>June</c:v>
                </c:pt>
                <c:pt idx="6">
                  <c:v>July</c:v>
                </c:pt>
                <c:pt idx="7">
                  <c:v>August</c:v>
                </c:pt>
                <c:pt idx="8">
                  <c:v>September</c:v>
                </c:pt>
                <c:pt idx="9">
                  <c:v>October</c:v>
                </c:pt>
                <c:pt idx="10">
                  <c:v>November</c:v>
                </c:pt>
              </c:strCache>
            </c:strRef>
          </c:cat>
          <c:val>
            <c:numRef>
              <c:f>Sheet1!$F$2:$F$12</c:f>
              <c:numCache>
                <c:formatCode>#,##0</c:formatCode>
                <c:ptCount val="11"/>
                <c:pt idx="0">
                  <c:v>2038</c:v>
                </c:pt>
                <c:pt idx="1">
                  <c:v>1960</c:v>
                </c:pt>
                <c:pt idx="2">
                  <c:v>1936</c:v>
                </c:pt>
                <c:pt idx="3">
                  <c:v>1971</c:v>
                </c:pt>
                <c:pt idx="4">
                  <c:v>2053</c:v>
                </c:pt>
                <c:pt idx="5">
                  <c:v>2098</c:v>
                </c:pt>
                <c:pt idx="6">
                  <c:v>2189</c:v>
                </c:pt>
                <c:pt idx="7">
                  <c:v>2137</c:v>
                </c:pt>
                <c:pt idx="8">
                  <c:v>2159</c:v>
                </c:pt>
                <c:pt idx="9">
                  <c:v>2125</c:v>
                </c:pt>
                <c:pt idx="10">
                  <c:v>2062</c:v>
                </c:pt>
              </c:numCache>
            </c:numRef>
          </c:val>
          <c:extLst>
            <c:ext xmlns:c16="http://schemas.microsoft.com/office/drawing/2014/chart" uri="{C3380CC4-5D6E-409C-BE32-E72D297353CC}">
              <c16:uniqueId val="{00000004-9798-224E-8126-118C69C93A54}"/>
            </c:ext>
          </c:extLst>
        </c:ser>
        <c:ser>
          <c:idx val="5"/>
          <c:order val="5"/>
          <c:tx>
            <c:strRef>
              <c:f>Sheet1!$G$1</c:f>
              <c:strCache>
                <c:ptCount val="1"/>
                <c:pt idx="0">
                  <c:v>2020</c:v>
                </c:pt>
              </c:strCache>
            </c:strRef>
          </c:tx>
          <c:spPr>
            <a:solidFill>
              <a:schemeClr val="accent6"/>
            </a:solidFill>
            <a:ln>
              <a:noFill/>
            </a:ln>
            <a:effectLst/>
          </c:spPr>
          <c:invertIfNegative val="0"/>
          <c:cat>
            <c:strRef>
              <c:f>Sheet1!$A$2:$A$12</c:f>
              <c:strCache>
                <c:ptCount val="11"/>
                <c:pt idx="0">
                  <c:v>January</c:v>
                </c:pt>
                <c:pt idx="1">
                  <c:v>Febuary</c:v>
                </c:pt>
                <c:pt idx="2">
                  <c:v>March</c:v>
                </c:pt>
                <c:pt idx="3">
                  <c:v>April</c:v>
                </c:pt>
                <c:pt idx="4">
                  <c:v>May</c:v>
                </c:pt>
                <c:pt idx="5">
                  <c:v>June</c:v>
                </c:pt>
                <c:pt idx="6">
                  <c:v>July</c:v>
                </c:pt>
                <c:pt idx="7">
                  <c:v>August</c:v>
                </c:pt>
                <c:pt idx="8">
                  <c:v>September</c:v>
                </c:pt>
                <c:pt idx="9">
                  <c:v>October</c:v>
                </c:pt>
                <c:pt idx="10">
                  <c:v>November</c:v>
                </c:pt>
              </c:strCache>
            </c:strRef>
          </c:cat>
          <c:val>
            <c:numRef>
              <c:f>Sheet1!$G$2:$G$12</c:f>
              <c:numCache>
                <c:formatCode>#,##0</c:formatCode>
                <c:ptCount val="11"/>
                <c:pt idx="0">
                  <c:v>2011</c:v>
                </c:pt>
                <c:pt idx="1">
                  <c:v>1948</c:v>
                </c:pt>
                <c:pt idx="2">
                  <c:v>1950</c:v>
                </c:pt>
                <c:pt idx="3">
                  <c:v>1912</c:v>
                </c:pt>
                <c:pt idx="4">
                  <c:v>1999</c:v>
                </c:pt>
                <c:pt idx="5">
                  <c:v>2061</c:v>
                </c:pt>
                <c:pt idx="6">
                  <c:v>2131</c:v>
                </c:pt>
                <c:pt idx="7">
                  <c:v>2056</c:v>
                </c:pt>
                <c:pt idx="8">
                  <c:v>2104</c:v>
                </c:pt>
                <c:pt idx="9">
                  <c:v>2071</c:v>
                </c:pt>
                <c:pt idx="10">
                  <c:v>2022</c:v>
                </c:pt>
              </c:numCache>
            </c:numRef>
          </c:val>
          <c:extLst>
            <c:ext xmlns:c16="http://schemas.microsoft.com/office/drawing/2014/chart" uri="{C3380CC4-5D6E-409C-BE32-E72D297353CC}">
              <c16:uniqueId val="{00000005-9798-224E-8126-118C69C93A54}"/>
            </c:ext>
          </c:extLst>
        </c:ser>
        <c:dLbls>
          <c:showLegendKey val="0"/>
          <c:showVal val="0"/>
          <c:showCatName val="0"/>
          <c:showSerName val="0"/>
          <c:showPercent val="0"/>
          <c:showBubbleSize val="0"/>
        </c:dLbls>
        <c:gapWidth val="219"/>
        <c:overlap val="-27"/>
        <c:axId val="2127099759"/>
        <c:axId val="394508896"/>
      </c:barChart>
      <c:catAx>
        <c:axId val="212709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94508896"/>
        <c:crosses val="autoZero"/>
        <c:auto val="1"/>
        <c:lblAlgn val="ctr"/>
        <c:lblOffset val="100"/>
        <c:noMultiLvlLbl val="0"/>
      </c:catAx>
      <c:valAx>
        <c:axId val="394508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2127099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col"/>
        <c:grouping val="clustered"/>
        <c:varyColors val="0"/>
        <c:ser>
          <c:idx val="0"/>
          <c:order val="0"/>
          <c:tx>
            <c:strRef>
              <c:f>'Figure 2b'!$H$3</c:f>
              <c:strCache>
                <c:ptCount val="1"/>
                <c:pt idx="0">
                  <c:v>2015</c:v>
                </c:pt>
              </c:strCache>
            </c:strRef>
          </c:tx>
          <c:spPr>
            <a:solidFill>
              <a:schemeClr val="accent1"/>
            </a:solidFill>
            <a:ln>
              <a:noFill/>
            </a:ln>
            <a:effectLst/>
          </c:spPr>
          <c:invertIfNegative val="0"/>
          <c:cat>
            <c:strRef>
              <c:f>'Figure 2b'!$G$4:$G$15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'Figure 2b'!$H$4:$H$15</c:f>
              <c:numCache>
                <c:formatCode>#,##0</c:formatCode>
                <c:ptCount val="12"/>
                <c:pt idx="0">
                  <c:v>2186</c:v>
                </c:pt>
                <c:pt idx="1">
                  <c:v>2158</c:v>
                </c:pt>
                <c:pt idx="2">
                  <c:v>2073</c:v>
                </c:pt>
                <c:pt idx="3">
                  <c:v>2099</c:v>
                </c:pt>
                <c:pt idx="4">
                  <c:v>2181</c:v>
                </c:pt>
                <c:pt idx="5">
                  <c:v>2240</c:v>
                </c:pt>
                <c:pt idx="6">
                  <c:v>2257</c:v>
                </c:pt>
                <c:pt idx="7">
                  <c:v>2223</c:v>
                </c:pt>
                <c:pt idx="8">
                  <c:v>2287</c:v>
                </c:pt>
                <c:pt idx="9">
                  <c:v>2233</c:v>
                </c:pt>
                <c:pt idx="10">
                  <c:v>2167</c:v>
                </c:pt>
                <c:pt idx="11">
                  <c:v>2160</c:v>
                </c:pt>
              </c:numCache>
            </c:numRef>
          </c:val>
          <c:extLst>
            <c:ext xmlns:c16="http://schemas.microsoft.com/office/drawing/2014/chart" uri="{C3380CC4-5D6E-409C-BE32-E72D297353CC}">
              <c16:uniqueId val="{00000000-7031-474B-AD99-3AAB88794707}"/>
            </c:ext>
          </c:extLst>
        </c:ser>
        <c:ser>
          <c:idx val="1"/>
          <c:order val="1"/>
          <c:tx>
            <c:strRef>
              <c:f>'Figure 2b'!$I$3</c:f>
              <c:strCache>
                <c:ptCount val="1"/>
                <c:pt idx="0">
                  <c:v>2016</c:v>
                </c:pt>
              </c:strCache>
            </c:strRef>
          </c:tx>
          <c:spPr>
            <a:solidFill>
              <a:schemeClr val="accent2"/>
            </a:solidFill>
            <a:ln>
              <a:noFill/>
            </a:ln>
            <a:effectLst/>
          </c:spPr>
          <c:invertIfNegative val="0"/>
          <c:cat>
            <c:strRef>
              <c:f>'Figure 2b'!$G$4:$G$15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'Figure 2b'!$I$4:$I$15</c:f>
              <c:numCache>
                <c:formatCode>#,##0</c:formatCode>
                <c:ptCount val="12"/>
                <c:pt idx="0">
                  <c:v>2128</c:v>
                </c:pt>
                <c:pt idx="1">
                  <c:v>2103</c:v>
                </c:pt>
                <c:pt idx="2">
                  <c:v>2034</c:v>
                </c:pt>
                <c:pt idx="3">
                  <c:v>2024</c:v>
                </c:pt>
                <c:pt idx="4">
                  <c:v>2123</c:v>
                </c:pt>
                <c:pt idx="5">
                  <c:v>2204</c:v>
                </c:pt>
                <c:pt idx="6">
                  <c:v>2273</c:v>
                </c:pt>
                <c:pt idx="7">
                  <c:v>2204</c:v>
                </c:pt>
                <c:pt idx="8">
                  <c:v>2226</c:v>
                </c:pt>
                <c:pt idx="9">
                  <c:v>2179</c:v>
                </c:pt>
                <c:pt idx="10">
                  <c:v>2116</c:v>
                </c:pt>
                <c:pt idx="11">
                  <c:v>2074</c:v>
                </c:pt>
              </c:numCache>
            </c:numRef>
          </c:val>
          <c:extLst>
            <c:ext xmlns:c16="http://schemas.microsoft.com/office/drawing/2014/chart" uri="{C3380CC4-5D6E-409C-BE32-E72D297353CC}">
              <c16:uniqueId val="{00000001-7031-474B-AD99-3AAB88794707}"/>
            </c:ext>
          </c:extLst>
        </c:ser>
        <c:ser>
          <c:idx val="2"/>
          <c:order val="2"/>
          <c:tx>
            <c:strRef>
              <c:f>'Figure 2b'!$J$3</c:f>
              <c:strCache>
                <c:ptCount val="1"/>
                <c:pt idx="0">
                  <c:v>2017</c:v>
                </c:pt>
              </c:strCache>
            </c:strRef>
          </c:tx>
          <c:spPr>
            <a:solidFill>
              <a:schemeClr val="accent3"/>
            </a:solidFill>
            <a:ln>
              <a:noFill/>
            </a:ln>
            <a:effectLst/>
          </c:spPr>
          <c:invertIfNegative val="0"/>
          <c:cat>
            <c:strRef>
              <c:f>'Figure 2b'!$G$4:$G$15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'Figure 2b'!$J$4:$J$15</c:f>
              <c:numCache>
                <c:formatCode>#,##0</c:formatCode>
                <c:ptCount val="12"/>
                <c:pt idx="0">
                  <c:v>2044</c:v>
                </c:pt>
                <c:pt idx="1">
                  <c:v>2068</c:v>
                </c:pt>
                <c:pt idx="2">
                  <c:v>2001</c:v>
                </c:pt>
                <c:pt idx="3">
                  <c:v>2022</c:v>
                </c:pt>
                <c:pt idx="4">
                  <c:v>2113</c:v>
                </c:pt>
                <c:pt idx="5">
                  <c:v>2105</c:v>
                </c:pt>
                <c:pt idx="6">
                  <c:v>2207</c:v>
                </c:pt>
                <c:pt idx="7">
                  <c:v>2191</c:v>
                </c:pt>
                <c:pt idx="8">
                  <c:v>2168</c:v>
                </c:pt>
                <c:pt idx="9">
                  <c:v>2173</c:v>
                </c:pt>
                <c:pt idx="10">
                  <c:v>2135</c:v>
                </c:pt>
                <c:pt idx="11">
                  <c:v>2070</c:v>
                </c:pt>
              </c:numCache>
            </c:numRef>
          </c:val>
          <c:extLst>
            <c:ext xmlns:c16="http://schemas.microsoft.com/office/drawing/2014/chart" uri="{C3380CC4-5D6E-409C-BE32-E72D297353CC}">
              <c16:uniqueId val="{00000002-7031-474B-AD99-3AAB88794707}"/>
            </c:ext>
          </c:extLst>
        </c:ser>
        <c:ser>
          <c:idx val="3"/>
          <c:order val="3"/>
          <c:tx>
            <c:strRef>
              <c:f>'Figure 2b'!$K$3</c:f>
              <c:strCache>
                <c:ptCount val="1"/>
                <c:pt idx="0">
                  <c:v>2018</c:v>
                </c:pt>
              </c:strCache>
            </c:strRef>
          </c:tx>
          <c:spPr>
            <a:solidFill>
              <a:schemeClr val="accent4"/>
            </a:solidFill>
            <a:ln>
              <a:noFill/>
            </a:ln>
            <a:effectLst/>
          </c:spPr>
          <c:invertIfNegative val="0"/>
          <c:cat>
            <c:strRef>
              <c:f>'Figure 2b'!$G$4:$G$15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'Figure 2b'!$K$4:$K$15</c:f>
              <c:numCache>
                <c:formatCode>#,##0</c:formatCode>
                <c:ptCount val="12"/>
                <c:pt idx="0">
                  <c:v>2031</c:v>
                </c:pt>
                <c:pt idx="1">
                  <c:v>1990</c:v>
                </c:pt>
                <c:pt idx="2">
                  <c:v>1927</c:v>
                </c:pt>
                <c:pt idx="3">
                  <c:v>1961</c:v>
                </c:pt>
                <c:pt idx="4">
                  <c:v>2085</c:v>
                </c:pt>
                <c:pt idx="5">
                  <c:v>2116</c:v>
                </c:pt>
                <c:pt idx="6">
                  <c:v>2198</c:v>
                </c:pt>
                <c:pt idx="7">
                  <c:v>2161</c:v>
                </c:pt>
                <c:pt idx="8">
                  <c:v>2168</c:v>
                </c:pt>
                <c:pt idx="9">
                  <c:v>2157</c:v>
                </c:pt>
                <c:pt idx="10">
                  <c:v>2101</c:v>
                </c:pt>
                <c:pt idx="11">
                  <c:v>2037</c:v>
                </c:pt>
              </c:numCache>
            </c:numRef>
          </c:val>
          <c:extLst>
            <c:ext xmlns:c16="http://schemas.microsoft.com/office/drawing/2014/chart" uri="{C3380CC4-5D6E-409C-BE32-E72D297353CC}">
              <c16:uniqueId val="{00000003-7031-474B-AD99-3AAB88794707}"/>
            </c:ext>
          </c:extLst>
        </c:ser>
        <c:ser>
          <c:idx val="4"/>
          <c:order val="4"/>
          <c:tx>
            <c:strRef>
              <c:f>'Figure 2b'!$L$3</c:f>
              <c:strCache>
                <c:ptCount val="1"/>
                <c:pt idx="0">
                  <c:v>2019</c:v>
                </c:pt>
              </c:strCache>
            </c:strRef>
          </c:tx>
          <c:spPr>
            <a:solidFill>
              <a:schemeClr val="accent5"/>
            </a:solidFill>
            <a:ln>
              <a:noFill/>
            </a:ln>
            <a:effectLst/>
          </c:spPr>
          <c:invertIfNegative val="0"/>
          <c:cat>
            <c:strRef>
              <c:f>'Figure 2b'!$G$4:$G$15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'Figure 2b'!$L$4:$L$15</c:f>
              <c:numCache>
                <c:formatCode>#,##0</c:formatCode>
                <c:ptCount val="12"/>
                <c:pt idx="0">
                  <c:v>2038</c:v>
                </c:pt>
                <c:pt idx="1">
                  <c:v>1960</c:v>
                </c:pt>
                <c:pt idx="2">
                  <c:v>1936</c:v>
                </c:pt>
                <c:pt idx="3">
                  <c:v>1971</c:v>
                </c:pt>
                <c:pt idx="4">
                  <c:v>2053</c:v>
                </c:pt>
                <c:pt idx="5">
                  <c:v>2098</c:v>
                </c:pt>
                <c:pt idx="6">
                  <c:v>2189</c:v>
                </c:pt>
                <c:pt idx="7">
                  <c:v>2137</c:v>
                </c:pt>
                <c:pt idx="8">
                  <c:v>2159</c:v>
                </c:pt>
                <c:pt idx="9">
                  <c:v>2125</c:v>
                </c:pt>
                <c:pt idx="10">
                  <c:v>2062</c:v>
                </c:pt>
                <c:pt idx="11">
                  <c:v>2032</c:v>
                </c:pt>
              </c:numCache>
            </c:numRef>
          </c:val>
          <c:extLst>
            <c:ext xmlns:c16="http://schemas.microsoft.com/office/drawing/2014/chart" uri="{C3380CC4-5D6E-409C-BE32-E72D297353CC}">
              <c16:uniqueId val="{00000004-7031-474B-AD99-3AAB88794707}"/>
            </c:ext>
          </c:extLst>
        </c:ser>
        <c:ser>
          <c:idx val="5"/>
          <c:order val="5"/>
          <c:tx>
            <c:strRef>
              <c:f>'Figure 2b'!$M$3</c:f>
              <c:strCache>
                <c:ptCount val="1"/>
                <c:pt idx="0">
                  <c:v>2020</c:v>
                </c:pt>
              </c:strCache>
            </c:strRef>
          </c:tx>
          <c:spPr>
            <a:solidFill>
              <a:schemeClr val="accent6"/>
            </a:solidFill>
            <a:ln>
              <a:noFill/>
            </a:ln>
            <a:effectLst/>
          </c:spPr>
          <c:invertIfNegative val="0"/>
          <c:cat>
            <c:strRef>
              <c:f>'Figure 2b'!$G$4:$G$15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'Figure 2b'!$M$4:$M$15</c:f>
              <c:numCache>
                <c:formatCode>#,##0</c:formatCode>
                <c:ptCount val="12"/>
                <c:pt idx="0">
                  <c:v>2011</c:v>
                </c:pt>
                <c:pt idx="1">
                  <c:v>1948</c:v>
                </c:pt>
                <c:pt idx="2">
                  <c:v>1950</c:v>
                </c:pt>
                <c:pt idx="3">
                  <c:v>1912</c:v>
                </c:pt>
                <c:pt idx="4">
                  <c:v>1999</c:v>
                </c:pt>
                <c:pt idx="5">
                  <c:v>2061</c:v>
                </c:pt>
                <c:pt idx="6">
                  <c:v>2131</c:v>
                </c:pt>
                <c:pt idx="7">
                  <c:v>2056</c:v>
                </c:pt>
                <c:pt idx="8">
                  <c:v>2104</c:v>
                </c:pt>
                <c:pt idx="9">
                  <c:v>2071</c:v>
                </c:pt>
                <c:pt idx="10">
                  <c:v>2022</c:v>
                </c:pt>
                <c:pt idx="11">
                  <c:v>1993</c:v>
                </c:pt>
              </c:numCache>
            </c:numRef>
          </c:val>
          <c:extLst>
            <c:ext xmlns:c16="http://schemas.microsoft.com/office/drawing/2014/chart" uri="{C3380CC4-5D6E-409C-BE32-E72D297353CC}">
              <c16:uniqueId val="{00000005-7031-474B-AD99-3AAB88794707}"/>
            </c:ext>
          </c:extLst>
        </c:ser>
        <c:dLbls>
          <c:showLegendKey val="0"/>
          <c:showVal val="0"/>
          <c:showCatName val="0"/>
          <c:showSerName val="0"/>
          <c:showPercent val="0"/>
          <c:showBubbleSize val="0"/>
        </c:dLbls>
        <c:gapWidth val="219"/>
        <c:overlap val="-27"/>
        <c:axId val="1209167487"/>
        <c:axId val="1209418975"/>
      </c:barChart>
      <c:catAx>
        <c:axId val="120916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209418975"/>
        <c:crosses val="autoZero"/>
        <c:auto val="1"/>
        <c:lblAlgn val="ctr"/>
        <c:lblOffset val="100"/>
        <c:noMultiLvlLbl val="0"/>
      </c:catAx>
      <c:valAx>
        <c:axId val="1209418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209167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'Figure 2b'!$H$3</c:f>
              <c:strCache>
                <c:ptCount val="1"/>
                <c:pt idx="0">
                  <c:v>2015</c:v>
                </c:pt>
              </c:strCache>
            </c:strRef>
          </c:tx>
          <c:spPr>
            <a:ln w="28575" cap="rnd">
              <a:solidFill>
                <a:schemeClr val="accent1"/>
              </a:solidFill>
              <a:round/>
            </a:ln>
            <a:effectLst/>
          </c:spPr>
          <c:marker>
            <c:symbol val="none"/>
          </c:marker>
          <c:cat>
            <c:strRef>
              <c:f>'Figure 2b'!$G$4:$G$15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'Figure 2b'!$H$4:$H$15</c:f>
              <c:numCache>
                <c:formatCode>#,##0</c:formatCode>
                <c:ptCount val="12"/>
                <c:pt idx="0">
                  <c:v>2186</c:v>
                </c:pt>
                <c:pt idx="1">
                  <c:v>2158</c:v>
                </c:pt>
                <c:pt idx="2">
                  <c:v>2073</c:v>
                </c:pt>
                <c:pt idx="3">
                  <c:v>2099</c:v>
                </c:pt>
                <c:pt idx="4">
                  <c:v>2181</c:v>
                </c:pt>
                <c:pt idx="5">
                  <c:v>2240</c:v>
                </c:pt>
                <c:pt idx="6">
                  <c:v>2257</c:v>
                </c:pt>
                <c:pt idx="7">
                  <c:v>2223</c:v>
                </c:pt>
                <c:pt idx="8">
                  <c:v>2287</c:v>
                </c:pt>
                <c:pt idx="9">
                  <c:v>2233</c:v>
                </c:pt>
                <c:pt idx="10">
                  <c:v>2167</c:v>
                </c:pt>
                <c:pt idx="11">
                  <c:v>2160</c:v>
                </c:pt>
              </c:numCache>
            </c:numRef>
          </c:val>
          <c:smooth val="0"/>
          <c:extLst>
            <c:ext xmlns:c16="http://schemas.microsoft.com/office/drawing/2014/chart" uri="{C3380CC4-5D6E-409C-BE32-E72D297353CC}">
              <c16:uniqueId val="{00000000-772A-D441-BB38-89AA2FDB787A}"/>
            </c:ext>
          </c:extLst>
        </c:ser>
        <c:ser>
          <c:idx val="1"/>
          <c:order val="1"/>
          <c:tx>
            <c:strRef>
              <c:f>'Figure 2b'!$I$3</c:f>
              <c:strCache>
                <c:ptCount val="1"/>
                <c:pt idx="0">
                  <c:v>2016</c:v>
                </c:pt>
              </c:strCache>
            </c:strRef>
          </c:tx>
          <c:spPr>
            <a:ln w="28575" cap="rnd">
              <a:solidFill>
                <a:schemeClr val="accent2"/>
              </a:solidFill>
              <a:round/>
            </a:ln>
            <a:effectLst/>
          </c:spPr>
          <c:marker>
            <c:symbol val="none"/>
          </c:marker>
          <c:cat>
            <c:strRef>
              <c:f>'Figure 2b'!$G$4:$G$15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'Figure 2b'!$I$4:$I$15</c:f>
              <c:numCache>
                <c:formatCode>#,##0</c:formatCode>
                <c:ptCount val="12"/>
                <c:pt idx="0">
                  <c:v>2128</c:v>
                </c:pt>
                <c:pt idx="1">
                  <c:v>2103</c:v>
                </c:pt>
                <c:pt idx="2">
                  <c:v>2034</c:v>
                </c:pt>
                <c:pt idx="3">
                  <c:v>2024</c:v>
                </c:pt>
                <c:pt idx="4">
                  <c:v>2123</c:v>
                </c:pt>
                <c:pt idx="5">
                  <c:v>2204</c:v>
                </c:pt>
                <c:pt idx="6">
                  <c:v>2273</c:v>
                </c:pt>
                <c:pt idx="7">
                  <c:v>2204</c:v>
                </c:pt>
                <c:pt idx="8">
                  <c:v>2226</c:v>
                </c:pt>
                <c:pt idx="9">
                  <c:v>2179</c:v>
                </c:pt>
                <c:pt idx="10">
                  <c:v>2116</c:v>
                </c:pt>
                <c:pt idx="11">
                  <c:v>2074</c:v>
                </c:pt>
              </c:numCache>
            </c:numRef>
          </c:val>
          <c:smooth val="0"/>
          <c:extLst>
            <c:ext xmlns:c16="http://schemas.microsoft.com/office/drawing/2014/chart" uri="{C3380CC4-5D6E-409C-BE32-E72D297353CC}">
              <c16:uniqueId val="{00000001-772A-D441-BB38-89AA2FDB787A}"/>
            </c:ext>
          </c:extLst>
        </c:ser>
        <c:ser>
          <c:idx val="2"/>
          <c:order val="2"/>
          <c:tx>
            <c:strRef>
              <c:f>'Figure 2b'!$J$3</c:f>
              <c:strCache>
                <c:ptCount val="1"/>
                <c:pt idx="0">
                  <c:v>2017</c:v>
                </c:pt>
              </c:strCache>
            </c:strRef>
          </c:tx>
          <c:spPr>
            <a:ln w="28575" cap="rnd">
              <a:solidFill>
                <a:schemeClr val="accent3"/>
              </a:solidFill>
              <a:round/>
            </a:ln>
            <a:effectLst/>
          </c:spPr>
          <c:marker>
            <c:symbol val="none"/>
          </c:marker>
          <c:cat>
            <c:strRef>
              <c:f>'Figure 2b'!$G$4:$G$15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'Figure 2b'!$J$4:$J$15</c:f>
              <c:numCache>
                <c:formatCode>#,##0</c:formatCode>
                <c:ptCount val="12"/>
                <c:pt idx="0">
                  <c:v>2044</c:v>
                </c:pt>
                <c:pt idx="1">
                  <c:v>2068</c:v>
                </c:pt>
                <c:pt idx="2">
                  <c:v>2001</c:v>
                </c:pt>
                <c:pt idx="3">
                  <c:v>2022</c:v>
                </c:pt>
                <c:pt idx="4">
                  <c:v>2113</c:v>
                </c:pt>
                <c:pt idx="5">
                  <c:v>2105</c:v>
                </c:pt>
                <c:pt idx="6">
                  <c:v>2207</c:v>
                </c:pt>
                <c:pt idx="7">
                  <c:v>2191</c:v>
                </c:pt>
                <c:pt idx="8">
                  <c:v>2168</c:v>
                </c:pt>
                <c:pt idx="9">
                  <c:v>2173</c:v>
                </c:pt>
                <c:pt idx="10">
                  <c:v>2135</c:v>
                </c:pt>
                <c:pt idx="11">
                  <c:v>2070</c:v>
                </c:pt>
              </c:numCache>
            </c:numRef>
          </c:val>
          <c:smooth val="0"/>
          <c:extLst>
            <c:ext xmlns:c16="http://schemas.microsoft.com/office/drawing/2014/chart" uri="{C3380CC4-5D6E-409C-BE32-E72D297353CC}">
              <c16:uniqueId val="{00000002-772A-D441-BB38-89AA2FDB787A}"/>
            </c:ext>
          </c:extLst>
        </c:ser>
        <c:ser>
          <c:idx val="3"/>
          <c:order val="3"/>
          <c:tx>
            <c:strRef>
              <c:f>'Figure 2b'!$K$3</c:f>
              <c:strCache>
                <c:ptCount val="1"/>
                <c:pt idx="0">
                  <c:v>2018</c:v>
                </c:pt>
              </c:strCache>
            </c:strRef>
          </c:tx>
          <c:spPr>
            <a:ln w="28575" cap="rnd">
              <a:solidFill>
                <a:schemeClr val="accent4"/>
              </a:solidFill>
              <a:round/>
            </a:ln>
            <a:effectLst/>
          </c:spPr>
          <c:marker>
            <c:symbol val="none"/>
          </c:marker>
          <c:cat>
            <c:strRef>
              <c:f>'Figure 2b'!$G$4:$G$15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'Figure 2b'!$K$4:$K$15</c:f>
              <c:numCache>
                <c:formatCode>#,##0</c:formatCode>
                <c:ptCount val="12"/>
                <c:pt idx="0">
                  <c:v>2031</c:v>
                </c:pt>
                <c:pt idx="1">
                  <c:v>1990</c:v>
                </c:pt>
                <c:pt idx="2">
                  <c:v>1927</c:v>
                </c:pt>
                <c:pt idx="3">
                  <c:v>1961</c:v>
                </c:pt>
                <c:pt idx="4">
                  <c:v>2085</c:v>
                </c:pt>
                <c:pt idx="5">
                  <c:v>2116</c:v>
                </c:pt>
                <c:pt idx="6">
                  <c:v>2198</c:v>
                </c:pt>
                <c:pt idx="7">
                  <c:v>2161</c:v>
                </c:pt>
                <c:pt idx="8">
                  <c:v>2168</c:v>
                </c:pt>
                <c:pt idx="9">
                  <c:v>2157</c:v>
                </c:pt>
                <c:pt idx="10">
                  <c:v>2101</c:v>
                </c:pt>
                <c:pt idx="11">
                  <c:v>2037</c:v>
                </c:pt>
              </c:numCache>
            </c:numRef>
          </c:val>
          <c:smooth val="0"/>
          <c:extLst>
            <c:ext xmlns:c16="http://schemas.microsoft.com/office/drawing/2014/chart" uri="{C3380CC4-5D6E-409C-BE32-E72D297353CC}">
              <c16:uniqueId val="{00000003-772A-D441-BB38-89AA2FDB787A}"/>
            </c:ext>
          </c:extLst>
        </c:ser>
        <c:ser>
          <c:idx val="4"/>
          <c:order val="4"/>
          <c:tx>
            <c:strRef>
              <c:f>'Figure 2b'!$L$3</c:f>
              <c:strCache>
                <c:ptCount val="1"/>
                <c:pt idx="0">
                  <c:v>2019</c:v>
                </c:pt>
              </c:strCache>
            </c:strRef>
          </c:tx>
          <c:spPr>
            <a:ln w="28575" cap="rnd">
              <a:solidFill>
                <a:schemeClr val="accent5"/>
              </a:solidFill>
              <a:round/>
            </a:ln>
            <a:effectLst/>
          </c:spPr>
          <c:marker>
            <c:symbol val="none"/>
          </c:marker>
          <c:cat>
            <c:strRef>
              <c:f>'Figure 2b'!$G$4:$G$15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'Figure 2b'!$L$4:$L$15</c:f>
              <c:numCache>
                <c:formatCode>#,##0</c:formatCode>
                <c:ptCount val="12"/>
                <c:pt idx="0">
                  <c:v>2038</c:v>
                </c:pt>
                <c:pt idx="1">
                  <c:v>1960</c:v>
                </c:pt>
                <c:pt idx="2">
                  <c:v>1936</c:v>
                </c:pt>
                <c:pt idx="3">
                  <c:v>1971</c:v>
                </c:pt>
                <c:pt idx="4">
                  <c:v>2053</c:v>
                </c:pt>
                <c:pt idx="5">
                  <c:v>2098</c:v>
                </c:pt>
                <c:pt idx="6">
                  <c:v>2189</c:v>
                </c:pt>
                <c:pt idx="7">
                  <c:v>2137</c:v>
                </c:pt>
                <c:pt idx="8">
                  <c:v>2159</c:v>
                </c:pt>
                <c:pt idx="9">
                  <c:v>2125</c:v>
                </c:pt>
                <c:pt idx="10">
                  <c:v>2062</c:v>
                </c:pt>
                <c:pt idx="11">
                  <c:v>2032</c:v>
                </c:pt>
              </c:numCache>
            </c:numRef>
          </c:val>
          <c:smooth val="0"/>
          <c:extLst>
            <c:ext xmlns:c16="http://schemas.microsoft.com/office/drawing/2014/chart" uri="{C3380CC4-5D6E-409C-BE32-E72D297353CC}">
              <c16:uniqueId val="{00000004-772A-D441-BB38-89AA2FDB787A}"/>
            </c:ext>
          </c:extLst>
        </c:ser>
        <c:ser>
          <c:idx val="5"/>
          <c:order val="5"/>
          <c:tx>
            <c:strRef>
              <c:f>'Figure 2b'!$M$3</c:f>
              <c:strCache>
                <c:ptCount val="1"/>
                <c:pt idx="0">
                  <c:v>2020</c:v>
                </c:pt>
              </c:strCache>
            </c:strRef>
          </c:tx>
          <c:spPr>
            <a:ln w="28575" cap="rnd">
              <a:solidFill>
                <a:schemeClr val="accent6"/>
              </a:solidFill>
              <a:round/>
            </a:ln>
            <a:effectLst/>
          </c:spPr>
          <c:marker>
            <c:symbol val="none"/>
          </c:marker>
          <c:cat>
            <c:strRef>
              <c:f>'Figure 2b'!$G$4:$G$15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'Figure 2b'!$M$4:$M$15</c:f>
              <c:numCache>
                <c:formatCode>#,##0</c:formatCode>
                <c:ptCount val="12"/>
                <c:pt idx="0">
                  <c:v>2011</c:v>
                </c:pt>
                <c:pt idx="1">
                  <c:v>1948</c:v>
                </c:pt>
                <c:pt idx="2">
                  <c:v>1950</c:v>
                </c:pt>
                <c:pt idx="3">
                  <c:v>1912</c:v>
                </c:pt>
                <c:pt idx="4">
                  <c:v>1999</c:v>
                </c:pt>
                <c:pt idx="5">
                  <c:v>2061</c:v>
                </c:pt>
                <c:pt idx="6">
                  <c:v>2131</c:v>
                </c:pt>
                <c:pt idx="7">
                  <c:v>2056</c:v>
                </c:pt>
                <c:pt idx="8">
                  <c:v>2104</c:v>
                </c:pt>
                <c:pt idx="9">
                  <c:v>2071</c:v>
                </c:pt>
                <c:pt idx="10">
                  <c:v>2022</c:v>
                </c:pt>
                <c:pt idx="11">
                  <c:v>1993</c:v>
                </c:pt>
              </c:numCache>
            </c:numRef>
          </c:val>
          <c:smooth val="0"/>
          <c:extLst>
            <c:ext xmlns:c16="http://schemas.microsoft.com/office/drawing/2014/chart" uri="{C3380CC4-5D6E-409C-BE32-E72D297353CC}">
              <c16:uniqueId val="{00000005-772A-D441-BB38-89AA2FDB787A}"/>
            </c:ext>
          </c:extLst>
        </c:ser>
        <c:dLbls>
          <c:showLegendKey val="0"/>
          <c:showVal val="0"/>
          <c:showCatName val="0"/>
          <c:showSerName val="0"/>
          <c:showPercent val="0"/>
          <c:showBubbleSize val="0"/>
        </c:dLbls>
        <c:smooth val="0"/>
        <c:axId val="1211675183"/>
        <c:axId val="1211675583"/>
      </c:lineChart>
      <c:catAx>
        <c:axId val="121167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211675583"/>
        <c:crosses val="autoZero"/>
        <c:auto val="1"/>
        <c:lblAlgn val="ctr"/>
        <c:lblOffset val="100"/>
        <c:noMultiLvlLbl val="0"/>
      </c:catAx>
      <c:valAx>
        <c:axId val="12116755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211675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Comparatif du nombre de naissances par rapport au Tweet depuis</a:t>
            </a:r>
            <a:r>
              <a:rPr lang="en-GB" baseline="0"/>
              <a:t> 2015</a:t>
            </a:r>
            <a:endParaRPr lang="en-GB"/>
          </a:p>
        </c:rich>
      </c:tx>
      <c:overlay val="0"/>
      <c:spPr>
        <a:noFill/>
        <a:ln>
          <a:noFill/>
        </a:ln>
        <a:effectLst/>
      </c:spPr>
    </c:title>
    <c:autoTitleDeleted val="0"/>
    <c:plotArea>
      <c:layout/>
      <c:barChart>
        <c:barDir val="col"/>
        <c:grouping val="clustered"/>
        <c:varyColors val="0"/>
        <c:ser>
          <c:idx val="1"/>
          <c:order val="0"/>
          <c:tx>
            <c:v>Nombre de naissances</c:v>
          </c:tx>
          <c:invertIfNegative val="0"/>
          <c:cat>
            <c:numRef>
              <c:f>'Figure 2b'!$H$3:$M$3</c:f>
              <c:numCache>
                <c:formatCode>General</c:formatCode>
                <c:ptCount val="6"/>
                <c:pt idx="0">
                  <c:v>2015</c:v>
                </c:pt>
                <c:pt idx="1">
                  <c:v>2016</c:v>
                </c:pt>
                <c:pt idx="2">
                  <c:v>2017</c:v>
                </c:pt>
                <c:pt idx="3">
                  <c:v>2018</c:v>
                </c:pt>
                <c:pt idx="4">
                  <c:v>2019</c:v>
                </c:pt>
                <c:pt idx="5">
                  <c:v>2020</c:v>
                </c:pt>
              </c:numCache>
            </c:numRef>
          </c:cat>
          <c:val>
            <c:numRef>
              <c:f>'Figure 2b'!$H$16:$M$16</c:f>
              <c:numCache>
                <c:formatCode>#,##0</c:formatCode>
                <c:ptCount val="6"/>
                <c:pt idx="0">
                  <c:v>26264</c:v>
                </c:pt>
                <c:pt idx="1">
                  <c:v>25688</c:v>
                </c:pt>
                <c:pt idx="2">
                  <c:v>25297</c:v>
                </c:pt>
                <c:pt idx="3">
                  <c:v>24932</c:v>
                </c:pt>
                <c:pt idx="4">
                  <c:v>24760</c:v>
                </c:pt>
                <c:pt idx="5">
                  <c:v>24258</c:v>
                </c:pt>
              </c:numCache>
            </c:numRef>
          </c:val>
          <c:extLst>
            <c:ext xmlns:c16="http://schemas.microsoft.com/office/drawing/2014/chart" uri="{C3380CC4-5D6E-409C-BE32-E72D297353CC}">
              <c16:uniqueId val="{00000003-E1AB-5740-B5B1-9F10F42A6317}"/>
            </c:ext>
          </c:extLst>
        </c:ser>
        <c:ser>
          <c:idx val="0"/>
          <c:order val="1"/>
          <c:tx>
            <c:v> Nombre de Tweet #naissance</c:v>
          </c:tx>
          <c:spPr>
            <a:solidFill>
              <a:schemeClr val="accent1"/>
            </a:solidFill>
            <a:ln>
              <a:noFill/>
            </a:ln>
            <a:effectLst/>
          </c:spPr>
          <c:invertIfNegative val="0"/>
          <c:cat>
            <c:numRef>
              <c:f>[1]naissance_france!$AN$3:$AN$8</c:f>
              <c:numCache>
                <c:formatCode>General</c:formatCode>
                <c:ptCount val="6"/>
                <c:pt idx="0">
                  <c:v>2015</c:v>
                </c:pt>
                <c:pt idx="1">
                  <c:v>2016</c:v>
                </c:pt>
                <c:pt idx="2">
                  <c:v>2017</c:v>
                </c:pt>
                <c:pt idx="3">
                  <c:v>2018</c:v>
                </c:pt>
                <c:pt idx="4">
                  <c:v>2019</c:v>
                </c:pt>
                <c:pt idx="5">
                  <c:v>2020</c:v>
                </c:pt>
              </c:numCache>
            </c:numRef>
          </c:cat>
          <c:val>
            <c:numRef>
              <c:f>[1]naissance_france!$AO$3:$AO$8</c:f>
              <c:numCache>
                <c:formatCode>General</c:formatCode>
                <c:ptCount val="6"/>
                <c:pt idx="0">
                  <c:v>4261</c:v>
                </c:pt>
                <c:pt idx="1">
                  <c:v>7554</c:v>
                </c:pt>
                <c:pt idx="2">
                  <c:v>8276</c:v>
                </c:pt>
                <c:pt idx="3">
                  <c:v>6830</c:v>
                </c:pt>
                <c:pt idx="4">
                  <c:v>6070</c:v>
                </c:pt>
                <c:pt idx="5">
                  <c:v>6829</c:v>
                </c:pt>
              </c:numCache>
            </c:numRef>
          </c:val>
          <c:extLst>
            <c:ext xmlns:c16="http://schemas.microsoft.com/office/drawing/2014/chart" uri="{C3380CC4-5D6E-409C-BE32-E72D297353CC}">
              <c16:uniqueId val="{00000002-E1AB-5740-B5B1-9F10F42A6317}"/>
            </c:ext>
          </c:extLst>
        </c:ser>
        <c:dLbls>
          <c:showLegendKey val="0"/>
          <c:showVal val="0"/>
          <c:showCatName val="0"/>
          <c:showSerName val="0"/>
          <c:showPercent val="0"/>
          <c:showBubbleSize val="0"/>
        </c:dLbls>
        <c:gapWidth val="150"/>
        <c:axId val="1381621407"/>
        <c:axId val="1381623055"/>
      </c:barChart>
      <c:catAx>
        <c:axId val="138162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81623055"/>
        <c:crosses val="autoZero"/>
        <c:auto val="1"/>
        <c:lblAlgn val="ctr"/>
        <c:lblOffset val="100"/>
        <c:noMultiLvlLbl val="0"/>
      </c:catAx>
      <c:valAx>
        <c:axId val="1381623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81621407"/>
        <c:crosses val="autoZero"/>
        <c:crossBetween val="between"/>
      </c:valAx>
    </c:plotArea>
    <c:legend>
      <c:legendPos val="t"/>
      <c:overlay val="0"/>
    </c:legend>
    <c:plotVisOnly val="1"/>
    <c:dispBlanksAs val="gap"/>
    <c:showDLblsOverMax val="0"/>
  </c:chart>
  <c:txPr>
    <a:bodyPr/>
    <a:lstStyle/>
    <a:p>
      <a:pPr>
        <a:defRPr/>
      </a:pPr>
      <a:endParaRPr lang="en-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Number of births per year since 2015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0.10834711286089239"/>
          <c:y val="0.19483814523184603"/>
          <c:w val="0.84720844269466322"/>
          <c:h val="0.72094889180519106"/>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'Figure 2b'!$H$22:$M$22</c:f>
              <c:numCache>
                <c:formatCode>General</c:formatCode>
                <c:ptCount val="6"/>
                <c:pt idx="0">
                  <c:v>2015</c:v>
                </c:pt>
                <c:pt idx="1">
                  <c:v>2016</c:v>
                </c:pt>
                <c:pt idx="2">
                  <c:v>2017</c:v>
                </c:pt>
                <c:pt idx="3">
                  <c:v>2018</c:v>
                </c:pt>
                <c:pt idx="4">
                  <c:v>2019</c:v>
                </c:pt>
                <c:pt idx="5">
                  <c:v>2020</c:v>
                </c:pt>
              </c:numCache>
            </c:numRef>
          </c:cat>
          <c:val>
            <c:numRef>
              <c:f>'Figure 2b'!$H$35:$M$35</c:f>
              <c:numCache>
                <c:formatCode>#,##0</c:formatCode>
                <c:ptCount val="6"/>
                <c:pt idx="0">
                  <c:v>798917</c:v>
                </c:pt>
                <c:pt idx="1">
                  <c:v>783552</c:v>
                </c:pt>
                <c:pt idx="2">
                  <c:v>769573</c:v>
                </c:pt>
                <c:pt idx="3">
                  <c:v>758576</c:v>
                </c:pt>
                <c:pt idx="4">
                  <c:v>753390</c:v>
                </c:pt>
                <c:pt idx="5">
                  <c:v>736803</c:v>
                </c:pt>
              </c:numCache>
            </c:numRef>
          </c:val>
          <c:smooth val="0"/>
          <c:extLst>
            <c:ext xmlns:c16="http://schemas.microsoft.com/office/drawing/2014/chart" uri="{C3380CC4-5D6E-409C-BE32-E72D297353CC}">
              <c16:uniqueId val="{00000000-6288-0944-B12F-0344F4AA8441}"/>
            </c:ext>
          </c:extLst>
        </c:ser>
        <c:dLbls>
          <c:showLegendKey val="0"/>
          <c:showVal val="0"/>
          <c:showCatName val="0"/>
          <c:showSerName val="0"/>
          <c:showPercent val="0"/>
          <c:showBubbleSize val="0"/>
        </c:dLbls>
        <c:marker val="1"/>
        <c:smooth val="0"/>
        <c:axId val="1244318223"/>
        <c:axId val="1244319871"/>
      </c:lineChart>
      <c:catAx>
        <c:axId val="124431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244319871"/>
        <c:crosses val="autoZero"/>
        <c:auto val="1"/>
        <c:lblAlgn val="ctr"/>
        <c:lblOffset val="100"/>
        <c:noMultiLvlLbl val="0"/>
      </c:catAx>
      <c:valAx>
        <c:axId val="12443198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24431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col"/>
        <c:grouping val="clustered"/>
        <c:varyColors val="0"/>
        <c:ser>
          <c:idx val="0"/>
          <c:order val="0"/>
          <c:spPr>
            <a:solidFill>
              <a:schemeClr val="accent1"/>
            </a:solidFill>
            <a:ln>
              <a:noFill/>
            </a:ln>
            <a:effectLst/>
          </c:spPr>
          <c:invertIfNegative val="0"/>
          <c:val>
            <c:numRef>
              <c:f>'Figure 2b'!$H$22:$M$22</c:f>
              <c:numCache>
                <c:formatCode>General</c:formatCode>
                <c:ptCount val="6"/>
                <c:pt idx="0">
                  <c:v>2015</c:v>
                </c:pt>
                <c:pt idx="1">
                  <c:v>2016</c:v>
                </c:pt>
                <c:pt idx="2">
                  <c:v>2017</c:v>
                </c:pt>
                <c:pt idx="3">
                  <c:v>2018</c:v>
                </c:pt>
                <c:pt idx="4">
                  <c:v>2019</c:v>
                </c:pt>
                <c:pt idx="5">
                  <c:v>2020</c:v>
                </c:pt>
              </c:numCache>
            </c:numRef>
          </c:val>
          <c:extLst>
            <c:ext xmlns:c16="http://schemas.microsoft.com/office/drawing/2014/chart" uri="{C3380CC4-5D6E-409C-BE32-E72D297353CC}">
              <c16:uniqueId val="{00000000-1087-5E4E-9430-708B1B996BD8}"/>
            </c:ext>
          </c:extLst>
        </c:ser>
        <c:ser>
          <c:idx val="1"/>
          <c:order val="1"/>
          <c:spPr>
            <a:solidFill>
              <a:schemeClr val="accent2"/>
            </a:solidFill>
            <a:ln>
              <a:noFill/>
            </a:ln>
            <a:effectLst/>
          </c:spPr>
          <c:invertIfNegative val="0"/>
          <c:val>
            <c:numRef>
              <c:f>'Figure 2b'!$H$35:$M$35</c:f>
              <c:numCache>
                <c:formatCode>#,##0</c:formatCode>
                <c:ptCount val="6"/>
                <c:pt idx="0">
                  <c:v>798917</c:v>
                </c:pt>
                <c:pt idx="1">
                  <c:v>783552</c:v>
                </c:pt>
                <c:pt idx="2">
                  <c:v>769573</c:v>
                </c:pt>
                <c:pt idx="3">
                  <c:v>758576</c:v>
                </c:pt>
                <c:pt idx="4">
                  <c:v>753390</c:v>
                </c:pt>
                <c:pt idx="5">
                  <c:v>736803</c:v>
                </c:pt>
              </c:numCache>
            </c:numRef>
          </c:val>
          <c:extLst>
            <c:ext xmlns:c16="http://schemas.microsoft.com/office/drawing/2014/chart" uri="{C3380CC4-5D6E-409C-BE32-E72D297353CC}">
              <c16:uniqueId val="{00000001-1087-5E4E-9430-708B1B996BD8}"/>
            </c:ext>
          </c:extLst>
        </c:ser>
        <c:dLbls>
          <c:showLegendKey val="0"/>
          <c:showVal val="0"/>
          <c:showCatName val="0"/>
          <c:showSerName val="0"/>
          <c:showPercent val="0"/>
          <c:showBubbleSize val="0"/>
        </c:dLbls>
        <c:gapWidth val="219"/>
        <c:overlap val="-27"/>
        <c:axId val="1500064463"/>
        <c:axId val="1500065695"/>
      </c:barChart>
      <c:catAx>
        <c:axId val="15000644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00065695"/>
        <c:crosses val="autoZero"/>
        <c:auto val="1"/>
        <c:lblAlgn val="ctr"/>
        <c:lblOffset val="100"/>
        <c:noMultiLvlLbl val="0"/>
      </c:catAx>
      <c:valAx>
        <c:axId val="150006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00064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births per year since 2015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col"/>
        <c:grouping val="clustered"/>
        <c:varyColors val="0"/>
        <c:ser>
          <c:idx val="0"/>
          <c:order val="0"/>
          <c:tx>
            <c:strRef>
              <c:f>'Figure 2b'!$G$35</c:f>
              <c:strCache>
                <c:ptCount val="1"/>
                <c:pt idx="0">
                  <c:v>total</c:v>
                </c:pt>
              </c:strCache>
            </c:strRef>
          </c:tx>
          <c:spPr>
            <a:solidFill>
              <a:schemeClr val="accent1"/>
            </a:solidFill>
            <a:ln>
              <a:noFill/>
            </a:ln>
            <a:effectLst/>
          </c:spPr>
          <c:invertIfNegative val="0"/>
          <c:cat>
            <c:numRef>
              <c:f>'Figure 2b'!$H$22:$M$22</c:f>
              <c:numCache>
                <c:formatCode>General</c:formatCode>
                <c:ptCount val="6"/>
                <c:pt idx="0">
                  <c:v>2015</c:v>
                </c:pt>
                <c:pt idx="1">
                  <c:v>2016</c:v>
                </c:pt>
                <c:pt idx="2">
                  <c:v>2017</c:v>
                </c:pt>
                <c:pt idx="3">
                  <c:v>2018</c:v>
                </c:pt>
                <c:pt idx="4">
                  <c:v>2019</c:v>
                </c:pt>
                <c:pt idx="5">
                  <c:v>2020</c:v>
                </c:pt>
              </c:numCache>
            </c:numRef>
          </c:cat>
          <c:val>
            <c:numRef>
              <c:f>'Figure 2b'!$H$35:$M$35</c:f>
              <c:numCache>
                <c:formatCode>#,##0</c:formatCode>
                <c:ptCount val="6"/>
                <c:pt idx="0">
                  <c:v>798917</c:v>
                </c:pt>
                <c:pt idx="1">
                  <c:v>783552</c:v>
                </c:pt>
                <c:pt idx="2">
                  <c:v>769573</c:v>
                </c:pt>
                <c:pt idx="3">
                  <c:v>758576</c:v>
                </c:pt>
                <c:pt idx="4">
                  <c:v>753390</c:v>
                </c:pt>
                <c:pt idx="5">
                  <c:v>736803</c:v>
                </c:pt>
              </c:numCache>
            </c:numRef>
          </c:val>
          <c:extLst>
            <c:ext xmlns:c16="http://schemas.microsoft.com/office/drawing/2014/chart" uri="{C3380CC4-5D6E-409C-BE32-E72D297353CC}">
              <c16:uniqueId val="{00000000-7B9C-C548-A5E0-5D45018C944E}"/>
            </c:ext>
          </c:extLst>
        </c:ser>
        <c:dLbls>
          <c:showLegendKey val="0"/>
          <c:showVal val="0"/>
          <c:showCatName val="0"/>
          <c:showSerName val="0"/>
          <c:showPercent val="0"/>
          <c:showBubbleSize val="0"/>
        </c:dLbls>
        <c:gapWidth val="219"/>
        <c:overlap val="-27"/>
        <c:axId val="1390844671"/>
        <c:axId val="1390993263"/>
      </c:barChart>
      <c:catAx>
        <c:axId val="139084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90993263"/>
        <c:crosses val="autoZero"/>
        <c:auto val="1"/>
        <c:lblAlgn val="ctr"/>
        <c:lblOffset val="100"/>
        <c:noMultiLvlLbl val="0"/>
      </c:catAx>
      <c:valAx>
        <c:axId val="13909932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90844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#naissance per year since 2015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col"/>
        <c:grouping val="clustered"/>
        <c:varyColors val="0"/>
        <c:ser>
          <c:idx val="0"/>
          <c:order val="0"/>
          <c:tx>
            <c:strRef>
              <c:f>[1]naissance_france!$AO$2</c:f>
              <c:strCache>
                <c:ptCount val="1"/>
                <c:pt idx="0">
                  <c:v>nb tweet</c:v>
                </c:pt>
              </c:strCache>
            </c:strRef>
          </c:tx>
          <c:spPr>
            <a:solidFill>
              <a:schemeClr val="accent1"/>
            </a:solidFill>
            <a:ln>
              <a:noFill/>
            </a:ln>
            <a:effectLst/>
          </c:spPr>
          <c:invertIfNegative val="0"/>
          <c:cat>
            <c:numRef>
              <c:f>[1]naissance_france!$AN$3:$AN$8</c:f>
              <c:numCache>
                <c:formatCode>General</c:formatCode>
                <c:ptCount val="6"/>
                <c:pt idx="0">
                  <c:v>2015</c:v>
                </c:pt>
                <c:pt idx="1">
                  <c:v>2016</c:v>
                </c:pt>
                <c:pt idx="2">
                  <c:v>2017</c:v>
                </c:pt>
                <c:pt idx="3">
                  <c:v>2018</c:v>
                </c:pt>
                <c:pt idx="4">
                  <c:v>2019</c:v>
                </c:pt>
                <c:pt idx="5">
                  <c:v>2020</c:v>
                </c:pt>
              </c:numCache>
            </c:numRef>
          </c:cat>
          <c:val>
            <c:numRef>
              <c:f>[1]naissance_france!$AO$3:$AO$8</c:f>
              <c:numCache>
                <c:formatCode>General</c:formatCode>
                <c:ptCount val="6"/>
                <c:pt idx="0">
                  <c:v>4261</c:v>
                </c:pt>
                <c:pt idx="1">
                  <c:v>7554</c:v>
                </c:pt>
                <c:pt idx="2">
                  <c:v>8276</c:v>
                </c:pt>
                <c:pt idx="3">
                  <c:v>6830</c:v>
                </c:pt>
                <c:pt idx="4">
                  <c:v>6070</c:v>
                </c:pt>
                <c:pt idx="5">
                  <c:v>6829</c:v>
                </c:pt>
              </c:numCache>
            </c:numRef>
          </c:val>
          <c:extLst>
            <c:ext xmlns:c16="http://schemas.microsoft.com/office/drawing/2014/chart" uri="{C3380CC4-5D6E-409C-BE32-E72D297353CC}">
              <c16:uniqueId val="{00000000-E602-7246-84D5-FB61510CA8C2}"/>
            </c:ext>
          </c:extLst>
        </c:ser>
        <c:dLbls>
          <c:showLegendKey val="0"/>
          <c:showVal val="0"/>
          <c:showCatName val="0"/>
          <c:showSerName val="0"/>
          <c:showPercent val="0"/>
          <c:showBubbleSize val="0"/>
        </c:dLbls>
        <c:gapWidth val="219"/>
        <c:overlap val="-27"/>
        <c:axId val="1381621407"/>
        <c:axId val="1381623055"/>
      </c:barChart>
      <c:catAx>
        <c:axId val="138162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81623055"/>
        <c:crosses val="autoZero"/>
        <c:auto val="1"/>
        <c:lblAlgn val="ctr"/>
        <c:lblOffset val="100"/>
        <c:noMultiLvlLbl val="0"/>
      </c:catAx>
      <c:valAx>
        <c:axId val="138162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816214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births per day by month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Sheet1!$B$1</c:f>
              <c:strCache>
                <c:ptCount val="1"/>
                <c:pt idx="0">
                  <c:v>2015</c:v>
                </c:pt>
              </c:strCache>
            </c:strRef>
          </c:tx>
          <c:spPr>
            <a:ln w="28575" cap="rnd">
              <a:solidFill>
                <a:schemeClr val="accent1"/>
              </a:solidFill>
              <a:round/>
            </a:ln>
            <a:effectLst/>
          </c:spPr>
          <c:marker>
            <c:symbol val="none"/>
          </c:marker>
          <c:cat>
            <c:strRef>
              <c:f>Sheet1!$A$2:$A$12</c:f>
              <c:strCache>
                <c:ptCount val="11"/>
                <c:pt idx="0">
                  <c:v>January</c:v>
                </c:pt>
                <c:pt idx="1">
                  <c:v>Febuary</c:v>
                </c:pt>
                <c:pt idx="2">
                  <c:v>March</c:v>
                </c:pt>
                <c:pt idx="3">
                  <c:v>April</c:v>
                </c:pt>
                <c:pt idx="4">
                  <c:v>May</c:v>
                </c:pt>
                <c:pt idx="5">
                  <c:v>June</c:v>
                </c:pt>
                <c:pt idx="6">
                  <c:v>July</c:v>
                </c:pt>
                <c:pt idx="7">
                  <c:v>August</c:v>
                </c:pt>
                <c:pt idx="8">
                  <c:v>September</c:v>
                </c:pt>
                <c:pt idx="9">
                  <c:v>October</c:v>
                </c:pt>
                <c:pt idx="10">
                  <c:v>November</c:v>
                </c:pt>
              </c:strCache>
            </c:strRef>
          </c:cat>
          <c:val>
            <c:numRef>
              <c:f>Sheet1!$B$2:$B$12</c:f>
              <c:numCache>
                <c:formatCode>#,##0</c:formatCode>
                <c:ptCount val="11"/>
                <c:pt idx="0">
                  <c:v>2186</c:v>
                </c:pt>
                <c:pt idx="1">
                  <c:v>2158</c:v>
                </c:pt>
                <c:pt idx="2">
                  <c:v>2073</c:v>
                </c:pt>
                <c:pt idx="3">
                  <c:v>2099</c:v>
                </c:pt>
                <c:pt idx="4">
                  <c:v>2181</c:v>
                </c:pt>
                <c:pt idx="5">
                  <c:v>2240</c:v>
                </c:pt>
                <c:pt idx="6">
                  <c:v>2257</c:v>
                </c:pt>
                <c:pt idx="7">
                  <c:v>2223</c:v>
                </c:pt>
                <c:pt idx="8">
                  <c:v>2287</c:v>
                </c:pt>
                <c:pt idx="9">
                  <c:v>2233</c:v>
                </c:pt>
                <c:pt idx="10">
                  <c:v>2167</c:v>
                </c:pt>
              </c:numCache>
            </c:numRef>
          </c:val>
          <c:smooth val="0"/>
          <c:extLst>
            <c:ext xmlns:c16="http://schemas.microsoft.com/office/drawing/2014/chart" uri="{C3380CC4-5D6E-409C-BE32-E72D297353CC}">
              <c16:uniqueId val="{00000000-AFDE-AD40-A414-88EFC9077AA2}"/>
            </c:ext>
          </c:extLst>
        </c:ser>
        <c:ser>
          <c:idx val="1"/>
          <c:order val="1"/>
          <c:tx>
            <c:strRef>
              <c:f>Sheet1!$C$1</c:f>
              <c:strCache>
                <c:ptCount val="1"/>
                <c:pt idx="0">
                  <c:v>2016</c:v>
                </c:pt>
              </c:strCache>
            </c:strRef>
          </c:tx>
          <c:spPr>
            <a:ln w="28575" cap="rnd">
              <a:solidFill>
                <a:schemeClr val="accent2"/>
              </a:solidFill>
              <a:round/>
            </a:ln>
            <a:effectLst/>
          </c:spPr>
          <c:marker>
            <c:symbol val="none"/>
          </c:marker>
          <c:cat>
            <c:strRef>
              <c:f>Sheet1!$A$2:$A$12</c:f>
              <c:strCache>
                <c:ptCount val="11"/>
                <c:pt idx="0">
                  <c:v>January</c:v>
                </c:pt>
                <c:pt idx="1">
                  <c:v>Febuary</c:v>
                </c:pt>
                <c:pt idx="2">
                  <c:v>March</c:v>
                </c:pt>
                <c:pt idx="3">
                  <c:v>April</c:v>
                </c:pt>
                <c:pt idx="4">
                  <c:v>May</c:v>
                </c:pt>
                <c:pt idx="5">
                  <c:v>June</c:v>
                </c:pt>
                <c:pt idx="6">
                  <c:v>July</c:v>
                </c:pt>
                <c:pt idx="7">
                  <c:v>August</c:v>
                </c:pt>
                <c:pt idx="8">
                  <c:v>September</c:v>
                </c:pt>
                <c:pt idx="9">
                  <c:v>October</c:v>
                </c:pt>
                <c:pt idx="10">
                  <c:v>November</c:v>
                </c:pt>
              </c:strCache>
            </c:strRef>
          </c:cat>
          <c:val>
            <c:numRef>
              <c:f>Sheet1!$C$2:$C$12</c:f>
              <c:numCache>
                <c:formatCode>#,##0</c:formatCode>
                <c:ptCount val="11"/>
                <c:pt idx="0">
                  <c:v>2128</c:v>
                </c:pt>
                <c:pt idx="1">
                  <c:v>2103</c:v>
                </c:pt>
                <c:pt idx="2">
                  <c:v>2034</c:v>
                </c:pt>
                <c:pt idx="3">
                  <c:v>2024</c:v>
                </c:pt>
                <c:pt idx="4">
                  <c:v>2123</c:v>
                </c:pt>
                <c:pt idx="5">
                  <c:v>2204</c:v>
                </c:pt>
                <c:pt idx="6">
                  <c:v>2273</c:v>
                </c:pt>
                <c:pt idx="7">
                  <c:v>2204</c:v>
                </c:pt>
                <c:pt idx="8">
                  <c:v>2226</c:v>
                </c:pt>
                <c:pt idx="9">
                  <c:v>2179</c:v>
                </c:pt>
                <c:pt idx="10">
                  <c:v>2116</c:v>
                </c:pt>
              </c:numCache>
            </c:numRef>
          </c:val>
          <c:smooth val="0"/>
          <c:extLst>
            <c:ext xmlns:c16="http://schemas.microsoft.com/office/drawing/2014/chart" uri="{C3380CC4-5D6E-409C-BE32-E72D297353CC}">
              <c16:uniqueId val="{00000001-AFDE-AD40-A414-88EFC9077AA2}"/>
            </c:ext>
          </c:extLst>
        </c:ser>
        <c:ser>
          <c:idx val="2"/>
          <c:order val="2"/>
          <c:tx>
            <c:strRef>
              <c:f>Sheet1!$D$1</c:f>
              <c:strCache>
                <c:ptCount val="1"/>
                <c:pt idx="0">
                  <c:v>2017</c:v>
                </c:pt>
              </c:strCache>
            </c:strRef>
          </c:tx>
          <c:spPr>
            <a:ln w="28575" cap="rnd">
              <a:solidFill>
                <a:schemeClr val="accent3"/>
              </a:solidFill>
              <a:round/>
            </a:ln>
            <a:effectLst/>
          </c:spPr>
          <c:marker>
            <c:symbol val="none"/>
          </c:marker>
          <c:cat>
            <c:strRef>
              <c:f>Sheet1!$A$2:$A$12</c:f>
              <c:strCache>
                <c:ptCount val="11"/>
                <c:pt idx="0">
                  <c:v>January</c:v>
                </c:pt>
                <c:pt idx="1">
                  <c:v>Febuary</c:v>
                </c:pt>
                <c:pt idx="2">
                  <c:v>March</c:v>
                </c:pt>
                <c:pt idx="3">
                  <c:v>April</c:v>
                </c:pt>
                <c:pt idx="4">
                  <c:v>May</c:v>
                </c:pt>
                <c:pt idx="5">
                  <c:v>June</c:v>
                </c:pt>
                <c:pt idx="6">
                  <c:v>July</c:v>
                </c:pt>
                <c:pt idx="7">
                  <c:v>August</c:v>
                </c:pt>
                <c:pt idx="8">
                  <c:v>September</c:v>
                </c:pt>
                <c:pt idx="9">
                  <c:v>October</c:v>
                </c:pt>
                <c:pt idx="10">
                  <c:v>November</c:v>
                </c:pt>
              </c:strCache>
            </c:strRef>
          </c:cat>
          <c:val>
            <c:numRef>
              <c:f>Sheet1!$D$2:$D$12</c:f>
              <c:numCache>
                <c:formatCode>#,##0</c:formatCode>
                <c:ptCount val="11"/>
                <c:pt idx="0">
                  <c:v>2044</c:v>
                </c:pt>
                <c:pt idx="1">
                  <c:v>2068</c:v>
                </c:pt>
                <c:pt idx="2">
                  <c:v>2001</c:v>
                </c:pt>
                <c:pt idx="3">
                  <c:v>2022</c:v>
                </c:pt>
                <c:pt idx="4">
                  <c:v>2113</c:v>
                </c:pt>
                <c:pt idx="5">
                  <c:v>2105</c:v>
                </c:pt>
                <c:pt idx="6">
                  <c:v>2207</c:v>
                </c:pt>
                <c:pt idx="7">
                  <c:v>2191</c:v>
                </c:pt>
                <c:pt idx="8">
                  <c:v>2168</c:v>
                </c:pt>
                <c:pt idx="9">
                  <c:v>2173</c:v>
                </c:pt>
                <c:pt idx="10">
                  <c:v>2135</c:v>
                </c:pt>
              </c:numCache>
            </c:numRef>
          </c:val>
          <c:smooth val="0"/>
          <c:extLst>
            <c:ext xmlns:c16="http://schemas.microsoft.com/office/drawing/2014/chart" uri="{C3380CC4-5D6E-409C-BE32-E72D297353CC}">
              <c16:uniqueId val="{00000002-AFDE-AD40-A414-88EFC9077AA2}"/>
            </c:ext>
          </c:extLst>
        </c:ser>
        <c:ser>
          <c:idx val="3"/>
          <c:order val="3"/>
          <c:tx>
            <c:strRef>
              <c:f>Sheet1!$E$1</c:f>
              <c:strCache>
                <c:ptCount val="1"/>
                <c:pt idx="0">
                  <c:v>2018</c:v>
                </c:pt>
              </c:strCache>
            </c:strRef>
          </c:tx>
          <c:spPr>
            <a:ln w="28575" cap="rnd">
              <a:solidFill>
                <a:schemeClr val="accent4"/>
              </a:solidFill>
              <a:round/>
            </a:ln>
            <a:effectLst/>
          </c:spPr>
          <c:marker>
            <c:symbol val="none"/>
          </c:marker>
          <c:cat>
            <c:strRef>
              <c:f>Sheet1!$A$2:$A$12</c:f>
              <c:strCache>
                <c:ptCount val="11"/>
                <c:pt idx="0">
                  <c:v>January</c:v>
                </c:pt>
                <c:pt idx="1">
                  <c:v>Febuary</c:v>
                </c:pt>
                <c:pt idx="2">
                  <c:v>March</c:v>
                </c:pt>
                <c:pt idx="3">
                  <c:v>April</c:v>
                </c:pt>
                <c:pt idx="4">
                  <c:v>May</c:v>
                </c:pt>
                <c:pt idx="5">
                  <c:v>June</c:v>
                </c:pt>
                <c:pt idx="6">
                  <c:v>July</c:v>
                </c:pt>
                <c:pt idx="7">
                  <c:v>August</c:v>
                </c:pt>
                <c:pt idx="8">
                  <c:v>September</c:v>
                </c:pt>
                <c:pt idx="9">
                  <c:v>October</c:v>
                </c:pt>
                <c:pt idx="10">
                  <c:v>November</c:v>
                </c:pt>
              </c:strCache>
            </c:strRef>
          </c:cat>
          <c:val>
            <c:numRef>
              <c:f>Sheet1!$E$2:$E$12</c:f>
              <c:numCache>
                <c:formatCode>#,##0</c:formatCode>
                <c:ptCount val="11"/>
                <c:pt idx="0">
                  <c:v>2031</c:v>
                </c:pt>
                <c:pt idx="1">
                  <c:v>1990</c:v>
                </c:pt>
                <c:pt idx="2">
                  <c:v>1927</c:v>
                </c:pt>
                <c:pt idx="3">
                  <c:v>1961</c:v>
                </c:pt>
                <c:pt idx="4">
                  <c:v>2085</c:v>
                </c:pt>
                <c:pt idx="5">
                  <c:v>2116</c:v>
                </c:pt>
                <c:pt idx="6">
                  <c:v>2198</c:v>
                </c:pt>
                <c:pt idx="7">
                  <c:v>2161</c:v>
                </c:pt>
                <c:pt idx="8">
                  <c:v>2168</c:v>
                </c:pt>
                <c:pt idx="9">
                  <c:v>2157</c:v>
                </c:pt>
                <c:pt idx="10">
                  <c:v>2101</c:v>
                </c:pt>
              </c:numCache>
            </c:numRef>
          </c:val>
          <c:smooth val="0"/>
          <c:extLst>
            <c:ext xmlns:c16="http://schemas.microsoft.com/office/drawing/2014/chart" uri="{C3380CC4-5D6E-409C-BE32-E72D297353CC}">
              <c16:uniqueId val="{00000003-AFDE-AD40-A414-88EFC9077AA2}"/>
            </c:ext>
          </c:extLst>
        </c:ser>
        <c:ser>
          <c:idx val="4"/>
          <c:order val="4"/>
          <c:tx>
            <c:strRef>
              <c:f>Sheet1!$F$1</c:f>
              <c:strCache>
                <c:ptCount val="1"/>
                <c:pt idx="0">
                  <c:v>2019</c:v>
                </c:pt>
              </c:strCache>
            </c:strRef>
          </c:tx>
          <c:spPr>
            <a:ln w="28575" cap="rnd">
              <a:solidFill>
                <a:schemeClr val="accent5"/>
              </a:solidFill>
              <a:round/>
            </a:ln>
            <a:effectLst/>
          </c:spPr>
          <c:marker>
            <c:symbol val="none"/>
          </c:marker>
          <c:cat>
            <c:strRef>
              <c:f>Sheet1!$A$2:$A$12</c:f>
              <c:strCache>
                <c:ptCount val="11"/>
                <c:pt idx="0">
                  <c:v>January</c:v>
                </c:pt>
                <c:pt idx="1">
                  <c:v>Febuary</c:v>
                </c:pt>
                <c:pt idx="2">
                  <c:v>March</c:v>
                </c:pt>
                <c:pt idx="3">
                  <c:v>April</c:v>
                </c:pt>
                <c:pt idx="4">
                  <c:v>May</c:v>
                </c:pt>
                <c:pt idx="5">
                  <c:v>June</c:v>
                </c:pt>
                <c:pt idx="6">
                  <c:v>July</c:v>
                </c:pt>
                <c:pt idx="7">
                  <c:v>August</c:v>
                </c:pt>
                <c:pt idx="8">
                  <c:v>September</c:v>
                </c:pt>
                <c:pt idx="9">
                  <c:v>October</c:v>
                </c:pt>
                <c:pt idx="10">
                  <c:v>November</c:v>
                </c:pt>
              </c:strCache>
            </c:strRef>
          </c:cat>
          <c:val>
            <c:numRef>
              <c:f>Sheet1!$F$2:$F$12</c:f>
              <c:numCache>
                <c:formatCode>#,##0</c:formatCode>
                <c:ptCount val="11"/>
                <c:pt idx="0">
                  <c:v>2038</c:v>
                </c:pt>
                <c:pt idx="1">
                  <c:v>1960</c:v>
                </c:pt>
                <c:pt idx="2">
                  <c:v>1936</c:v>
                </c:pt>
                <c:pt idx="3">
                  <c:v>1971</c:v>
                </c:pt>
                <c:pt idx="4">
                  <c:v>2053</c:v>
                </c:pt>
                <c:pt idx="5">
                  <c:v>2098</c:v>
                </c:pt>
                <c:pt idx="6">
                  <c:v>2189</c:v>
                </c:pt>
                <c:pt idx="7">
                  <c:v>2137</c:v>
                </c:pt>
                <c:pt idx="8">
                  <c:v>2159</c:v>
                </c:pt>
                <c:pt idx="9">
                  <c:v>2125</c:v>
                </c:pt>
                <c:pt idx="10">
                  <c:v>2062</c:v>
                </c:pt>
              </c:numCache>
            </c:numRef>
          </c:val>
          <c:smooth val="0"/>
          <c:extLst>
            <c:ext xmlns:c16="http://schemas.microsoft.com/office/drawing/2014/chart" uri="{C3380CC4-5D6E-409C-BE32-E72D297353CC}">
              <c16:uniqueId val="{00000004-AFDE-AD40-A414-88EFC9077AA2}"/>
            </c:ext>
          </c:extLst>
        </c:ser>
        <c:ser>
          <c:idx val="5"/>
          <c:order val="5"/>
          <c:tx>
            <c:strRef>
              <c:f>Sheet1!$G$1</c:f>
              <c:strCache>
                <c:ptCount val="1"/>
                <c:pt idx="0">
                  <c:v>2020</c:v>
                </c:pt>
              </c:strCache>
            </c:strRef>
          </c:tx>
          <c:spPr>
            <a:ln w="28575" cap="rnd">
              <a:solidFill>
                <a:schemeClr val="accent6"/>
              </a:solidFill>
              <a:round/>
            </a:ln>
            <a:effectLst/>
          </c:spPr>
          <c:marker>
            <c:symbol val="none"/>
          </c:marker>
          <c:cat>
            <c:strRef>
              <c:f>Sheet1!$A$2:$A$12</c:f>
              <c:strCache>
                <c:ptCount val="11"/>
                <c:pt idx="0">
                  <c:v>January</c:v>
                </c:pt>
                <c:pt idx="1">
                  <c:v>Febuary</c:v>
                </c:pt>
                <c:pt idx="2">
                  <c:v>March</c:v>
                </c:pt>
                <c:pt idx="3">
                  <c:v>April</c:v>
                </c:pt>
                <c:pt idx="4">
                  <c:v>May</c:v>
                </c:pt>
                <c:pt idx="5">
                  <c:v>June</c:v>
                </c:pt>
                <c:pt idx="6">
                  <c:v>July</c:v>
                </c:pt>
                <c:pt idx="7">
                  <c:v>August</c:v>
                </c:pt>
                <c:pt idx="8">
                  <c:v>September</c:v>
                </c:pt>
                <c:pt idx="9">
                  <c:v>October</c:v>
                </c:pt>
                <c:pt idx="10">
                  <c:v>November</c:v>
                </c:pt>
              </c:strCache>
            </c:strRef>
          </c:cat>
          <c:val>
            <c:numRef>
              <c:f>Sheet1!$G$2:$G$12</c:f>
              <c:numCache>
                <c:formatCode>#,##0</c:formatCode>
                <c:ptCount val="11"/>
                <c:pt idx="0">
                  <c:v>2011</c:v>
                </c:pt>
                <c:pt idx="1">
                  <c:v>1948</c:v>
                </c:pt>
                <c:pt idx="2">
                  <c:v>1950</c:v>
                </c:pt>
                <c:pt idx="3">
                  <c:v>1912</c:v>
                </c:pt>
                <c:pt idx="4">
                  <c:v>1999</c:v>
                </c:pt>
                <c:pt idx="5">
                  <c:v>2061</c:v>
                </c:pt>
                <c:pt idx="6">
                  <c:v>2131</c:v>
                </c:pt>
                <c:pt idx="7">
                  <c:v>2056</c:v>
                </c:pt>
                <c:pt idx="8">
                  <c:v>2104</c:v>
                </c:pt>
                <c:pt idx="9">
                  <c:v>2071</c:v>
                </c:pt>
                <c:pt idx="10">
                  <c:v>2022</c:v>
                </c:pt>
              </c:numCache>
            </c:numRef>
          </c:val>
          <c:smooth val="0"/>
          <c:extLst>
            <c:ext xmlns:c16="http://schemas.microsoft.com/office/drawing/2014/chart" uri="{C3380CC4-5D6E-409C-BE32-E72D297353CC}">
              <c16:uniqueId val="{00000005-AFDE-AD40-A414-88EFC9077AA2}"/>
            </c:ext>
          </c:extLst>
        </c:ser>
        <c:dLbls>
          <c:showLegendKey val="0"/>
          <c:showVal val="0"/>
          <c:showCatName val="0"/>
          <c:showSerName val="0"/>
          <c:showPercent val="0"/>
          <c:showBubbleSize val="0"/>
        </c:dLbls>
        <c:smooth val="0"/>
        <c:axId val="394686640"/>
        <c:axId val="394688288"/>
      </c:lineChart>
      <c:catAx>
        <c:axId val="39468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94688288"/>
        <c:crosses val="autoZero"/>
        <c:auto val="1"/>
        <c:lblAlgn val="ctr"/>
        <c:lblOffset val="100"/>
        <c:noMultiLvlLbl val="0"/>
      </c:catAx>
      <c:valAx>
        <c:axId val="394688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9468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13804</xdr:colOff>
      <xdr:row>1</xdr:row>
      <xdr:rowOff>2235</xdr:rowOff>
    </xdr:from>
    <xdr:to>
      <xdr:col>17</xdr:col>
      <xdr:colOff>41116</xdr:colOff>
      <xdr:row>15</xdr:row>
      <xdr:rowOff>7176</xdr:rowOff>
    </xdr:to>
    <xdr:graphicFrame macro="">
      <xdr:nvGraphicFramePr>
        <xdr:cNvPr id="2" name="Chart 1">
          <a:extLst>
            <a:ext uri="{FF2B5EF4-FFF2-40B4-BE49-F238E27FC236}">
              <a16:creationId xmlns:a16="http://schemas.microsoft.com/office/drawing/2014/main" id="{C12D215B-7A56-694A-82D3-65D5E5551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341019</xdr:colOff>
      <xdr:row>10</xdr:row>
      <xdr:rowOff>176389</xdr:rowOff>
    </xdr:from>
    <xdr:to>
      <xdr:col>12</xdr:col>
      <xdr:colOff>482131</xdr:colOff>
      <xdr:row>11</xdr:row>
      <xdr:rowOff>129352</xdr:rowOff>
    </xdr:to>
    <xdr:sp macro="" textlink="">
      <xdr:nvSpPr>
        <xdr:cNvPr id="4" name="Oval 3">
          <a:extLst>
            <a:ext uri="{FF2B5EF4-FFF2-40B4-BE49-F238E27FC236}">
              <a16:creationId xmlns:a16="http://schemas.microsoft.com/office/drawing/2014/main" id="{3190DB28-D6C9-9E42-B9D9-0F1C8F667557}"/>
            </a:ext>
          </a:extLst>
        </xdr:cNvPr>
        <xdr:cNvSpPr/>
      </xdr:nvSpPr>
      <xdr:spPr>
        <a:xfrm>
          <a:off x="11876852" y="2057870"/>
          <a:ext cx="141112" cy="141112"/>
        </a:xfrm>
        <a:prstGeom prst="ellipse">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0.0467</cdr:x>
      <cdr:y>0.72993</cdr:y>
    </cdr:from>
    <cdr:to>
      <cdr:x>0.98377</cdr:x>
      <cdr:y>0.72993</cdr:y>
    </cdr:to>
    <cdr:cxnSp macro="">
      <cdr:nvCxnSpPr>
        <cdr:cNvPr id="3" name="Straight Connector 2">
          <a:extLst xmlns:a="http://schemas.openxmlformats.org/drawingml/2006/main">
            <a:ext uri="{FF2B5EF4-FFF2-40B4-BE49-F238E27FC236}">
              <a16:creationId xmlns:a16="http://schemas.microsoft.com/office/drawing/2014/main" id="{1479E936-4C59-484C-9BB8-D6B82E986DFF}"/>
            </a:ext>
          </a:extLst>
        </cdr:cNvPr>
        <cdr:cNvCxnSpPr/>
      </cdr:nvCxnSpPr>
      <cdr:spPr>
        <a:xfrm xmlns:a="http://schemas.openxmlformats.org/drawingml/2006/main" flipV="1">
          <a:off x="456567" y="1926284"/>
          <a:ext cx="9160462" cy="1"/>
        </a:xfrm>
        <a:prstGeom xmlns:a="http://schemas.openxmlformats.org/drawingml/2006/main" prst="line">
          <a:avLst/>
        </a:prstGeom>
        <a:ln xmlns:a="http://schemas.openxmlformats.org/drawingml/2006/main" w="34925">
          <a:solidFill>
            <a:schemeClr val="accent2"/>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18</xdr:col>
      <xdr:colOff>428304</xdr:colOff>
      <xdr:row>2</xdr:row>
      <xdr:rowOff>152517</xdr:rowOff>
    </xdr:from>
    <xdr:to>
      <xdr:col>27</xdr:col>
      <xdr:colOff>314005</xdr:colOff>
      <xdr:row>27</xdr:row>
      <xdr:rowOff>42295</xdr:rowOff>
    </xdr:to>
    <xdr:graphicFrame macro="">
      <xdr:nvGraphicFramePr>
        <xdr:cNvPr id="3" name="Chart 2">
          <a:extLst>
            <a:ext uri="{FF2B5EF4-FFF2-40B4-BE49-F238E27FC236}">
              <a16:creationId xmlns:a16="http://schemas.microsoft.com/office/drawing/2014/main" id="{C73A7D78-BEC0-DE43-AB61-B52F833EE1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21836</xdr:colOff>
      <xdr:row>46</xdr:row>
      <xdr:rowOff>54782</xdr:rowOff>
    </xdr:from>
    <xdr:to>
      <xdr:col>52</xdr:col>
      <xdr:colOff>465647</xdr:colOff>
      <xdr:row>74</xdr:row>
      <xdr:rowOff>61131</xdr:rowOff>
    </xdr:to>
    <xdr:graphicFrame macro="">
      <xdr:nvGraphicFramePr>
        <xdr:cNvPr id="5" name="Chart 4">
          <a:extLst>
            <a:ext uri="{FF2B5EF4-FFF2-40B4-BE49-F238E27FC236}">
              <a16:creationId xmlns:a16="http://schemas.microsoft.com/office/drawing/2014/main" id="{4DAEEBA5-BCC9-754E-BDDC-73EE5CC48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19050</xdr:colOff>
      <xdr:row>2</xdr:row>
      <xdr:rowOff>120650</xdr:rowOff>
    </xdr:from>
    <xdr:to>
      <xdr:col>37</xdr:col>
      <xdr:colOff>321733</xdr:colOff>
      <xdr:row>23</xdr:row>
      <xdr:rowOff>135467</xdr:rowOff>
    </xdr:to>
    <xdr:graphicFrame macro="">
      <xdr:nvGraphicFramePr>
        <xdr:cNvPr id="7" name="Chart 6">
          <a:extLst>
            <a:ext uri="{FF2B5EF4-FFF2-40B4-BE49-F238E27FC236}">
              <a16:creationId xmlns:a16="http://schemas.microsoft.com/office/drawing/2014/main" id="{00E13C89-1F02-CB43-ABED-F69FF124A5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387350</xdr:colOff>
      <xdr:row>38</xdr:row>
      <xdr:rowOff>69850</xdr:rowOff>
    </xdr:from>
    <xdr:to>
      <xdr:col>16</xdr:col>
      <xdr:colOff>533400</xdr:colOff>
      <xdr:row>61</xdr:row>
      <xdr:rowOff>76200</xdr:rowOff>
    </xdr:to>
    <xdr:graphicFrame macro="">
      <xdr:nvGraphicFramePr>
        <xdr:cNvPr id="8" name="Chart 7">
          <a:extLst>
            <a:ext uri="{FF2B5EF4-FFF2-40B4-BE49-F238E27FC236}">
              <a16:creationId xmlns:a16="http://schemas.microsoft.com/office/drawing/2014/main" id="{EBF8F2CD-676A-BD4B-855E-96F7EA802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583542</xdr:colOff>
      <xdr:row>24</xdr:row>
      <xdr:rowOff>60912</xdr:rowOff>
    </xdr:from>
    <xdr:to>
      <xdr:col>51</xdr:col>
      <xdr:colOff>151364</xdr:colOff>
      <xdr:row>38</xdr:row>
      <xdr:rowOff>150380</xdr:rowOff>
    </xdr:to>
    <xdr:graphicFrame macro="">
      <xdr:nvGraphicFramePr>
        <xdr:cNvPr id="2" name="Chart 1">
          <a:extLst>
            <a:ext uri="{FF2B5EF4-FFF2-40B4-BE49-F238E27FC236}">
              <a16:creationId xmlns:a16="http://schemas.microsoft.com/office/drawing/2014/main" id="{367D793C-3986-2248-9519-E30E517EB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671015</xdr:colOff>
      <xdr:row>60</xdr:row>
      <xdr:rowOff>21609</xdr:rowOff>
    </xdr:from>
    <xdr:to>
      <xdr:col>26</xdr:col>
      <xdr:colOff>238836</xdr:colOff>
      <xdr:row>74</xdr:row>
      <xdr:rowOff>111077</xdr:rowOff>
    </xdr:to>
    <xdr:graphicFrame macro="">
      <xdr:nvGraphicFramePr>
        <xdr:cNvPr id="4" name="Chart 3">
          <a:extLst>
            <a:ext uri="{FF2B5EF4-FFF2-40B4-BE49-F238E27FC236}">
              <a16:creationId xmlns:a16="http://schemas.microsoft.com/office/drawing/2014/main" id="{BA9C3CD2-3247-3541-9C67-2AB65DFF4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435971</xdr:colOff>
      <xdr:row>59</xdr:row>
      <xdr:rowOff>170597</xdr:rowOff>
    </xdr:from>
    <xdr:to>
      <xdr:col>32</xdr:col>
      <xdr:colOff>3791</xdr:colOff>
      <xdr:row>74</xdr:row>
      <xdr:rowOff>70513</xdr:rowOff>
    </xdr:to>
    <xdr:graphicFrame macro="">
      <xdr:nvGraphicFramePr>
        <xdr:cNvPr id="9" name="Chart 8">
          <a:extLst>
            <a:ext uri="{FF2B5EF4-FFF2-40B4-BE49-F238E27FC236}">
              <a16:creationId xmlns:a16="http://schemas.microsoft.com/office/drawing/2014/main" id="{4E1C4492-2681-DE44-AA3E-099462A1C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6350</xdr:colOff>
      <xdr:row>0</xdr:row>
      <xdr:rowOff>0</xdr:rowOff>
    </xdr:from>
    <xdr:to>
      <xdr:col>18</xdr:col>
      <xdr:colOff>0</xdr:colOff>
      <xdr:row>20</xdr:row>
      <xdr:rowOff>184150</xdr:rowOff>
    </xdr:to>
    <xdr:graphicFrame macro="">
      <xdr:nvGraphicFramePr>
        <xdr:cNvPr id="2" name="Chart 1">
          <a:extLst>
            <a:ext uri="{FF2B5EF4-FFF2-40B4-BE49-F238E27FC236}">
              <a16:creationId xmlns:a16="http://schemas.microsoft.com/office/drawing/2014/main" id="{9856E6C1-E600-6246-A991-AFD5A74C9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22</xdr:row>
      <xdr:rowOff>6350</xdr:rowOff>
    </xdr:from>
    <xdr:to>
      <xdr:col>18</xdr:col>
      <xdr:colOff>0</xdr:colOff>
      <xdr:row>43</xdr:row>
      <xdr:rowOff>38100</xdr:rowOff>
    </xdr:to>
    <xdr:graphicFrame macro="">
      <xdr:nvGraphicFramePr>
        <xdr:cNvPr id="3" name="Chart 2">
          <a:extLst>
            <a:ext uri="{FF2B5EF4-FFF2-40B4-BE49-F238E27FC236}">
              <a16:creationId xmlns:a16="http://schemas.microsoft.com/office/drawing/2014/main" id="{2CF44BF0-3E16-B94D-A5BF-DB9CB2D67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immycassarino/Desktop/Storks/Dataset_twint/2015/naissance_france.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issance_france"/>
    </sheetNames>
    <sheetDataSet>
      <sheetData sheetId="0">
        <row r="2">
          <cell r="AO2" t="str">
            <v>nb tweet</v>
          </cell>
        </row>
        <row r="3">
          <cell r="AN3">
            <v>2015</v>
          </cell>
          <cell r="AO3">
            <v>4261</v>
          </cell>
        </row>
        <row r="4">
          <cell r="AN4">
            <v>2016</v>
          </cell>
          <cell r="AO4">
            <v>7554</v>
          </cell>
        </row>
        <row r="5">
          <cell r="AN5">
            <v>2017</v>
          </cell>
          <cell r="AO5">
            <v>8276</v>
          </cell>
        </row>
        <row r="6">
          <cell r="AN6">
            <v>2018</v>
          </cell>
          <cell r="AO6">
            <v>6830</v>
          </cell>
        </row>
        <row r="7">
          <cell r="AN7">
            <v>2019</v>
          </cell>
          <cell r="AO7">
            <v>6070</v>
          </cell>
        </row>
        <row r="8">
          <cell r="AN8">
            <v>2020</v>
          </cell>
          <cell r="AO8">
            <v>6829</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insee.fr/fr/information/238317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L124"/>
  <sheetViews>
    <sheetView zoomScale="75" zoomScaleNormal="100" workbookViewId="0">
      <selection activeCell="U12" sqref="U12"/>
    </sheetView>
  </sheetViews>
  <sheetFormatPr baseColWidth="10" defaultColWidth="11.5" defaultRowHeight="15"/>
  <cols>
    <col min="1" max="1" width="11" style="7" customWidth="1"/>
    <col min="2" max="2" width="15.5" style="5" customWidth="1"/>
    <col min="3" max="3" width="15.5" style="11" customWidth="1"/>
    <col min="4" max="4" width="15.5" style="5" customWidth="1"/>
    <col min="5" max="6" width="11.33203125" style="5" customWidth="1"/>
    <col min="7" max="7" width="15.33203125" style="5" bestFit="1" customWidth="1"/>
    <col min="8" max="10" width="11.33203125" style="5" customWidth="1"/>
    <col min="11" max="11" width="29.83203125" style="5" bestFit="1" customWidth="1"/>
    <col min="12" max="13" width="11.33203125" style="5" customWidth="1"/>
    <col min="14" max="14" width="13.33203125" style="5" bestFit="1" customWidth="1"/>
    <col min="15" max="19" width="13.6640625" style="5" bestFit="1" customWidth="1"/>
    <col min="20" max="49" width="11.33203125" style="5" customWidth="1"/>
    <col min="50" max="64" width="11.5" style="2"/>
  </cols>
  <sheetData>
    <row r="1" spans="1:49">
      <c r="A1" s="12" t="s">
        <v>185</v>
      </c>
      <c r="B1" s="13"/>
      <c r="C1" s="14"/>
      <c r="D1" s="13"/>
      <c r="E1" s="13"/>
      <c r="F1" s="13"/>
      <c r="G1" s="13"/>
      <c r="H1" s="58"/>
      <c r="I1" s="2"/>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row>
    <row r="2" spans="1:49">
      <c r="A2" s="12"/>
      <c r="B2" s="13"/>
      <c r="C2" s="14"/>
      <c r="D2" s="80" t="s">
        <v>0</v>
      </c>
      <c r="E2" s="13"/>
      <c r="F2" s="13"/>
      <c r="G2"/>
      <c r="H2"/>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row>
    <row r="3" spans="1:49">
      <c r="A3" s="33"/>
      <c r="B3" s="33" t="s">
        <v>7</v>
      </c>
      <c r="C3" s="33" t="s">
        <v>8</v>
      </c>
      <c r="D3" s="86" t="s">
        <v>3</v>
      </c>
      <c r="E3" s="13"/>
      <c r="F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row>
    <row r="4" spans="1:49">
      <c r="A4" s="78" t="s">
        <v>9</v>
      </c>
      <c r="B4" s="81">
        <v>851.5</v>
      </c>
      <c r="C4" s="82">
        <v>542.20000000000005</v>
      </c>
      <c r="D4" s="82">
        <v>309.3</v>
      </c>
      <c r="E4" s="15"/>
      <c r="F4" s="16"/>
      <c r="G4" s="15"/>
    </row>
    <row r="5" spans="1:49">
      <c r="A5" s="78" t="s">
        <v>10</v>
      </c>
      <c r="B5" s="81">
        <v>847.2</v>
      </c>
      <c r="C5" s="82">
        <v>510.7</v>
      </c>
      <c r="D5" s="82">
        <v>336.5</v>
      </c>
      <c r="E5" s="15"/>
      <c r="F5" s="16"/>
      <c r="G5" s="15"/>
    </row>
    <row r="6" spans="1:49">
      <c r="A6" s="78" t="s">
        <v>11</v>
      </c>
      <c r="B6" s="81">
        <v>864.6</v>
      </c>
      <c r="C6" s="82">
        <v>518.6</v>
      </c>
      <c r="D6" s="82">
        <v>346</v>
      </c>
      <c r="E6" s="15"/>
      <c r="F6" s="16"/>
      <c r="G6" s="15"/>
    </row>
    <row r="7" spans="1:49">
      <c r="A7" s="78" t="s">
        <v>12</v>
      </c>
      <c r="B7" s="81">
        <v>856.5</v>
      </c>
      <c r="C7" s="82">
        <v>530.6</v>
      </c>
      <c r="D7" s="82">
        <v>325.89999999999998</v>
      </c>
      <c r="E7" s="15"/>
      <c r="F7" s="16"/>
      <c r="G7" s="15"/>
    </row>
    <row r="8" spans="1:49">
      <c r="A8" s="78" t="s">
        <v>13</v>
      </c>
      <c r="B8" s="81">
        <v>875.2</v>
      </c>
      <c r="C8" s="82">
        <v>509.4</v>
      </c>
      <c r="D8" s="82">
        <v>365.8</v>
      </c>
      <c r="E8" s="15"/>
      <c r="F8" s="16"/>
      <c r="G8" s="15"/>
    </row>
    <row r="9" spans="1:49">
      <c r="A9" s="78" t="s">
        <v>14</v>
      </c>
      <c r="B9" s="81">
        <v>870.5</v>
      </c>
      <c r="C9" s="82">
        <v>550.5</v>
      </c>
      <c r="D9" s="82">
        <v>320</v>
      </c>
      <c r="E9" s="15"/>
      <c r="F9" s="16"/>
      <c r="G9" s="15"/>
    </row>
    <row r="10" spans="1:49">
      <c r="A10" s="78" t="s">
        <v>15</v>
      </c>
      <c r="B10" s="81">
        <v>907.3</v>
      </c>
      <c r="C10" s="82">
        <v>567.20000000000005</v>
      </c>
      <c r="D10" s="82">
        <v>340.1</v>
      </c>
      <c r="E10" s="15"/>
      <c r="F10" s="16"/>
      <c r="G10" s="15"/>
    </row>
    <row r="11" spans="1:49">
      <c r="A11" s="78" t="s">
        <v>16</v>
      </c>
      <c r="B11" s="81">
        <v>916.1</v>
      </c>
      <c r="C11" s="82">
        <v>529.20000000000005</v>
      </c>
      <c r="D11" s="82">
        <v>386.9</v>
      </c>
      <c r="E11" s="15"/>
      <c r="F11" s="16"/>
      <c r="G11" s="15"/>
    </row>
    <row r="12" spans="1:49">
      <c r="A12" s="78" t="s">
        <v>17</v>
      </c>
      <c r="B12" s="81">
        <v>904.7</v>
      </c>
      <c r="C12" s="82">
        <v>552.79999999999995</v>
      </c>
      <c r="D12" s="82">
        <v>351.9</v>
      </c>
      <c r="E12" s="15"/>
      <c r="F12" s="16"/>
      <c r="G12" s="15"/>
    </row>
    <row r="13" spans="1:49">
      <c r="A13" s="78" t="s">
        <v>18</v>
      </c>
      <c r="B13" s="81">
        <v>902</v>
      </c>
      <c r="C13" s="82">
        <v>538.9</v>
      </c>
      <c r="D13" s="82">
        <v>363.2</v>
      </c>
      <c r="E13" s="15"/>
      <c r="F13" s="16"/>
      <c r="G13" s="15"/>
    </row>
    <row r="14" spans="1:49">
      <c r="A14" s="78" t="s">
        <v>19</v>
      </c>
      <c r="B14" s="81">
        <v>877.5</v>
      </c>
      <c r="C14" s="82">
        <v>551.9</v>
      </c>
      <c r="D14" s="82">
        <v>325.60000000000002</v>
      </c>
      <c r="E14" s="15"/>
      <c r="F14" s="16"/>
      <c r="G14" s="15"/>
    </row>
    <row r="15" spans="1:49">
      <c r="A15" s="78" t="s">
        <v>20</v>
      </c>
      <c r="B15" s="81">
        <v>872.9</v>
      </c>
      <c r="C15" s="82">
        <v>562.4</v>
      </c>
      <c r="D15" s="82">
        <v>310.60000000000002</v>
      </c>
      <c r="E15" s="15"/>
      <c r="F15" s="16"/>
      <c r="G15" s="15"/>
    </row>
    <row r="16" spans="1:49">
      <c r="A16" s="78" t="s">
        <v>21</v>
      </c>
      <c r="B16" s="81">
        <v>877.1</v>
      </c>
      <c r="C16" s="82">
        <v>582.5</v>
      </c>
      <c r="D16" s="82">
        <v>294.60000000000002</v>
      </c>
      <c r="E16" s="15"/>
      <c r="F16" s="16"/>
      <c r="G16" s="15"/>
    </row>
    <row r="17" spans="1:19" ht="16" thickBot="1">
      <c r="A17" s="78" t="s">
        <v>22</v>
      </c>
      <c r="B17" s="81">
        <v>883.7</v>
      </c>
      <c r="C17" s="82">
        <v>551.29999999999995</v>
      </c>
      <c r="D17" s="82">
        <v>332.4</v>
      </c>
      <c r="E17" s="15"/>
      <c r="F17" s="16"/>
      <c r="G17" s="15"/>
    </row>
    <row r="18" spans="1:19" ht="16" thickBot="1">
      <c r="A18" s="78" t="s">
        <v>23</v>
      </c>
      <c r="B18" s="81">
        <v>916.4</v>
      </c>
      <c r="C18" s="82">
        <v>562.6</v>
      </c>
      <c r="D18" s="82">
        <v>353.8</v>
      </c>
      <c r="E18" s="15"/>
      <c r="F18" s="16"/>
      <c r="G18" s="155" t="s">
        <v>191</v>
      </c>
      <c r="H18" s="154">
        <f>(B67-B4)/B4</f>
        <v>-0.1426893716970053</v>
      </c>
      <c r="K18" s="163"/>
      <c r="L18" s="164" t="s">
        <v>199</v>
      </c>
      <c r="M18" s="164" t="s">
        <v>200</v>
      </c>
      <c r="N18" s="164" t="s">
        <v>203</v>
      </c>
      <c r="O18" s="164" t="s">
        <v>204</v>
      </c>
      <c r="P18" s="164" t="s">
        <v>205</v>
      </c>
      <c r="Q18" s="164" t="s">
        <v>206</v>
      </c>
      <c r="R18" s="165" t="s">
        <v>202</v>
      </c>
      <c r="S18" s="166" t="s">
        <v>201</v>
      </c>
    </row>
    <row r="19" spans="1:19" ht="16" thickBot="1">
      <c r="A19" s="78" t="s">
        <v>24</v>
      </c>
      <c r="B19" s="81">
        <v>911.2</v>
      </c>
      <c r="C19" s="82">
        <v>558.5</v>
      </c>
      <c r="D19" s="82">
        <v>352.7</v>
      </c>
      <c r="E19" s="15"/>
      <c r="F19" s="16"/>
      <c r="G19" s="155" t="s">
        <v>192</v>
      </c>
      <c r="H19" s="154">
        <f>(B67-B62)/B62</f>
        <v>-7.6066320718896366E-2</v>
      </c>
      <c r="K19" s="161" t="s">
        <v>207</v>
      </c>
      <c r="L19" s="162">
        <v>-0.14000000000000001</v>
      </c>
      <c r="M19" s="162">
        <v>-0.08</v>
      </c>
      <c r="N19" s="162">
        <v>-0.02</v>
      </c>
      <c r="O19" s="162">
        <v>-0.01</v>
      </c>
      <c r="P19" s="162">
        <v>-0.01</v>
      </c>
      <c r="Q19" s="162">
        <v>-0.02</v>
      </c>
      <c r="R19" s="162">
        <v>-0.02</v>
      </c>
      <c r="S19" s="160">
        <v>-0.03</v>
      </c>
    </row>
    <row r="20" spans="1:19">
      <c r="A20" s="78" t="s">
        <v>25</v>
      </c>
      <c r="B20" s="81">
        <v>888.8</v>
      </c>
      <c r="C20" s="82">
        <v>567.4</v>
      </c>
      <c r="D20" s="82">
        <v>321.39999999999998</v>
      </c>
      <c r="E20" s="15"/>
      <c r="F20" s="16"/>
      <c r="G20" s="155" t="s">
        <v>198</v>
      </c>
      <c r="H20" s="154">
        <f>(B67-B66)/B66</f>
        <v>-1.8685307164941493E-2</v>
      </c>
    </row>
    <row r="21" spans="1:19">
      <c r="A21" s="78" t="s">
        <v>26</v>
      </c>
      <c r="B21" s="81">
        <v>832.1</v>
      </c>
      <c r="C21" s="82">
        <v>560.79999999999995</v>
      </c>
      <c r="D21" s="82">
        <v>271.3</v>
      </c>
      <c r="E21" s="15"/>
      <c r="F21" s="16"/>
      <c r="G21" s="155" t="s">
        <v>193</v>
      </c>
      <c r="H21" s="154">
        <f>(B66-B65)/B65</f>
        <v>-7.2067262778593051E-3</v>
      </c>
    </row>
    <row r="22" spans="1:19">
      <c r="A22" s="78" t="s">
        <v>27</v>
      </c>
      <c r="B22" s="81">
        <v>774.5</v>
      </c>
      <c r="C22" s="82">
        <v>568.4</v>
      </c>
      <c r="D22" s="82">
        <v>206.2</v>
      </c>
      <c r="E22" s="15"/>
      <c r="F22" s="16"/>
      <c r="G22" s="155" t="s">
        <v>194</v>
      </c>
      <c r="H22" s="154">
        <f>(B65-B64)/B64</f>
        <v>-1.420865675569013E-2</v>
      </c>
    </row>
    <row r="23" spans="1:19">
      <c r="A23" s="78" t="s">
        <v>28</v>
      </c>
      <c r="B23" s="81">
        <v>747.2</v>
      </c>
      <c r="C23" s="82">
        <v>565.20000000000005</v>
      </c>
      <c r="D23" s="82">
        <v>182</v>
      </c>
      <c r="E23" s="15"/>
      <c r="F23" s="16"/>
      <c r="G23" s="155" t="s">
        <v>195</v>
      </c>
      <c r="H23" s="154">
        <f>(B64-B63)/B63</f>
        <v>-1.8339145034224374E-2</v>
      </c>
    </row>
    <row r="24" spans="1:19">
      <c r="A24" s="78" t="s">
        <v>29</v>
      </c>
      <c r="B24" s="81">
        <v>770.2</v>
      </c>
      <c r="C24" s="82">
        <v>544</v>
      </c>
      <c r="D24" s="82">
        <v>226.2</v>
      </c>
      <c r="E24" s="15"/>
      <c r="F24" s="16"/>
      <c r="G24" s="155" t="s">
        <v>196</v>
      </c>
      <c r="H24" s="154">
        <f>(B63-B62)/B62</f>
        <v>-1.999746867485137E-2</v>
      </c>
    </row>
    <row r="25" spans="1:19">
      <c r="A25" s="78" t="s">
        <v>30</v>
      </c>
      <c r="B25" s="81">
        <v>761</v>
      </c>
      <c r="C25" s="82">
        <v>554.70000000000005</v>
      </c>
      <c r="D25" s="82">
        <v>206.3</v>
      </c>
      <c r="E25" s="15"/>
      <c r="F25" s="16"/>
      <c r="G25" s="155" t="s">
        <v>197</v>
      </c>
      <c r="H25" s="154">
        <f>(B62-B61)/B61</f>
        <v>-2.6250924328321365E-2</v>
      </c>
    </row>
    <row r="26" spans="1:19">
      <c r="A26" s="78" t="s">
        <v>31</v>
      </c>
      <c r="B26" s="81">
        <v>782.4</v>
      </c>
      <c r="C26" s="82">
        <v>549.4</v>
      </c>
      <c r="D26" s="82">
        <v>233.1</v>
      </c>
      <c r="E26" s="15"/>
      <c r="F26" s="16"/>
      <c r="G26" s="15"/>
    </row>
    <row r="27" spans="1:19">
      <c r="A27" s="78" t="s">
        <v>32</v>
      </c>
      <c r="B27" s="81">
        <v>826.1</v>
      </c>
      <c r="C27" s="82">
        <v>555</v>
      </c>
      <c r="D27" s="82">
        <v>271.10000000000002</v>
      </c>
      <c r="E27" s="15"/>
      <c r="F27" s="16"/>
      <c r="G27" s="15"/>
    </row>
    <row r="28" spans="1:19">
      <c r="A28" s="78" t="s">
        <v>33</v>
      </c>
      <c r="B28" s="81">
        <v>831</v>
      </c>
      <c r="C28" s="82">
        <v>562.4</v>
      </c>
      <c r="D28" s="82">
        <v>268.60000000000002</v>
      </c>
      <c r="E28" s="15"/>
      <c r="F28" s="16"/>
      <c r="G28" s="15"/>
    </row>
    <row r="29" spans="1:19">
      <c r="A29" s="78" t="s">
        <v>34</v>
      </c>
      <c r="B29" s="81">
        <v>823.3</v>
      </c>
      <c r="C29" s="82">
        <v>550.70000000000005</v>
      </c>
      <c r="D29" s="82">
        <v>272.5</v>
      </c>
      <c r="E29" s="15"/>
      <c r="F29" s="16"/>
      <c r="G29" s="15"/>
    </row>
    <row r="30" spans="1:19">
      <c r="A30" s="78" t="s">
        <v>35</v>
      </c>
      <c r="B30" s="81">
        <v>775.4</v>
      </c>
      <c r="C30" s="82">
        <v>567.79999999999995</v>
      </c>
      <c r="D30" s="82">
        <v>207.7</v>
      </c>
      <c r="E30" s="15"/>
      <c r="F30" s="16"/>
      <c r="G30" s="15"/>
    </row>
    <row r="31" spans="1:19">
      <c r="A31" s="78" t="s">
        <v>36</v>
      </c>
      <c r="B31" s="81">
        <v>787.4</v>
      </c>
      <c r="C31" s="82">
        <v>550.29999999999995</v>
      </c>
      <c r="D31" s="82">
        <v>237.2</v>
      </c>
      <c r="E31" s="15"/>
      <c r="F31" s="16"/>
      <c r="G31" s="15"/>
    </row>
    <row r="32" spans="1:19">
      <c r="A32" s="78" t="s">
        <v>37</v>
      </c>
      <c r="B32" s="81">
        <v>796.1</v>
      </c>
      <c r="C32" s="82">
        <v>560.4</v>
      </c>
      <c r="D32" s="82">
        <v>235.7</v>
      </c>
      <c r="E32" s="15"/>
      <c r="F32" s="16"/>
      <c r="G32" s="15"/>
    </row>
    <row r="33" spans="1:7">
      <c r="A33" s="78" t="s">
        <v>38</v>
      </c>
      <c r="B33" s="81">
        <v>805.5</v>
      </c>
      <c r="C33" s="82">
        <v>554.70000000000005</v>
      </c>
      <c r="D33" s="82">
        <v>250.8</v>
      </c>
      <c r="E33" s="15"/>
      <c r="F33" s="16"/>
      <c r="G33" s="15"/>
    </row>
    <row r="34" spans="1:7">
      <c r="A34" s="78" t="s">
        <v>39</v>
      </c>
      <c r="B34" s="81">
        <v>795.8</v>
      </c>
      <c r="C34" s="82">
        <v>535.4</v>
      </c>
      <c r="D34" s="82">
        <v>260.39999999999998</v>
      </c>
      <c r="E34" s="15"/>
      <c r="F34" s="16"/>
      <c r="G34" s="15"/>
    </row>
    <row r="35" spans="1:7">
      <c r="A35" s="78" t="s">
        <v>40</v>
      </c>
      <c r="B35" s="81">
        <v>800.6</v>
      </c>
      <c r="C35" s="82">
        <v>532.5</v>
      </c>
      <c r="D35" s="82">
        <v>268</v>
      </c>
      <c r="E35" s="15"/>
      <c r="F35" s="16"/>
      <c r="G35" s="15"/>
    </row>
    <row r="36" spans="1:7">
      <c r="A36" s="78" t="s">
        <v>41</v>
      </c>
      <c r="B36" s="81">
        <v>796.1</v>
      </c>
      <c r="C36" s="82">
        <v>537.5</v>
      </c>
      <c r="D36" s="82">
        <v>258.60000000000002</v>
      </c>
      <c r="E36" s="15"/>
      <c r="F36" s="16"/>
      <c r="G36" s="15"/>
    </row>
    <row r="37" spans="1:7">
      <c r="A37" s="78" t="s">
        <v>42</v>
      </c>
      <c r="B37" s="81">
        <v>793.1</v>
      </c>
      <c r="C37" s="82">
        <v>534.4</v>
      </c>
      <c r="D37" s="82">
        <v>258.7</v>
      </c>
      <c r="E37" s="15"/>
      <c r="F37" s="16"/>
      <c r="G37" s="15"/>
    </row>
    <row r="38" spans="1:7">
      <c r="A38" s="78" t="s">
        <v>43</v>
      </c>
      <c r="B38" s="81">
        <v>790.1</v>
      </c>
      <c r="C38" s="82">
        <v>532.9</v>
      </c>
      <c r="D38" s="82">
        <v>257.2</v>
      </c>
      <c r="E38" s="15"/>
      <c r="F38" s="16"/>
      <c r="G38" s="15"/>
    </row>
    <row r="39" spans="1:7">
      <c r="A39" s="78" t="s">
        <v>44</v>
      </c>
      <c r="B39" s="81">
        <v>774.8</v>
      </c>
      <c r="C39" s="82">
        <v>529.79999999999995</v>
      </c>
      <c r="D39" s="82">
        <v>244.9</v>
      </c>
      <c r="E39" s="15"/>
      <c r="F39" s="16"/>
      <c r="G39" s="15"/>
    </row>
    <row r="40" spans="1:7">
      <c r="A40" s="78" t="s">
        <v>45</v>
      </c>
      <c r="B40" s="81">
        <v>741.3</v>
      </c>
      <c r="C40" s="82">
        <v>540.5</v>
      </c>
      <c r="D40" s="82">
        <v>200.8</v>
      </c>
      <c r="E40" s="15"/>
      <c r="F40" s="16"/>
      <c r="G40" s="15"/>
    </row>
    <row r="41" spans="1:7">
      <c r="A41" s="78" t="s">
        <v>46</v>
      </c>
      <c r="B41" s="81">
        <v>740.8</v>
      </c>
      <c r="C41" s="82">
        <v>528.1</v>
      </c>
      <c r="D41" s="82">
        <v>212.7</v>
      </c>
      <c r="E41" s="15"/>
      <c r="F41" s="16"/>
      <c r="G41" s="15"/>
    </row>
    <row r="42" spans="1:7">
      <c r="A42" s="78" t="s">
        <v>47</v>
      </c>
      <c r="B42" s="81">
        <v>759.1</v>
      </c>
      <c r="C42" s="82">
        <v>540.29999999999995</v>
      </c>
      <c r="D42" s="82">
        <v>218.7</v>
      </c>
      <c r="E42" s="15"/>
      <c r="F42" s="16"/>
      <c r="G42" s="15"/>
    </row>
    <row r="43" spans="1:7">
      <c r="A43" s="78" t="s">
        <v>48</v>
      </c>
      <c r="B43" s="81">
        <v>764</v>
      </c>
      <c r="C43" s="82">
        <v>544.6</v>
      </c>
      <c r="D43" s="82">
        <v>219.4</v>
      </c>
      <c r="E43" s="15"/>
      <c r="F43" s="16"/>
      <c r="G43" s="15"/>
    </row>
    <row r="44" spans="1:7">
      <c r="A44" s="78" t="s">
        <v>49</v>
      </c>
      <c r="B44" s="81">
        <v>757.4</v>
      </c>
      <c r="C44" s="82">
        <v>539.29999999999995</v>
      </c>
      <c r="D44" s="82">
        <v>218.1</v>
      </c>
      <c r="E44" s="15"/>
      <c r="F44" s="16"/>
      <c r="G44" s="15"/>
    </row>
    <row r="45" spans="1:7">
      <c r="A45" s="78" t="s">
        <v>50</v>
      </c>
      <c r="B45" s="81">
        <v>767.9</v>
      </c>
      <c r="C45" s="82">
        <v>543.4</v>
      </c>
      <c r="D45" s="82">
        <v>224.5</v>
      </c>
      <c r="E45" s="15"/>
      <c r="F45" s="16"/>
      <c r="G45" s="15"/>
    </row>
    <row r="46" spans="1:7">
      <c r="A46" s="78" t="s">
        <v>51</v>
      </c>
      <c r="B46" s="81">
        <v>775.8</v>
      </c>
      <c r="C46" s="82">
        <v>547.29999999999995</v>
      </c>
      <c r="D46" s="82">
        <v>228.5</v>
      </c>
      <c r="E46" s="15"/>
      <c r="F46" s="16"/>
      <c r="G46" s="15"/>
    </row>
    <row r="47" spans="1:7">
      <c r="A47" s="78" t="s">
        <v>52</v>
      </c>
      <c r="B47" s="81">
        <v>807.4</v>
      </c>
      <c r="C47" s="82">
        <v>540.6</v>
      </c>
      <c r="D47" s="82">
        <v>266.8</v>
      </c>
      <c r="E47" s="15"/>
      <c r="F47" s="16"/>
      <c r="G47" s="15"/>
    </row>
    <row r="48" spans="1:7">
      <c r="A48" s="78" t="s">
        <v>53</v>
      </c>
      <c r="B48" s="81">
        <v>803.2</v>
      </c>
      <c r="C48" s="82">
        <v>541</v>
      </c>
      <c r="D48" s="82">
        <v>262.2</v>
      </c>
      <c r="E48" s="15"/>
      <c r="F48" s="16"/>
      <c r="G48" s="15"/>
    </row>
    <row r="49" spans="1:7">
      <c r="A49" s="78" t="s">
        <v>54</v>
      </c>
      <c r="B49" s="81">
        <v>792.7</v>
      </c>
      <c r="C49" s="82">
        <v>545.20000000000005</v>
      </c>
      <c r="D49" s="82">
        <v>247.5</v>
      </c>
      <c r="E49" s="15"/>
      <c r="F49" s="16"/>
      <c r="G49" s="15"/>
    </row>
    <row r="50" spans="1:7">
      <c r="A50" s="78" t="s">
        <v>55</v>
      </c>
      <c r="B50" s="81">
        <v>793</v>
      </c>
      <c r="C50" s="82">
        <v>562.5</v>
      </c>
      <c r="D50" s="82">
        <v>230.6</v>
      </c>
      <c r="E50" s="15"/>
      <c r="F50" s="16"/>
      <c r="G50" s="15"/>
    </row>
    <row r="51" spans="1:7">
      <c r="A51" s="78" t="s">
        <v>56</v>
      </c>
      <c r="B51" s="81">
        <v>799.4</v>
      </c>
      <c r="C51" s="82">
        <v>519.5</v>
      </c>
      <c r="D51" s="82">
        <v>279.89999999999998</v>
      </c>
      <c r="E51" s="15"/>
      <c r="F51" s="16"/>
      <c r="G51" s="15"/>
    </row>
    <row r="52" spans="1:7">
      <c r="A52" s="78" t="s">
        <v>57</v>
      </c>
      <c r="B52" s="81">
        <v>806.8</v>
      </c>
      <c r="C52" s="82">
        <v>538.1</v>
      </c>
      <c r="D52" s="82">
        <v>268.7</v>
      </c>
      <c r="E52" s="15"/>
      <c r="F52" s="16"/>
      <c r="G52" s="15"/>
    </row>
    <row r="53" spans="1:7">
      <c r="A53" s="78" t="s">
        <v>58</v>
      </c>
      <c r="B53" s="81">
        <v>829.4</v>
      </c>
      <c r="C53" s="82">
        <v>526.9</v>
      </c>
      <c r="D53" s="82">
        <v>302.39999999999998</v>
      </c>
      <c r="E53" s="15"/>
      <c r="F53" s="16"/>
      <c r="G53" s="15"/>
    </row>
    <row r="54" spans="1:7">
      <c r="A54" s="78" t="s">
        <v>59</v>
      </c>
      <c r="B54" s="81">
        <v>818.7</v>
      </c>
      <c r="C54" s="82">
        <v>531.20000000000005</v>
      </c>
      <c r="D54" s="82">
        <v>287.5</v>
      </c>
      <c r="E54" s="15"/>
      <c r="F54" s="16"/>
      <c r="G54" s="15"/>
    </row>
    <row r="55" spans="1:7">
      <c r="A55" s="78" t="s">
        <v>60</v>
      </c>
      <c r="B55" s="81">
        <v>828.4</v>
      </c>
      <c r="C55" s="82">
        <v>542.6</v>
      </c>
      <c r="D55" s="82">
        <v>285.8</v>
      </c>
      <c r="E55" s="15"/>
      <c r="F55" s="16"/>
      <c r="G55" s="15"/>
    </row>
    <row r="56" spans="1:7">
      <c r="A56" s="78" t="s">
        <v>61</v>
      </c>
      <c r="B56" s="81">
        <v>824.6</v>
      </c>
      <c r="C56" s="82">
        <v>548.5</v>
      </c>
      <c r="D56" s="82">
        <v>276.10000000000002</v>
      </c>
      <c r="E56" s="15"/>
      <c r="F56" s="16"/>
      <c r="G56" s="15"/>
    </row>
    <row r="57" spans="1:7">
      <c r="A57" s="78" t="s">
        <v>62</v>
      </c>
      <c r="B57" s="81">
        <v>832.8</v>
      </c>
      <c r="C57" s="82">
        <v>551.20000000000005</v>
      </c>
      <c r="D57" s="82">
        <v>281.60000000000002</v>
      </c>
      <c r="E57" s="15"/>
      <c r="F57" s="16"/>
      <c r="G57" s="15"/>
    </row>
    <row r="58" spans="1:7">
      <c r="A58" s="78" t="s">
        <v>63</v>
      </c>
      <c r="B58" s="81">
        <v>823.4</v>
      </c>
      <c r="C58" s="82">
        <v>545.1</v>
      </c>
      <c r="D58" s="82">
        <v>278.3</v>
      </c>
      <c r="E58" s="15"/>
      <c r="F58" s="16"/>
      <c r="G58" s="15"/>
    </row>
    <row r="59" spans="1:7">
      <c r="A59" s="78" t="s">
        <v>64</v>
      </c>
      <c r="B59" s="81">
        <v>821</v>
      </c>
      <c r="C59" s="82">
        <v>569.9</v>
      </c>
      <c r="D59" s="82">
        <v>251.2</v>
      </c>
      <c r="E59" s="15"/>
      <c r="F59" s="16"/>
      <c r="G59" s="15"/>
    </row>
    <row r="60" spans="1:7">
      <c r="A60" s="78" t="s">
        <v>65</v>
      </c>
      <c r="B60" s="81">
        <v>811.5</v>
      </c>
      <c r="C60" s="82">
        <v>569.20000000000005</v>
      </c>
      <c r="D60" s="82">
        <v>242.3</v>
      </c>
      <c r="E60" s="15"/>
      <c r="F60" s="16"/>
      <c r="G60" s="15"/>
    </row>
    <row r="61" spans="1:7">
      <c r="A61" s="78" t="s">
        <v>66</v>
      </c>
      <c r="B61" s="82">
        <v>811.4</v>
      </c>
      <c r="C61" s="82">
        <v>558.70000000000005</v>
      </c>
      <c r="D61" s="82">
        <v>252.7</v>
      </c>
      <c r="E61" s="15"/>
      <c r="F61" s="16"/>
      <c r="G61" s="15"/>
    </row>
    <row r="62" spans="1:7">
      <c r="A62" s="78" t="s">
        <v>67</v>
      </c>
      <c r="B62" s="83">
        <v>790.1</v>
      </c>
      <c r="C62" s="83">
        <v>593.1</v>
      </c>
      <c r="D62" s="83">
        <v>197.1</v>
      </c>
      <c r="E62" s="15"/>
      <c r="F62" s="16"/>
      <c r="G62" s="15"/>
    </row>
    <row r="63" spans="1:7">
      <c r="A63" s="78" t="s">
        <v>68</v>
      </c>
      <c r="B63" s="83">
        <v>774.3</v>
      </c>
      <c r="C63" s="83">
        <v>593.20000000000005</v>
      </c>
      <c r="D63" s="83">
        <v>181.2</v>
      </c>
      <c r="E63" s="15"/>
      <c r="F63" s="16"/>
      <c r="G63" s="15"/>
    </row>
    <row r="64" spans="1:7">
      <c r="A64" s="78" t="s">
        <v>69</v>
      </c>
      <c r="B64" s="83">
        <v>760.1</v>
      </c>
      <c r="C64" s="83">
        <v>605.6</v>
      </c>
      <c r="D64" s="83">
        <v>154.5</v>
      </c>
      <c r="E64" s="15"/>
      <c r="F64" s="16"/>
      <c r="G64" s="15"/>
    </row>
    <row r="65" spans="1:7">
      <c r="A65" s="78" t="s">
        <v>70</v>
      </c>
      <c r="B65" s="83">
        <v>749.3</v>
      </c>
      <c r="C65" s="83">
        <v>608.9</v>
      </c>
      <c r="D65" s="83">
        <v>140.4</v>
      </c>
      <c r="E65" s="15"/>
      <c r="F65" s="16"/>
      <c r="G65" s="15"/>
    </row>
    <row r="66" spans="1:7">
      <c r="A66" s="78" t="s">
        <v>71</v>
      </c>
      <c r="B66" s="83">
        <v>743.9</v>
      </c>
      <c r="C66" s="83">
        <v>612.5</v>
      </c>
      <c r="D66" s="83">
        <v>131.4</v>
      </c>
      <c r="E66" s="15"/>
      <c r="F66" s="16"/>
      <c r="G66" s="15"/>
    </row>
    <row r="67" spans="1:7">
      <c r="A67" s="79" t="s">
        <v>72</v>
      </c>
      <c r="B67" s="84">
        <v>730</v>
      </c>
      <c r="C67" s="84">
        <v>657</v>
      </c>
      <c r="D67" s="84">
        <v>73</v>
      </c>
      <c r="F67" s="16"/>
      <c r="G67" s="15"/>
    </row>
    <row r="68" spans="1:7" ht="12.75" customHeight="1">
      <c r="A68" s="17" t="s">
        <v>73</v>
      </c>
      <c r="B68" s="13"/>
      <c r="F68" s="16"/>
      <c r="G68" s="15"/>
    </row>
    <row r="69" spans="1:7" ht="12.75" customHeight="1">
      <c r="A69" s="18" t="s">
        <v>74</v>
      </c>
      <c r="B69" s="13"/>
      <c r="F69" s="16"/>
      <c r="G69" s="15"/>
    </row>
    <row r="70" spans="1:7">
      <c r="A70" s="10" t="s">
        <v>166</v>
      </c>
      <c r="B70" s="13"/>
      <c r="F70" s="16"/>
      <c r="G70" s="15"/>
    </row>
    <row r="71" spans="1:7">
      <c r="F71" s="16"/>
      <c r="G71" s="15"/>
    </row>
    <row r="72" spans="1:7">
      <c r="F72" s="16"/>
      <c r="G72" s="15"/>
    </row>
    <row r="73" spans="1:7">
      <c r="F73" s="16"/>
      <c r="G73" s="15"/>
    </row>
    <row r="74" spans="1:7">
      <c r="F74" s="16"/>
      <c r="G74" s="15"/>
    </row>
    <row r="75" spans="1:7">
      <c r="F75" s="16"/>
      <c r="G75" s="15"/>
    </row>
    <row r="76" spans="1:7">
      <c r="F76" s="16"/>
      <c r="G76" s="15"/>
    </row>
    <row r="77" spans="1:7">
      <c r="F77" s="16"/>
      <c r="G77" s="15"/>
    </row>
    <row r="78" spans="1:7">
      <c r="F78" s="16"/>
      <c r="G78" s="15"/>
    </row>
    <row r="79" spans="1:7">
      <c r="F79" s="16"/>
      <c r="G79" s="15"/>
    </row>
    <row r="80" spans="1:7">
      <c r="F80" s="16"/>
      <c r="G80" s="15"/>
    </row>
    <row r="81" spans="6:7">
      <c r="F81" s="16"/>
      <c r="G81" s="15"/>
    </row>
    <row r="82" spans="6:7">
      <c r="F82" s="16"/>
      <c r="G82" s="15"/>
    </row>
    <row r="83" spans="6:7">
      <c r="F83" s="16"/>
      <c r="G83" s="15"/>
    </row>
    <row r="84" spans="6:7">
      <c r="F84" s="16"/>
      <c r="G84" s="15"/>
    </row>
    <row r="85" spans="6:7">
      <c r="F85" s="16"/>
      <c r="G85" s="15"/>
    </row>
    <row r="86" spans="6:7">
      <c r="F86" s="16"/>
      <c r="G86" s="15"/>
    </row>
    <row r="87" spans="6:7">
      <c r="F87" s="16"/>
      <c r="G87" s="15"/>
    </row>
    <row r="88" spans="6:7">
      <c r="F88" s="16"/>
      <c r="G88" s="15"/>
    </row>
    <row r="89" spans="6:7">
      <c r="F89" s="16"/>
      <c r="G89" s="15"/>
    </row>
    <row r="90" spans="6:7">
      <c r="F90" s="16"/>
      <c r="G90" s="15"/>
    </row>
    <row r="91" spans="6:7">
      <c r="F91" s="16"/>
      <c r="G91" s="15"/>
    </row>
    <row r="92" spans="6:7">
      <c r="F92" s="16"/>
      <c r="G92" s="15"/>
    </row>
    <row r="93" spans="6:7">
      <c r="F93" s="16"/>
      <c r="G93" s="15"/>
    </row>
    <row r="94" spans="6:7">
      <c r="F94" s="16"/>
      <c r="G94" s="15"/>
    </row>
    <row r="95" spans="6:7">
      <c r="F95" s="16"/>
      <c r="G95" s="15"/>
    </row>
    <row r="96" spans="6:7">
      <c r="F96" s="16"/>
      <c r="G96" s="15"/>
    </row>
    <row r="97" spans="6:7">
      <c r="F97" s="16"/>
      <c r="G97" s="15"/>
    </row>
    <row r="98" spans="6:7">
      <c r="F98" s="16"/>
      <c r="G98" s="15"/>
    </row>
    <row r="99" spans="6:7">
      <c r="F99" s="16"/>
      <c r="G99" s="15"/>
    </row>
    <row r="100" spans="6:7">
      <c r="F100" s="16"/>
      <c r="G100" s="15"/>
    </row>
    <row r="101" spans="6:7">
      <c r="F101" s="16"/>
      <c r="G101" s="15"/>
    </row>
    <row r="102" spans="6:7">
      <c r="F102" s="16"/>
      <c r="G102" s="15"/>
    </row>
    <row r="103" spans="6:7">
      <c r="F103" s="16"/>
      <c r="G103" s="15"/>
    </row>
    <row r="104" spans="6:7">
      <c r="F104" s="16"/>
      <c r="G104" s="15"/>
    </row>
    <row r="105" spans="6:7">
      <c r="F105" s="16"/>
      <c r="G105" s="15"/>
    </row>
    <row r="106" spans="6:7">
      <c r="F106" s="16"/>
      <c r="G106" s="15"/>
    </row>
    <row r="107" spans="6:7">
      <c r="F107" s="16"/>
      <c r="G107" s="15"/>
    </row>
    <row r="108" spans="6:7">
      <c r="F108" s="16"/>
      <c r="G108" s="15"/>
    </row>
    <row r="109" spans="6:7">
      <c r="F109" s="16"/>
      <c r="G109" s="15"/>
    </row>
    <row r="110" spans="6:7">
      <c r="F110" s="16"/>
      <c r="G110" s="15"/>
    </row>
    <row r="111" spans="6:7">
      <c r="F111" s="16"/>
      <c r="G111" s="15"/>
    </row>
    <row r="112" spans="6:7">
      <c r="F112" s="16"/>
      <c r="G112" s="15"/>
    </row>
    <row r="113" spans="6:7">
      <c r="F113" s="16"/>
      <c r="G113" s="15"/>
    </row>
    <row r="114" spans="6:7">
      <c r="F114" s="16"/>
      <c r="G114" s="15"/>
    </row>
    <row r="115" spans="6:7">
      <c r="F115" s="16"/>
      <c r="G115" s="15"/>
    </row>
    <row r="116" spans="6:7">
      <c r="F116" s="16"/>
      <c r="G116" s="15"/>
    </row>
    <row r="117" spans="6:7">
      <c r="F117" s="16"/>
      <c r="G117" s="15"/>
    </row>
    <row r="118" spans="6:7">
      <c r="F118" s="16"/>
      <c r="G118" s="15"/>
    </row>
    <row r="119" spans="6:7">
      <c r="F119" s="16"/>
      <c r="G119" s="15"/>
    </row>
    <row r="120" spans="6:7">
      <c r="F120" s="16"/>
      <c r="G120" s="15"/>
    </row>
    <row r="121" spans="6:7">
      <c r="F121" s="16"/>
      <c r="G121" s="15"/>
    </row>
    <row r="122" spans="6:7">
      <c r="F122" s="16"/>
      <c r="G122" s="15"/>
    </row>
    <row r="123" spans="6:7">
      <c r="F123" s="16"/>
      <c r="G123" s="15"/>
    </row>
    <row r="124" spans="6:7">
      <c r="F124" s="16"/>
      <c r="G124" s="15"/>
    </row>
  </sheetData>
  <sortState xmlns:xlrd2="http://schemas.microsoft.com/office/spreadsheetml/2017/richdata2" ref="G20:H25">
    <sortCondition descending="1" ref="G20:G25"/>
  </sortState>
  <phoneticPr fontId="43" type="noConversion"/>
  <printOptions horizontalCentered="1"/>
  <pageMargins left="0.59027777777777801" right="0.59027777777777801" top="0.98402777777777795" bottom="0.98402777777777795" header="0.98402777777777795" footer="0.98402777777777795"/>
  <pageSetup paperSize="77" firstPageNumber="0" pageOrder="overThenDown" orientation="landscape" horizontalDpi="300" verticalDpi="300" r:id="rId1"/>
  <ignoredErrors>
    <ignoredError sqref="A4:A66"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35"/>
  <sheetViews>
    <sheetView zoomScaleNormal="100" workbookViewId="0">
      <selection activeCell="Q34" sqref="Q34"/>
    </sheetView>
  </sheetViews>
  <sheetFormatPr baseColWidth="10" defaultColWidth="11.5" defaultRowHeight="15"/>
  <cols>
    <col min="1" max="1" width="16.1640625" style="57" customWidth="1"/>
    <col min="2" max="7" width="8.5" style="57" customWidth="1"/>
    <col min="8" max="13" width="7.83203125" style="57" customWidth="1"/>
    <col min="14" max="14" width="11.5" style="57" customWidth="1"/>
    <col min="15" max="64" width="8.5" style="57" customWidth="1"/>
    <col min="65" max="1024" width="11.5" style="2"/>
  </cols>
  <sheetData>
    <row r="1" spans="1:25">
      <c r="A1" s="70" t="s">
        <v>173</v>
      </c>
    </row>
    <row r="2" spans="1:25" ht="13.25" customHeight="1">
      <c r="A2" s="70"/>
      <c r="B2" s="70"/>
      <c r="C2" s="70"/>
      <c r="D2" s="70"/>
      <c r="E2" s="70"/>
      <c r="F2" s="70"/>
      <c r="G2" s="70"/>
      <c r="H2" s="70"/>
      <c r="I2" s="70"/>
      <c r="J2" s="70"/>
      <c r="K2" s="70"/>
      <c r="L2" s="70"/>
    </row>
    <row r="3" spans="1:25" ht="70.25" customHeight="1">
      <c r="A3" s="207"/>
      <c r="B3" s="207" t="s">
        <v>174</v>
      </c>
      <c r="C3" s="207"/>
      <c r="D3" s="207"/>
      <c r="E3" s="207"/>
      <c r="F3" s="207"/>
      <c r="G3" s="207"/>
      <c r="H3" s="207" t="s">
        <v>175</v>
      </c>
      <c r="I3" s="207"/>
      <c r="J3" s="207"/>
      <c r="K3" s="207"/>
      <c r="L3" s="207"/>
      <c r="M3" s="207"/>
      <c r="N3" s="208" t="s">
        <v>176</v>
      </c>
    </row>
    <row r="4" spans="1:25" ht="28">
      <c r="A4" s="207"/>
      <c r="B4" s="103" t="s">
        <v>177</v>
      </c>
      <c r="C4" s="103" t="s">
        <v>178</v>
      </c>
      <c r="D4" s="103" t="s">
        <v>179</v>
      </c>
      <c r="E4" s="103" t="s">
        <v>180</v>
      </c>
      <c r="F4" s="103" t="s">
        <v>181</v>
      </c>
      <c r="G4" s="103" t="s">
        <v>182</v>
      </c>
      <c r="H4" s="103" t="s">
        <v>177</v>
      </c>
      <c r="I4" s="103" t="s">
        <v>178</v>
      </c>
      <c r="J4" s="103" t="s">
        <v>179</v>
      </c>
      <c r="K4" s="103" t="s">
        <v>180</v>
      </c>
      <c r="L4" s="103" t="s">
        <v>181</v>
      </c>
      <c r="M4" s="103" t="s">
        <v>182</v>
      </c>
      <c r="N4" s="208"/>
      <c r="O4" s="23"/>
      <c r="P4" s="23"/>
      <c r="Q4" s="23"/>
      <c r="R4" s="23"/>
      <c r="S4" s="23"/>
      <c r="T4" s="23"/>
      <c r="U4" s="23"/>
      <c r="V4" s="23"/>
      <c r="W4" s="23"/>
      <c r="X4" s="23"/>
      <c r="Y4" s="23"/>
    </row>
    <row r="5" spans="1:25">
      <c r="A5" s="104">
        <v>1994</v>
      </c>
      <c r="B5" s="101">
        <v>73.599999999999994</v>
      </c>
      <c r="C5" s="101">
        <v>73.099999999999994</v>
      </c>
      <c r="D5" s="101">
        <v>54.6</v>
      </c>
      <c r="E5" s="101">
        <v>36.299999999999997</v>
      </c>
      <c r="F5" s="101">
        <v>19.7</v>
      </c>
      <c r="G5" s="101">
        <v>7.3</v>
      </c>
      <c r="H5" s="101">
        <v>81.8</v>
      </c>
      <c r="I5" s="101">
        <v>81.3</v>
      </c>
      <c r="J5" s="101">
        <v>62.6</v>
      </c>
      <c r="K5" s="101">
        <v>43.3</v>
      </c>
      <c r="L5" s="101">
        <v>25</v>
      </c>
      <c r="M5" s="101">
        <v>9.3000000000000007</v>
      </c>
      <c r="N5" s="101">
        <v>6</v>
      </c>
      <c r="O5" s="23"/>
      <c r="P5" s="23"/>
      <c r="Q5" s="23"/>
      <c r="R5" s="23"/>
      <c r="S5" s="23"/>
      <c r="T5" s="23"/>
      <c r="U5" s="23"/>
      <c r="V5" s="23"/>
      <c r="W5" s="23"/>
      <c r="X5" s="23"/>
      <c r="Y5" s="23"/>
    </row>
    <row r="6" spans="1:25">
      <c r="A6" s="104">
        <v>1995</v>
      </c>
      <c r="B6" s="101">
        <v>73.8</v>
      </c>
      <c r="C6" s="101">
        <v>73.2</v>
      </c>
      <c r="D6" s="101">
        <v>54.7</v>
      </c>
      <c r="E6" s="101">
        <v>36.299999999999997</v>
      </c>
      <c r="F6" s="101">
        <v>19.7</v>
      </c>
      <c r="G6" s="101">
        <v>7.3</v>
      </c>
      <c r="H6" s="101">
        <v>81.900000000000006</v>
      </c>
      <c r="I6" s="101">
        <v>81.2</v>
      </c>
      <c r="J6" s="101">
        <v>62.5</v>
      </c>
      <c r="K6" s="101">
        <v>43.2</v>
      </c>
      <c r="L6" s="101">
        <v>24.9</v>
      </c>
      <c r="M6" s="101">
        <v>9.3000000000000007</v>
      </c>
      <c r="N6" s="101">
        <v>5</v>
      </c>
      <c r="O6" s="23"/>
      <c r="P6" s="23"/>
      <c r="Q6" s="23"/>
      <c r="R6" s="23"/>
      <c r="S6" s="23"/>
      <c r="T6" s="23"/>
      <c r="U6" s="23"/>
      <c r="V6" s="23"/>
      <c r="W6" s="23"/>
      <c r="X6" s="23"/>
      <c r="Y6" s="23"/>
    </row>
    <row r="7" spans="1:25">
      <c r="A7" s="104">
        <v>1996</v>
      </c>
      <c r="B7" s="101">
        <v>74.099999999999994</v>
      </c>
      <c r="C7" s="101">
        <v>73.5</v>
      </c>
      <c r="D7" s="101">
        <v>54.9</v>
      </c>
      <c r="E7" s="101">
        <v>36.4</v>
      </c>
      <c r="F7" s="101">
        <v>19.7</v>
      </c>
      <c r="G7" s="101">
        <v>7.2</v>
      </c>
      <c r="H7" s="101">
        <v>82</v>
      </c>
      <c r="I7" s="101">
        <v>81.400000000000006</v>
      </c>
      <c r="J7" s="101">
        <v>62.6</v>
      </c>
      <c r="K7" s="101">
        <v>43.3</v>
      </c>
      <c r="L7" s="101">
        <v>25</v>
      </c>
      <c r="M7" s="101">
        <v>9.3000000000000007</v>
      </c>
      <c r="N7" s="101">
        <v>4.9000000000000004</v>
      </c>
      <c r="O7" s="23"/>
      <c r="P7" s="23"/>
      <c r="Q7" s="23"/>
      <c r="R7" s="23"/>
      <c r="S7" s="23"/>
      <c r="T7" s="23"/>
      <c r="U7" s="23"/>
      <c r="V7" s="23"/>
      <c r="W7" s="23"/>
      <c r="X7" s="23"/>
      <c r="Y7" s="23"/>
    </row>
    <row r="8" spans="1:25">
      <c r="A8" s="104">
        <v>1997</v>
      </c>
      <c r="B8" s="101">
        <v>74.5</v>
      </c>
      <c r="C8" s="101">
        <v>73.900000000000006</v>
      </c>
      <c r="D8" s="101">
        <v>55.3</v>
      </c>
      <c r="E8" s="101">
        <v>36.700000000000003</v>
      </c>
      <c r="F8" s="101">
        <v>19.899999999999999</v>
      </c>
      <c r="G8" s="101">
        <v>7.4</v>
      </c>
      <c r="H8" s="101">
        <v>82.3</v>
      </c>
      <c r="I8" s="101">
        <v>81.599999999999994</v>
      </c>
      <c r="J8" s="101">
        <v>62.9</v>
      </c>
      <c r="K8" s="101">
        <v>43.5</v>
      </c>
      <c r="L8" s="101">
        <v>25.2</v>
      </c>
      <c r="M8" s="101">
        <v>9.4</v>
      </c>
      <c r="N8" s="101">
        <v>4.9000000000000004</v>
      </c>
      <c r="O8" s="23"/>
      <c r="P8" s="23"/>
      <c r="Q8" s="23"/>
      <c r="R8" s="23"/>
      <c r="S8" s="23"/>
      <c r="T8" s="23"/>
      <c r="U8" s="23"/>
      <c r="V8" s="23"/>
      <c r="W8" s="23"/>
      <c r="X8" s="23"/>
      <c r="Y8" s="23"/>
    </row>
    <row r="9" spans="1:25">
      <c r="A9" s="104">
        <v>1998</v>
      </c>
      <c r="B9" s="101">
        <v>74.7</v>
      </c>
      <c r="C9" s="101">
        <v>74.099999999999994</v>
      </c>
      <c r="D9" s="101">
        <v>55.5</v>
      </c>
      <c r="E9" s="101">
        <v>36.799999999999997</v>
      </c>
      <c r="F9" s="101">
        <v>20</v>
      </c>
      <c r="G9" s="101">
        <v>7.4</v>
      </c>
      <c r="H9" s="101">
        <v>82.4</v>
      </c>
      <c r="I9" s="101">
        <v>81.7</v>
      </c>
      <c r="J9" s="101">
        <v>63</v>
      </c>
      <c r="K9" s="101">
        <v>43.6</v>
      </c>
      <c r="L9" s="101">
        <v>25.3</v>
      </c>
      <c r="M9" s="101">
        <v>9.4</v>
      </c>
      <c r="N9" s="101">
        <v>4.8</v>
      </c>
      <c r="O9" s="23"/>
      <c r="P9" s="23"/>
      <c r="Q9" s="23"/>
      <c r="R9" s="23"/>
      <c r="S9" s="23"/>
      <c r="T9" s="23"/>
      <c r="U9" s="23"/>
      <c r="V9" s="23"/>
      <c r="W9" s="23"/>
      <c r="X9" s="23"/>
      <c r="Y9" s="23"/>
    </row>
    <row r="10" spans="1:25">
      <c r="A10" s="104">
        <v>1999</v>
      </c>
      <c r="B10" s="101">
        <v>74.900000000000006</v>
      </c>
      <c r="C10" s="101">
        <v>74.3</v>
      </c>
      <c r="D10" s="101">
        <v>55.7</v>
      </c>
      <c r="E10" s="101">
        <v>37</v>
      </c>
      <c r="F10" s="101">
        <v>20.2</v>
      </c>
      <c r="G10" s="101">
        <v>7.4</v>
      </c>
      <c r="H10" s="101">
        <v>82.5</v>
      </c>
      <c r="I10" s="101">
        <v>81.8</v>
      </c>
      <c r="J10" s="101">
        <v>63.1</v>
      </c>
      <c r="K10" s="101">
        <v>43.7</v>
      </c>
      <c r="L10" s="101">
        <v>25.3</v>
      </c>
      <c r="M10" s="101">
        <v>9.4</v>
      </c>
      <c r="N10" s="101">
        <v>4.4000000000000004</v>
      </c>
      <c r="O10" s="23"/>
      <c r="P10" s="23"/>
      <c r="Q10" s="23"/>
      <c r="R10" s="23"/>
      <c r="S10" s="23"/>
      <c r="T10" s="23"/>
      <c r="U10" s="23"/>
      <c r="V10" s="23"/>
      <c r="W10" s="23"/>
      <c r="X10" s="23"/>
      <c r="Y10" s="23"/>
    </row>
    <row r="11" spans="1:25">
      <c r="A11" s="104">
        <v>2000</v>
      </c>
      <c r="B11" s="101">
        <v>75.2</v>
      </c>
      <c r="C11" s="101">
        <v>74.599999999999994</v>
      </c>
      <c r="D11" s="101">
        <v>56</v>
      </c>
      <c r="E11" s="101">
        <v>37.200000000000003</v>
      </c>
      <c r="F11" s="101">
        <v>20.399999999999999</v>
      </c>
      <c r="G11" s="101">
        <v>7.6</v>
      </c>
      <c r="H11" s="101">
        <v>82.8</v>
      </c>
      <c r="I11" s="101">
        <v>82.1</v>
      </c>
      <c r="J11" s="101">
        <v>63.4</v>
      </c>
      <c r="K11" s="101">
        <v>43.9</v>
      </c>
      <c r="L11" s="101">
        <v>25.6</v>
      </c>
      <c r="M11" s="101">
        <v>9.6</v>
      </c>
      <c r="N11" s="101">
        <v>4.5</v>
      </c>
      <c r="O11" s="23"/>
      <c r="P11" s="23"/>
      <c r="Q11" s="23"/>
      <c r="R11" s="23"/>
      <c r="S11" s="23"/>
      <c r="T11" s="23"/>
      <c r="U11" s="23"/>
      <c r="V11" s="23"/>
      <c r="W11" s="23"/>
      <c r="X11" s="23"/>
      <c r="Y11" s="23"/>
    </row>
    <row r="12" spans="1:25">
      <c r="A12" s="104">
        <v>2001</v>
      </c>
      <c r="B12" s="101">
        <v>75.400000000000006</v>
      </c>
      <c r="C12" s="101">
        <v>74.8</v>
      </c>
      <c r="D12" s="101">
        <v>56.2</v>
      </c>
      <c r="E12" s="101">
        <v>37.4</v>
      </c>
      <c r="F12" s="101">
        <v>20.6</v>
      </c>
      <c r="G12" s="101">
        <v>7.6</v>
      </c>
      <c r="H12" s="101">
        <v>82.9</v>
      </c>
      <c r="I12" s="101">
        <v>82.2</v>
      </c>
      <c r="J12" s="101">
        <v>63.5</v>
      </c>
      <c r="K12" s="101">
        <v>44</v>
      </c>
      <c r="L12" s="101">
        <v>25.7</v>
      </c>
      <c r="M12" s="101">
        <v>9.6999999999999993</v>
      </c>
      <c r="N12" s="101">
        <v>4.5999999999999996</v>
      </c>
      <c r="O12" s="23"/>
      <c r="P12" s="23"/>
      <c r="Q12" s="23"/>
      <c r="R12" s="23"/>
      <c r="S12" s="23"/>
      <c r="T12" s="23"/>
      <c r="U12" s="23"/>
      <c r="V12" s="23"/>
      <c r="W12" s="23"/>
      <c r="X12" s="23"/>
      <c r="Y12" s="23"/>
    </row>
    <row r="13" spans="1:25">
      <c r="A13" s="104">
        <v>2002</v>
      </c>
      <c r="B13" s="101">
        <v>75.7</v>
      </c>
      <c r="C13" s="101">
        <v>75.099999999999994</v>
      </c>
      <c r="D13" s="101">
        <v>56.4</v>
      </c>
      <c r="E13" s="101">
        <v>37.6</v>
      </c>
      <c r="F13" s="101">
        <v>20.8</v>
      </c>
      <c r="G13" s="101">
        <v>7.7</v>
      </c>
      <c r="H13" s="101">
        <v>83</v>
      </c>
      <c r="I13" s="101">
        <v>82.3</v>
      </c>
      <c r="J13" s="101">
        <v>63.6</v>
      </c>
      <c r="K13" s="101">
        <v>44.1</v>
      </c>
      <c r="L13" s="101">
        <v>25.8</v>
      </c>
      <c r="M13" s="101">
        <v>9.6999999999999993</v>
      </c>
      <c r="N13" s="101">
        <v>4.2</v>
      </c>
      <c r="O13" s="23"/>
      <c r="P13" s="23"/>
      <c r="Q13" s="23"/>
      <c r="R13" s="23"/>
      <c r="S13" s="23"/>
      <c r="T13" s="23"/>
      <c r="U13" s="23"/>
      <c r="V13" s="23"/>
      <c r="W13" s="23"/>
      <c r="X13" s="23"/>
      <c r="Y13" s="23"/>
    </row>
    <row r="14" spans="1:25">
      <c r="A14" s="104">
        <v>2003</v>
      </c>
      <c r="B14" s="101">
        <v>75.8</v>
      </c>
      <c r="C14" s="101">
        <v>75.2</v>
      </c>
      <c r="D14" s="101">
        <v>56.5</v>
      </c>
      <c r="E14" s="101">
        <v>37.6</v>
      </c>
      <c r="F14" s="101">
        <v>20.8</v>
      </c>
      <c r="G14" s="101">
        <v>7.6</v>
      </c>
      <c r="H14" s="101">
        <v>82.9</v>
      </c>
      <c r="I14" s="101">
        <v>82.2</v>
      </c>
      <c r="J14" s="101">
        <v>63.5</v>
      </c>
      <c r="K14" s="101">
        <v>44</v>
      </c>
      <c r="L14" s="101">
        <v>25.6</v>
      </c>
      <c r="M14" s="101">
        <v>9.5</v>
      </c>
      <c r="N14" s="101">
        <v>4.2</v>
      </c>
      <c r="O14" s="23"/>
      <c r="P14" s="23"/>
      <c r="Q14" s="23"/>
      <c r="R14" s="23"/>
      <c r="S14" s="23"/>
      <c r="T14" s="23"/>
      <c r="U14" s="23"/>
      <c r="V14" s="23"/>
      <c r="W14" s="23"/>
      <c r="X14" s="23"/>
      <c r="Y14" s="23"/>
    </row>
    <row r="15" spans="1:25">
      <c r="A15" s="104">
        <v>2004</v>
      </c>
      <c r="B15" s="101">
        <v>76.7</v>
      </c>
      <c r="C15" s="101">
        <v>76</v>
      </c>
      <c r="D15" s="101">
        <v>57.3</v>
      </c>
      <c r="E15" s="101">
        <v>38.4</v>
      </c>
      <c r="F15" s="101">
        <v>21.5</v>
      </c>
      <c r="G15" s="101">
        <v>8.1</v>
      </c>
      <c r="H15" s="101">
        <v>83.8</v>
      </c>
      <c r="I15" s="101">
        <v>83.1</v>
      </c>
      <c r="J15" s="101">
        <v>64.400000000000006</v>
      </c>
      <c r="K15" s="101">
        <v>44.8</v>
      </c>
      <c r="L15" s="101">
        <v>26.5</v>
      </c>
      <c r="M15" s="101">
        <v>10.3</v>
      </c>
      <c r="N15" s="101">
        <v>4</v>
      </c>
      <c r="O15" s="23"/>
      <c r="P15" s="23"/>
      <c r="Q15" s="23"/>
      <c r="R15" s="23"/>
      <c r="S15" s="23"/>
      <c r="T15" s="23"/>
      <c r="U15" s="23"/>
      <c r="V15" s="23"/>
      <c r="W15" s="23"/>
      <c r="X15" s="23"/>
      <c r="Y15" s="23"/>
    </row>
    <row r="16" spans="1:25">
      <c r="A16" s="104">
        <v>2005</v>
      </c>
      <c r="B16" s="101">
        <v>76.7</v>
      </c>
      <c r="C16" s="101">
        <v>76</v>
      </c>
      <c r="D16" s="101">
        <v>57.4</v>
      </c>
      <c r="E16" s="101">
        <v>38.4</v>
      </c>
      <c r="F16" s="101">
        <v>21.4</v>
      </c>
      <c r="G16" s="101">
        <v>8</v>
      </c>
      <c r="H16" s="101">
        <v>83.8</v>
      </c>
      <c r="I16" s="101">
        <v>83.1</v>
      </c>
      <c r="J16" s="101">
        <v>64.3</v>
      </c>
      <c r="K16" s="101">
        <v>44.8</v>
      </c>
      <c r="L16" s="101">
        <v>26.4</v>
      </c>
      <c r="M16" s="101">
        <v>10.1</v>
      </c>
      <c r="N16" s="101">
        <v>3.8</v>
      </c>
      <c r="O16" s="23"/>
      <c r="P16" s="23"/>
      <c r="Q16" s="23"/>
      <c r="R16" s="23"/>
      <c r="S16" s="23"/>
      <c r="T16" s="23"/>
      <c r="U16" s="23"/>
      <c r="V16" s="23"/>
      <c r="W16" s="23"/>
      <c r="X16" s="23"/>
      <c r="Y16" s="23"/>
    </row>
    <row r="17" spans="1:25">
      <c r="A17" s="104">
        <v>2006</v>
      </c>
      <c r="B17" s="101">
        <v>77.099999999999994</v>
      </c>
      <c r="C17" s="101">
        <v>76.5</v>
      </c>
      <c r="D17" s="101">
        <v>57.8</v>
      </c>
      <c r="E17" s="101">
        <v>38.799999999999997</v>
      </c>
      <c r="F17" s="101">
        <v>21.8</v>
      </c>
      <c r="G17" s="101">
        <v>8.1999999999999993</v>
      </c>
      <c r="H17" s="101">
        <v>84.2</v>
      </c>
      <c r="I17" s="101">
        <v>83.5</v>
      </c>
      <c r="J17" s="101">
        <v>64.7</v>
      </c>
      <c r="K17" s="101">
        <v>45.1</v>
      </c>
      <c r="L17" s="101">
        <v>26.7</v>
      </c>
      <c r="M17" s="101">
        <v>10.5</v>
      </c>
      <c r="N17" s="101">
        <v>3.8</v>
      </c>
      <c r="O17" s="23"/>
      <c r="P17" s="23"/>
      <c r="Q17" s="23"/>
      <c r="R17" s="23"/>
      <c r="S17" s="23"/>
      <c r="T17" s="23"/>
      <c r="U17" s="23"/>
      <c r="V17" s="23"/>
      <c r="W17" s="23"/>
      <c r="X17" s="23"/>
      <c r="Y17" s="23"/>
    </row>
    <row r="18" spans="1:25">
      <c r="A18" s="104">
        <v>2007</v>
      </c>
      <c r="B18" s="101">
        <v>77.400000000000006</v>
      </c>
      <c r="C18" s="101">
        <v>76.7</v>
      </c>
      <c r="D18" s="101">
        <v>58</v>
      </c>
      <c r="E18" s="101">
        <v>39</v>
      </c>
      <c r="F18" s="101">
        <v>21.9</v>
      </c>
      <c r="G18" s="101">
        <v>8.1999999999999993</v>
      </c>
      <c r="H18" s="101">
        <v>84.4</v>
      </c>
      <c r="I18" s="101">
        <v>83.6</v>
      </c>
      <c r="J18" s="101">
        <v>64.8</v>
      </c>
      <c r="K18" s="101">
        <v>45.3</v>
      </c>
      <c r="L18" s="101">
        <v>26.9</v>
      </c>
      <c r="M18" s="101">
        <v>10.5</v>
      </c>
      <c r="N18" s="101">
        <v>3.8</v>
      </c>
      <c r="O18" s="23"/>
      <c r="P18" s="23"/>
      <c r="Q18" s="23"/>
      <c r="R18" s="23"/>
      <c r="S18" s="23"/>
      <c r="T18" s="23"/>
      <c r="U18" s="23"/>
      <c r="V18" s="23"/>
      <c r="W18" s="23"/>
      <c r="X18" s="23"/>
      <c r="Y18" s="23"/>
    </row>
    <row r="19" spans="1:25">
      <c r="A19" s="104">
        <v>2008</v>
      </c>
      <c r="B19" s="101">
        <v>77.599999999999994</v>
      </c>
      <c r="C19" s="101">
        <v>76.900000000000006</v>
      </c>
      <c r="D19" s="101">
        <v>58.2</v>
      </c>
      <c r="E19" s="101">
        <v>39.1</v>
      </c>
      <c r="F19" s="101">
        <v>22</v>
      </c>
      <c r="G19" s="101">
        <v>8.3000000000000007</v>
      </c>
      <c r="H19" s="101">
        <v>84.3</v>
      </c>
      <c r="I19" s="101">
        <v>83.6</v>
      </c>
      <c r="J19" s="101">
        <v>64.8</v>
      </c>
      <c r="K19" s="101">
        <v>45.2</v>
      </c>
      <c r="L19" s="101">
        <v>26.8</v>
      </c>
      <c r="M19" s="101">
        <v>10.5</v>
      </c>
      <c r="N19" s="101">
        <v>3.8</v>
      </c>
      <c r="O19" s="23"/>
      <c r="P19" s="23"/>
      <c r="Q19" s="23"/>
      <c r="R19" s="23"/>
      <c r="S19" s="23"/>
      <c r="T19" s="23"/>
      <c r="U19" s="23"/>
      <c r="V19" s="23"/>
      <c r="W19" s="23"/>
      <c r="X19" s="23"/>
      <c r="Y19" s="23"/>
    </row>
    <row r="20" spans="1:25">
      <c r="A20" s="104">
        <v>2009</v>
      </c>
      <c r="B20" s="101">
        <v>77.7</v>
      </c>
      <c r="C20" s="101">
        <v>77.099999999999994</v>
      </c>
      <c r="D20" s="101">
        <v>58.3</v>
      </c>
      <c r="E20" s="101">
        <v>39.299999999999997</v>
      </c>
      <c r="F20" s="101">
        <v>22.2</v>
      </c>
      <c r="G20" s="101">
        <v>8.4</v>
      </c>
      <c r="H20" s="101">
        <v>84.4</v>
      </c>
      <c r="I20" s="101">
        <v>83.7</v>
      </c>
      <c r="J20" s="101">
        <v>64.900000000000006</v>
      </c>
      <c r="K20" s="101">
        <v>45.3</v>
      </c>
      <c r="L20" s="101">
        <v>27</v>
      </c>
      <c r="M20" s="101">
        <v>10.5</v>
      </c>
      <c r="N20" s="101">
        <v>3.9</v>
      </c>
      <c r="O20" s="23"/>
      <c r="P20" s="23"/>
      <c r="Q20" s="23"/>
      <c r="R20" s="23"/>
      <c r="S20" s="23"/>
      <c r="T20" s="23"/>
      <c r="U20" s="23"/>
      <c r="V20" s="23"/>
      <c r="W20" s="23"/>
      <c r="X20" s="23"/>
      <c r="Y20" s="23"/>
    </row>
    <row r="21" spans="1:25">
      <c r="A21" s="104">
        <v>2010</v>
      </c>
      <c r="B21" s="101">
        <v>78</v>
      </c>
      <c r="C21" s="101">
        <v>77.3</v>
      </c>
      <c r="D21" s="101">
        <v>58.6</v>
      </c>
      <c r="E21" s="101">
        <v>39.5</v>
      </c>
      <c r="F21" s="101">
        <v>22.4</v>
      </c>
      <c r="G21" s="101">
        <v>8.5</v>
      </c>
      <c r="H21" s="101">
        <v>84.6</v>
      </c>
      <c r="I21" s="101">
        <v>83.9</v>
      </c>
      <c r="J21" s="101">
        <v>65.099999999999994</v>
      </c>
      <c r="K21" s="101">
        <v>45.5</v>
      </c>
      <c r="L21" s="101">
        <v>27.1</v>
      </c>
      <c r="M21" s="101">
        <v>10.7</v>
      </c>
      <c r="N21" s="101">
        <v>3.6</v>
      </c>
      <c r="O21" s="23"/>
      <c r="P21" s="23"/>
      <c r="Q21" s="23"/>
      <c r="R21" s="23"/>
      <c r="S21" s="23"/>
      <c r="T21" s="23"/>
      <c r="U21" s="23"/>
      <c r="V21" s="23"/>
      <c r="W21" s="23"/>
      <c r="X21" s="23"/>
      <c r="Y21" s="23"/>
    </row>
    <row r="22" spans="1:25">
      <c r="A22" s="104">
        <v>2011</v>
      </c>
      <c r="B22" s="101">
        <v>78.400000000000006</v>
      </c>
      <c r="C22" s="101">
        <v>77.7</v>
      </c>
      <c r="D22" s="101">
        <v>59</v>
      </c>
      <c r="E22" s="101">
        <v>39.9</v>
      </c>
      <c r="F22" s="101">
        <v>22.7</v>
      </c>
      <c r="G22" s="101">
        <v>8.6999999999999993</v>
      </c>
      <c r="H22" s="101">
        <v>85</v>
      </c>
      <c r="I22" s="101">
        <v>84.3</v>
      </c>
      <c r="J22" s="101">
        <v>65.400000000000006</v>
      </c>
      <c r="K22" s="101">
        <v>45.8</v>
      </c>
      <c r="L22" s="101">
        <v>27.4</v>
      </c>
      <c r="M22" s="101">
        <v>10.9</v>
      </c>
      <c r="N22" s="101">
        <v>3.5</v>
      </c>
    </row>
    <row r="23" spans="1:25">
      <c r="A23" s="104">
        <v>2012</v>
      </c>
      <c r="B23" s="101">
        <v>78.5</v>
      </c>
      <c r="C23" s="101">
        <v>77.8</v>
      </c>
      <c r="D23" s="101">
        <v>59</v>
      </c>
      <c r="E23" s="101">
        <v>39.9</v>
      </c>
      <c r="F23" s="101">
        <v>22.6</v>
      </c>
      <c r="G23" s="101">
        <v>8.6</v>
      </c>
      <c r="H23" s="101">
        <v>84.8</v>
      </c>
      <c r="I23" s="101">
        <v>84.1</v>
      </c>
      <c r="J23" s="101">
        <v>65.3</v>
      </c>
      <c r="K23" s="101">
        <v>45.7</v>
      </c>
      <c r="L23" s="101">
        <v>27.2</v>
      </c>
      <c r="M23" s="101">
        <v>10.6</v>
      </c>
      <c r="N23" s="101">
        <v>3.5</v>
      </c>
    </row>
    <row r="24" spans="1:25" ht="13.25" customHeight="1">
      <c r="A24" s="104">
        <v>2013</v>
      </c>
      <c r="B24" s="101">
        <v>78.7</v>
      </c>
      <c r="C24" s="101">
        <v>78.099999999999994</v>
      </c>
      <c r="D24" s="101">
        <v>59.3</v>
      </c>
      <c r="E24" s="101">
        <v>40.1</v>
      </c>
      <c r="F24" s="101">
        <v>22.8</v>
      </c>
      <c r="G24" s="101">
        <v>8.6999999999999993</v>
      </c>
      <c r="H24" s="101">
        <v>85</v>
      </c>
      <c r="I24" s="101">
        <v>84.3</v>
      </c>
      <c r="J24" s="101">
        <v>65.5</v>
      </c>
      <c r="K24" s="101">
        <v>45.9</v>
      </c>
      <c r="L24" s="101">
        <v>27.4</v>
      </c>
      <c r="M24" s="101">
        <v>10.8</v>
      </c>
      <c r="N24" s="101">
        <v>3.6</v>
      </c>
    </row>
    <row r="25" spans="1:25" ht="13.25" customHeight="1">
      <c r="A25" s="104" t="s">
        <v>164</v>
      </c>
      <c r="B25" s="101">
        <v>79.2</v>
      </c>
      <c r="C25" s="101">
        <v>78.5</v>
      </c>
      <c r="D25" s="101">
        <v>59.8</v>
      </c>
      <c r="E25" s="101">
        <v>40.6</v>
      </c>
      <c r="F25" s="101">
        <v>23.1</v>
      </c>
      <c r="G25" s="101">
        <v>9</v>
      </c>
      <c r="H25" s="101">
        <v>85.4</v>
      </c>
      <c r="I25" s="101">
        <v>84.7</v>
      </c>
      <c r="J25" s="101">
        <v>65.8</v>
      </c>
      <c r="K25" s="101">
        <v>46.2</v>
      </c>
      <c r="L25" s="101">
        <v>27.7</v>
      </c>
      <c r="M25" s="101">
        <v>11.1</v>
      </c>
      <c r="N25" s="101">
        <v>3.5</v>
      </c>
    </row>
    <row r="26" spans="1:25" ht="13.25" customHeight="1">
      <c r="A26" s="104" t="s">
        <v>165</v>
      </c>
      <c r="B26" s="101">
        <v>79.2</v>
      </c>
      <c r="C26" s="101">
        <v>78.5</v>
      </c>
      <c r="D26" s="101">
        <v>59.8</v>
      </c>
      <c r="E26" s="101">
        <v>40.6</v>
      </c>
      <c r="F26" s="101">
        <v>23.1</v>
      </c>
      <c r="G26" s="101">
        <v>9</v>
      </c>
      <c r="H26" s="101">
        <v>85.4</v>
      </c>
      <c r="I26" s="101">
        <v>84.7</v>
      </c>
      <c r="J26" s="101">
        <v>65.8</v>
      </c>
      <c r="K26" s="101">
        <v>46.2</v>
      </c>
      <c r="L26" s="101">
        <v>27.7</v>
      </c>
      <c r="M26" s="101">
        <v>11.1</v>
      </c>
      <c r="N26" s="101">
        <v>3.5</v>
      </c>
    </row>
    <row r="27" spans="1:25">
      <c r="A27" s="104">
        <v>2015</v>
      </c>
      <c r="B27" s="101">
        <v>79</v>
      </c>
      <c r="C27" s="101">
        <v>78.3</v>
      </c>
      <c r="D27" s="101">
        <v>59.6</v>
      </c>
      <c r="E27" s="101">
        <v>40.4</v>
      </c>
      <c r="F27" s="101">
        <v>22.9</v>
      </c>
      <c r="G27" s="101">
        <v>8.8000000000000007</v>
      </c>
      <c r="H27" s="101">
        <v>85.1</v>
      </c>
      <c r="I27" s="101">
        <v>84.4</v>
      </c>
      <c r="J27" s="101">
        <v>65.599999999999994</v>
      </c>
      <c r="K27" s="101">
        <v>45.9</v>
      </c>
      <c r="L27" s="101">
        <v>27.4</v>
      </c>
      <c r="M27" s="101">
        <v>10.8</v>
      </c>
      <c r="N27" s="101">
        <v>3.7</v>
      </c>
    </row>
    <row r="28" spans="1:25">
      <c r="A28" s="104">
        <v>2016</v>
      </c>
      <c r="B28" s="101">
        <v>79.3</v>
      </c>
      <c r="C28" s="101">
        <v>78.599999999999994</v>
      </c>
      <c r="D28" s="101">
        <v>59.8</v>
      </c>
      <c r="E28" s="101">
        <v>40.6</v>
      </c>
      <c r="F28" s="101">
        <v>23.1</v>
      </c>
      <c r="G28" s="101">
        <v>9</v>
      </c>
      <c r="H28" s="101">
        <v>85.3</v>
      </c>
      <c r="I28" s="101">
        <v>84.6</v>
      </c>
      <c r="J28" s="101">
        <v>65.7</v>
      </c>
      <c r="K28" s="101">
        <v>46.1</v>
      </c>
      <c r="L28" s="101">
        <v>27.6</v>
      </c>
      <c r="M28" s="101">
        <v>11</v>
      </c>
      <c r="N28" s="101">
        <v>3.7</v>
      </c>
    </row>
    <row r="29" spans="1:25">
      <c r="A29" s="99" t="s">
        <v>69</v>
      </c>
      <c r="B29" s="101">
        <v>79.400000000000006</v>
      </c>
      <c r="C29" s="101">
        <v>78.7</v>
      </c>
      <c r="D29" s="101">
        <v>60</v>
      </c>
      <c r="E29" s="101">
        <v>40.799999999999997</v>
      </c>
      <c r="F29" s="101">
        <v>23.2</v>
      </c>
      <c r="G29" s="101">
        <v>9</v>
      </c>
      <c r="H29" s="101">
        <v>85.3</v>
      </c>
      <c r="I29" s="101">
        <v>84.6</v>
      </c>
      <c r="J29" s="101">
        <v>65.8</v>
      </c>
      <c r="K29" s="101">
        <v>46.1</v>
      </c>
      <c r="L29" s="101">
        <v>27.6</v>
      </c>
      <c r="M29" s="101">
        <v>11.1</v>
      </c>
      <c r="N29" s="101">
        <v>3.9</v>
      </c>
    </row>
    <row r="30" spans="1:25">
      <c r="A30" s="99" t="s">
        <v>93</v>
      </c>
      <c r="B30" s="101">
        <v>79.5</v>
      </c>
      <c r="C30" s="101">
        <v>78.8</v>
      </c>
      <c r="D30" s="101">
        <v>60.1</v>
      </c>
      <c r="E30" s="101">
        <v>40.9</v>
      </c>
      <c r="F30" s="101">
        <v>23.3</v>
      </c>
      <c r="G30" s="101">
        <v>9.1</v>
      </c>
      <c r="H30" s="101">
        <v>85.4</v>
      </c>
      <c r="I30" s="101">
        <v>84.7</v>
      </c>
      <c r="J30" s="101">
        <v>65.900000000000006</v>
      </c>
      <c r="K30" s="101">
        <v>46.3</v>
      </c>
      <c r="L30" s="101">
        <v>27.7</v>
      </c>
      <c r="M30" s="101">
        <v>11.2</v>
      </c>
      <c r="N30" s="101">
        <v>3.8</v>
      </c>
    </row>
    <row r="31" spans="1:25" ht="12.75" customHeight="1">
      <c r="A31" s="99" t="s">
        <v>111</v>
      </c>
      <c r="B31" s="101">
        <v>79.7</v>
      </c>
      <c r="C31" s="101">
        <v>79</v>
      </c>
      <c r="D31" s="101">
        <v>60.3</v>
      </c>
      <c r="E31" s="101">
        <v>41.1</v>
      </c>
      <c r="F31" s="101">
        <v>23.4</v>
      </c>
      <c r="G31" s="101">
        <v>9.1999999999999993</v>
      </c>
      <c r="H31" s="101">
        <v>85.6</v>
      </c>
      <c r="I31" s="101">
        <v>84.9</v>
      </c>
      <c r="J31" s="101">
        <v>66</v>
      </c>
      <c r="K31" s="101">
        <v>46.4</v>
      </c>
      <c r="L31" s="101">
        <v>27.8</v>
      </c>
      <c r="M31" s="101">
        <v>11.3</v>
      </c>
      <c r="N31" s="101">
        <v>3.8</v>
      </c>
    </row>
    <row r="32" spans="1:25" ht="12.75" customHeight="1">
      <c r="A32" s="100" t="s">
        <v>72</v>
      </c>
      <c r="B32" s="102">
        <v>79.2</v>
      </c>
      <c r="C32" s="102">
        <v>78.5</v>
      </c>
      <c r="D32" s="102">
        <v>59.7</v>
      </c>
      <c r="E32" s="102">
        <v>40.5</v>
      </c>
      <c r="F32" s="102">
        <v>22.9</v>
      </c>
      <c r="G32" s="102">
        <v>8.9</v>
      </c>
      <c r="H32" s="102">
        <v>85.2</v>
      </c>
      <c r="I32" s="102">
        <v>84.5</v>
      </c>
      <c r="J32" s="102">
        <v>65.7</v>
      </c>
      <c r="K32" s="102">
        <v>46</v>
      </c>
      <c r="L32" s="102">
        <v>27.4</v>
      </c>
      <c r="M32" s="102">
        <v>11</v>
      </c>
      <c r="N32" s="102">
        <v>3.5</v>
      </c>
    </row>
    <row r="33" spans="1:12" ht="18" customHeight="1">
      <c r="A33" s="73" t="s">
        <v>183</v>
      </c>
      <c r="B33" s="30"/>
      <c r="C33" s="30"/>
      <c r="D33" s="30"/>
      <c r="E33" s="30"/>
      <c r="F33" s="30"/>
      <c r="G33" s="30"/>
      <c r="H33" s="30"/>
      <c r="I33" s="30"/>
      <c r="J33" s="30"/>
      <c r="K33" s="30"/>
      <c r="L33" s="30"/>
    </row>
    <row r="34" spans="1:12">
      <c r="A34" s="5" t="s">
        <v>113</v>
      </c>
      <c r="B34" s="31"/>
      <c r="C34" s="31"/>
      <c r="D34" s="31"/>
      <c r="E34" s="31"/>
      <c r="F34" s="31"/>
      <c r="G34" s="31"/>
      <c r="H34" s="31"/>
      <c r="I34" s="31"/>
      <c r="J34" s="31"/>
      <c r="K34" s="31"/>
      <c r="L34" s="31"/>
    </row>
    <row r="35" spans="1:12">
      <c r="A35" s="10" t="s">
        <v>6</v>
      </c>
    </row>
  </sheetData>
  <mergeCells count="4">
    <mergeCell ref="A3:A4"/>
    <mergeCell ref="B3:G3"/>
    <mergeCell ref="H3:M3"/>
    <mergeCell ref="N3:N4"/>
  </mergeCells>
  <pageMargins left="0.79027777777777797" right="0.79027777777777797" top="0.97986111111111096" bottom="0.97986111111111096" header="0.97986111111111096" footer="0.97986111111111096"/>
  <pageSetup paperSize="77" scale="86" firstPageNumber="0" pageOrder="overThenDown"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K58"/>
  <sheetViews>
    <sheetView tabSelected="1" topLeftCell="P33" zoomScaleNormal="100" workbookViewId="0">
      <selection activeCell="AA59" sqref="AA59"/>
    </sheetView>
  </sheetViews>
  <sheetFormatPr baseColWidth="10" defaultColWidth="11.5" defaultRowHeight="15"/>
  <cols>
    <col min="1" max="13" width="11.5" style="1"/>
    <col min="14" max="14" width="12.6640625" style="1" bestFit="1" customWidth="1"/>
    <col min="15" max="16" width="12.6640625" style="55" customWidth="1"/>
    <col min="17" max="17" width="9" style="1" bestFit="1" customWidth="1"/>
    <col min="18" max="18" width="10.83203125" style="1" customWidth="1"/>
    <col min="19" max="19" width="6.5" style="1" bestFit="1" customWidth="1"/>
    <col min="20" max="20" width="12" style="1" bestFit="1" customWidth="1"/>
    <col min="21" max="21" width="11.6640625" style="1" bestFit="1" customWidth="1"/>
    <col min="22" max="22" width="14.1640625" style="1" bestFit="1" customWidth="1"/>
    <col min="23" max="23" width="14.5" style="1" bestFit="1" customWidth="1"/>
    <col min="24" max="24" width="14.6640625" style="1" bestFit="1" customWidth="1"/>
    <col min="25" max="25" width="12.1640625" style="1" bestFit="1" customWidth="1"/>
    <col min="26" max="27" width="14.1640625" style="1" bestFit="1" customWidth="1"/>
    <col min="28" max="28" width="14.6640625" style="1" bestFit="1" customWidth="1"/>
    <col min="29" max="29" width="12.1640625" style="1" bestFit="1" customWidth="1"/>
    <col min="30" max="30" width="14.1640625" style="1" bestFit="1" customWidth="1"/>
    <col min="31" max="31" width="14.5" style="1" bestFit="1" customWidth="1"/>
    <col min="32" max="32" width="11.5" style="1" bestFit="1" customWidth="1"/>
    <col min="33" max="63" width="10.83203125" style="1" customWidth="1"/>
  </cols>
  <sheetData>
    <row r="1" spans="1:63">
      <c r="A1" s="19"/>
      <c r="B1" s="20"/>
      <c r="C1" s="20"/>
      <c r="D1" s="20"/>
      <c r="E1" s="9"/>
      <c r="F1" s="9"/>
      <c r="G1" s="21" t="s">
        <v>75</v>
      </c>
      <c r="R1" s="85"/>
    </row>
    <row r="2" spans="1:63">
      <c r="C2" s="22"/>
      <c r="F2" s="23"/>
      <c r="I2" s="22"/>
      <c r="L2" s="23"/>
    </row>
    <row r="3" spans="1:63">
      <c r="A3" s="24"/>
      <c r="B3" s="25"/>
      <c r="C3" s="25"/>
      <c r="D3" s="25"/>
      <c r="E3" s="25"/>
      <c r="F3" s="25"/>
      <c r="G3" s="132"/>
      <c r="H3" s="131">
        <v>2015</v>
      </c>
      <c r="I3" s="131">
        <v>2016</v>
      </c>
      <c r="J3" s="131">
        <v>2017</v>
      </c>
      <c r="K3" s="131">
        <v>2018</v>
      </c>
      <c r="L3" s="131">
        <v>2019</v>
      </c>
      <c r="M3" s="131">
        <v>2020</v>
      </c>
      <c r="N3" s="6"/>
      <c r="O3" s="41"/>
      <c r="P3" s="41"/>
    </row>
    <row r="4" spans="1:63">
      <c r="A4" s="26"/>
      <c r="B4" s="27"/>
      <c r="C4" s="27"/>
      <c r="D4" s="27"/>
      <c r="E4" s="27"/>
      <c r="F4" s="27"/>
      <c r="G4" s="133" t="s">
        <v>76</v>
      </c>
      <c r="H4" s="134">
        <v>2186</v>
      </c>
      <c r="I4" s="134">
        <v>2128</v>
      </c>
      <c r="J4" s="134">
        <v>2044</v>
      </c>
      <c r="K4" s="134">
        <v>2031</v>
      </c>
      <c r="L4" s="134">
        <v>2038</v>
      </c>
      <c r="M4" s="134">
        <v>2011</v>
      </c>
      <c r="N4" s="6"/>
      <c r="O4" s="41"/>
      <c r="P4" s="41"/>
    </row>
    <row r="5" spans="1:63">
      <c r="A5" s="26"/>
      <c r="B5" s="27"/>
      <c r="C5" s="27"/>
      <c r="D5" s="27"/>
      <c r="E5" s="27"/>
      <c r="F5" s="27"/>
      <c r="G5" s="133" t="s">
        <v>77</v>
      </c>
      <c r="H5" s="134">
        <v>2158</v>
      </c>
      <c r="I5" s="134">
        <v>2103</v>
      </c>
      <c r="J5" s="134">
        <v>2068</v>
      </c>
      <c r="K5" s="134">
        <v>1990</v>
      </c>
      <c r="L5" s="134">
        <v>1960</v>
      </c>
      <c r="M5" s="134">
        <v>1948</v>
      </c>
      <c r="N5" s="6"/>
      <c r="O5" s="41"/>
      <c r="P5" s="41"/>
    </row>
    <row r="6" spans="1:63">
      <c r="A6" s="26"/>
      <c r="B6" s="27"/>
      <c r="C6" s="27"/>
      <c r="D6" s="27"/>
      <c r="E6" s="27"/>
      <c r="F6" s="27"/>
      <c r="G6" s="133" t="s">
        <v>78</v>
      </c>
      <c r="H6" s="134">
        <v>2073</v>
      </c>
      <c r="I6" s="134">
        <v>2034</v>
      </c>
      <c r="J6" s="134">
        <v>2001</v>
      </c>
      <c r="K6" s="134">
        <v>1927</v>
      </c>
      <c r="L6" s="134">
        <v>1936</v>
      </c>
      <c r="M6" s="134">
        <v>1950</v>
      </c>
      <c r="N6" s="6"/>
      <c r="O6" s="41"/>
      <c r="P6" s="41"/>
    </row>
    <row r="7" spans="1:63">
      <c r="A7" s="26"/>
      <c r="B7" s="27"/>
      <c r="C7" s="27"/>
      <c r="D7" s="27"/>
      <c r="E7" s="27"/>
      <c r="F7" s="27"/>
      <c r="G7" s="133" t="s">
        <v>79</v>
      </c>
      <c r="H7" s="134">
        <v>2099</v>
      </c>
      <c r="I7" s="134">
        <v>2024</v>
      </c>
      <c r="J7" s="134">
        <v>2022</v>
      </c>
      <c r="K7" s="134">
        <v>1961</v>
      </c>
      <c r="L7" s="134">
        <v>1971</v>
      </c>
      <c r="M7" s="134">
        <v>1912</v>
      </c>
      <c r="N7" s="6"/>
      <c r="O7" s="41"/>
      <c r="P7" s="41"/>
    </row>
    <row r="8" spans="1:63">
      <c r="A8" s="26"/>
      <c r="B8" s="27"/>
      <c r="C8" s="27"/>
      <c r="D8" s="27"/>
      <c r="E8" s="27"/>
      <c r="F8" s="27"/>
      <c r="G8" s="133" t="s">
        <v>80</v>
      </c>
      <c r="H8" s="134">
        <v>2181</v>
      </c>
      <c r="I8" s="134">
        <v>2123</v>
      </c>
      <c r="J8" s="134">
        <v>2113</v>
      </c>
      <c r="K8" s="134">
        <v>2085</v>
      </c>
      <c r="L8" s="134">
        <v>2053</v>
      </c>
      <c r="M8" s="134">
        <v>1999</v>
      </c>
      <c r="N8" s="6"/>
      <c r="O8" s="41"/>
      <c r="P8" s="41"/>
    </row>
    <row r="9" spans="1:63">
      <c r="A9" s="26"/>
      <c r="B9" s="27"/>
      <c r="C9" s="27"/>
      <c r="D9" s="27"/>
      <c r="E9" s="27"/>
      <c r="F9" s="27"/>
      <c r="G9" s="133" t="s">
        <v>81</v>
      </c>
      <c r="H9" s="134">
        <v>2240</v>
      </c>
      <c r="I9" s="134">
        <v>2204</v>
      </c>
      <c r="J9" s="134">
        <v>2105</v>
      </c>
      <c r="K9" s="134">
        <v>2116</v>
      </c>
      <c r="L9" s="134">
        <v>2098</v>
      </c>
      <c r="M9" s="134">
        <v>2061</v>
      </c>
      <c r="N9" s="6"/>
      <c r="O9" s="41"/>
      <c r="P9" s="41"/>
    </row>
    <row r="10" spans="1:63">
      <c r="A10" s="26"/>
      <c r="B10" s="27"/>
      <c r="C10" s="27"/>
      <c r="D10" s="27"/>
      <c r="E10" s="27"/>
      <c r="F10" s="27"/>
      <c r="G10" s="133" t="s">
        <v>82</v>
      </c>
      <c r="H10" s="134">
        <v>2257</v>
      </c>
      <c r="I10" s="134">
        <v>2273</v>
      </c>
      <c r="J10" s="134">
        <v>2207</v>
      </c>
      <c r="K10" s="134">
        <v>2198</v>
      </c>
      <c r="L10" s="134">
        <v>2189</v>
      </c>
      <c r="M10" s="134">
        <v>2131</v>
      </c>
      <c r="N10" s="6"/>
      <c r="O10" s="41"/>
      <c r="P10" s="41"/>
    </row>
    <row r="11" spans="1:63">
      <c r="A11" s="26"/>
      <c r="B11" s="27"/>
      <c r="C11" s="27"/>
      <c r="D11" s="27"/>
      <c r="E11" s="27"/>
      <c r="F11" s="27"/>
      <c r="G11" s="133" t="s">
        <v>83</v>
      </c>
      <c r="H11" s="134">
        <v>2223</v>
      </c>
      <c r="I11" s="134">
        <v>2204</v>
      </c>
      <c r="J11" s="134">
        <v>2191</v>
      </c>
      <c r="K11" s="134">
        <v>2161</v>
      </c>
      <c r="L11" s="134">
        <v>2137</v>
      </c>
      <c r="M11" s="134">
        <v>2056</v>
      </c>
      <c r="N11" s="6"/>
      <c r="O11" s="41"/>
      <c r="P11" s="41"/>
    </row>
    <row r="12" spans="1:63">
      <c r="A12" s="26"/>
      <c r="B12" s="27"/>
      <c r="C12" s="27"/>
      <c r="D12" s="27"/>
      <c r="E12" s="27"/>
      <c r="F12" s="27"/>
      <c r="G12" s="133" t="s">
        <v>84</v>
      </c>
      <c r="H12" s="134">
        <v>2287</v>
      </c>
      <c r="I12" s="134">
        <v>2226</v>
      </c>
      <c r="J12" s="134">
        <v>2168</v>
      </c>
      <c r="K12" s="134">
        <v>2168</v>
      </c>
      <c r="L12" s="134">
        <v>2159</v>
      </c>
      <c r="M12" s="134">
        <v>2104</v>
      </c>
      <c r="N12" s="6"/>
      <c r="O12" s="41"/>
      <c r="P12" s="41"/>
    </row>
    <row r="13" spans="1:63">
      <c r="A13" s="26"/>
      <c r="B13" s="27"/>
      <c r="C13" s="27"/>
      <c r="D13" s="27"/>
      <c r="E13" s="27"/>
      <c r="F13" s="27"/>
      <c r="G13" s="133" t="s">
        <v>85</v>
      </c>
      <c r="H13" s="134">
        <v>2233</v>
      </c>
      <c r="I13" s="134">
        <v>2179</v>
      </c>
      <c r="J13" s="134">
        <v>2173</v>
      </c>
      <c r="K13" s="134">
        <v>2157</v>
      </c>
      <c r="L13" s="134">
        <v>2125</v>
      </c>
      <c r="M13" s="134">
        <v>2071</v>
      </c>
      <c r="N13" s="6"/>
      <c r="O13" s="41"/>
      <c r="P13" s="41"/>
    </row>
    <row r="14" spans="1:63">
      <c r="A14" s="26"/>
      <c r="B14" s="27"/>
      <c r="C14" s="27"/>
      <c r="D14" s="27"/>
      <c r="E14" s="27"/>
      <c r="F14" s="27"/>
      <c r="G14" s="133" t="s">
        <v>86</v>
      </c>
      <c r="H14" s="134">
        <v>2167</v>
      </c>
      <c r="I14" s="134">
        <v>2116</v>
      </c>
      <c r="J14" s="134">
        <v>2135</v>
      </c>
      <c r="K14" s="134">
        <v>2101</v>
      </c>
      <c r="L14" s="134">
        <v>2062</v>
      </c>
      <c r="M14" s="134">
        <v>2022</v>
      </c>
      <c r="N14" s="6"/>
      <c r="O14" s="41"/>
      <c r="P14" s="41"/>
    </row>
    <row r="15" spans="1:63">
      <c r="A15" s="26"/>
      <c r="B15" s="27"/>
      <c r="C15" s="27"/>
      <c r="D15" s="27"/>
      <c r="E15" s="27"/>
      <c r="F15" s="27"/>
      <c r="G15" s="133" t="s">
        <v>87</v>
      </c>
      <c r="H15" s="134">
        <v>2160</v>
      </c>
      <c r="I15" s="134">
        <v>2074</v>
      </c>
      <c r="J15" s="134">
        <v>2070</v>
      </c>
      <c r="K15" s="134">
        <v>2037</v>
      </c>
      <c r="L15" s="134">
        <v>2032</v>
      </c>
      <c r="M15" s="134">
        <v>1993</v>
      </c>
      <c r="N15" s="6"/>
      <c r="O15" s="41"/>
      <c r="P15" s="41"/>
    </row>
    <row r="16" spans="1:63">
      <c r="A16" s="26"/>
      <c r="B16" s="27"/>
      <c r="C16" s="27"/>
      <c r="D16" s="27"/>
      <c r="E16" s="27"/>
      <c r="F16" s="27"/>
      <c r="G16" s="133" t="s">
        <v>190</v>
      </c>
      <c r="H16" s="134">
        <f t="shared" ref="H16:M16" si="0">SUM(H4:H15)</f>
        <v>26264</v>
      </c>
      <c r="I16" s="134">
        <f t="shared" si="0"/>
        <v>25688</v>
      </c>
      <c r="J16" s="134">
        <f t="shared" si="0"/>
        <v>25297</v>
      </c>
      <c r="K16" s="134">
        <f t="shared" si="0"/>
        <v>24932</v>
      </c>
      <c r="L16" s="134">
        <f t="shared" si="0"/>
        <v>24760</v>
      </c>
      <c r="M16" s="134">
        <f t="shared" si="0"/>
        <v>24258</v>
      </c>
      <c r="N16" s="41"/>
      <c r="O16" s="41"/>
      <c r="P16" s="41"/>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row>
    <row r="17" spans="1:63">
      <c r="A17" s="26"/>
      <c r="B17" s="27"/>
      <c r="C17" s="27"/>
      <c r="D17" s="27"/>
      <c r="E17" s="27"/>
      <c r="F17" s="27"/>
      <c r="G17" s="130"/>
      <c r="H17" s="27"/>
      <c r="I17" s="27"/>
      <c r="J17" s="27"/>
      <c r="K17" s="27"/>
      <c r="L17" s="27"/>
      <c r="M17" s="27"/>
      <c r="N17" s="41"/>
      <c r="O17" s="41"/>
      <c r="P17" s="41"/>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row>
    <row r="18" spans="1:63">
      <c r="G18" s="17"/>
      <c r="H18" s="6"/>
      <c r="I18" s="6"/>
      <c r="J18" s="6"/>
      <c r="K18" s="6"/>
      <c r="L18" s="6"/>
      <c r="M18" s="6"/>
      <c r="N18" s="41">
        <v>51660</v>
      </c>
      <c r="O18" s="41"/>
      <c r="P18" s="41"/>
      <c r="Q18" s="55">
        <v>54889</v>
      </c>
      <c r="R18" s="176">
        <f>(Q18-N18)/N18</f>
        <v>6.2504839334107623E-2</v>
      </c>
    </row>
    <row r="19" spans="1:63">
      <c r="A19" s="5"/>
      <c r="G19" s="5"/>
      <c r="H19" s="6"/>
      <c r="I19" s="6"/>
      <c r="J19" s="6"/>
      <c r="K19" s="6"/>
      <c r="L19" s="6"/>
      <c r="M19" s="6"/>
      <c r="N19" s="41">
        <v>52289</v>
      </c>
      <c r="O19" s="41"/>
      <c r="P19" s="41"/>
      <c r="Q19" s="55">
        <v>51660</v>
      </c>
      <c r="R19" s="170">
        <f>(Q19-N19)/N19</f>
        <v>-1.2029298705272619E-2</v>
      </c>
    </row>
    <row r="20" spans="1:63">
      <c r="A20" s="28"/>
      <c r="G20" s="10"/>
      <c r="H20" s="6"/>
      <c r="I20" s="6"/>
      <c r="J20" s="6"/>
      <c r="K20" s="6"/>
      <c r="L20" s="6"/>
      <c r="M20" s="6"/>
      <c r="N20" s="6">
        <v>62341</v>
      </c>
      <c r="O20" s="41"/>
      <c r="P20" s="41"/>
      <c r="Q20" s="1">
        <v>53900</v>
      </c>
      <c r="R20" s="167">
        <f>(Q20-N20)/N20</f>
        <v>-0.13540045876710352</v>
      </c>
    </row>
    <row r="22" spans="1:63">
      <c r="G22" s="159"/>
      <c r="H22" s="158">
        <v>2015</v>
      </c>
      <c r="I22" s="158">
        <v>2016</v>
      </c>
      <c r="J22" s="158">
        <v>2017</v>
      </c>
      <c r="K22" s="158">
        <v>2018</v>
      </c>
      <c r="L22" s="158">
        <v>2019</v>
      </c>
      <c r="M22" s="158">
        <v>2020</v>
      </c>
      <c r="N22" s="1">
        <v>2021</v>
      </c>
    </row>
    <row r="23" spans="1:63">
      <c r="G23" s="133" t="s">
        <v>76</v>
      </c>
      <c r="H23" s="134">
        <f>SUM(H4*31)</f>
        <v>67766</v>
      </c>
      <c r="I23" s="134">
        <f t="shared" ref="I23:K23" si="1">SUM(I4*31)</f>
        <v>65968</v>
      </c>
      <c r="J23" s="134">
        <f t="shared" si="1"/>
        <v>63364</v>
      </c>
      <c r="K23" s="134">
        <f t="shared" si="1"/>
        <v>62961</v>
      </c>
      <c r="L23" s="134">
        <f>SUM(L4*31)</f>
        <v>63178</v>
      </c>
      <c r="M23" s="134">
        <f>SUM(M4*31)</f>
        <v>62341</v>
      </c>
      <c r="N23" s="168">
        <f>M23-M23*0.135</f>
        <v>53924.964999999997</v>
      </c>
      <c r="O23" s="133" t="s">
        <v>76</v>
      </c>
      <c r="P23" s="175" t="s">
        <v>233</v>
      </c>
      <c r="Q23" s="156"/>
    </row>
    <row r="24" spans="1:63">
      <c r="G24" s="133" t="s">
        <v>77</v>
      </c>
      <c r="H24" s="134">
        <f>SUM(H5*28)</f>
        <v>60424</v>
      </c>
      <c r="I24" s="134">
        <f>SUM(I5*29)</f>
        <v>60987</v>
      </c>
      <c r="J24" s="134">
        <f t="shared" ref="J24:L24" si="2">SUM(J5*28)</f>
        <v>57904</v>
      </c>
      <c r="K24" s="134">
        <f t="shared" si="2"/>
        <v>55720</v>
      </c>
      <c r="L24" s="134">
        <f t="shared" si="2"/>
        <v>54880</v>
      </c>
      <c r="M24" s="134">
        <f>SUM(M5*29)</f>
        <v>56492</v>
      </c>
      <c r="N24" s="168">
        <f>M24-M24*0.11</f>
        <v>50277.88</v>
      </c>
      <c r="O24" s="133" t="s">
        <v>77</v>
      </c>
      <c r="P24" s="175" t="s">
        <v>234</v>
      </c>
    </row>
    <row r="25" spans="1:63">
      <c r="G25" s="169" t="s">
        <v>78</v>
      </c>
      <c r="H25" s="134">
        <f t="shared" ref="H25:M34" si="3">SUM(H6*31)</f>
        <v>64263</v>
      </c>
      <c r="I25" s="134">
        <f t="shared" si="3"/>
        <v>63054</v>
      </c>
      <c r="J25" s="134">
        <f t="shared" si="3"/>
        <v>62031</v>
      </c>
      <c r="K25" s="134">
        <f t="shared" si="3"/>
        <v>59737</v>
      </c>
      <c r="L25" s="134">
        <f t="shared" si="3"/>
        <v>60016</v>
      </c>
      <c r="M25" s="134">
        <f>SUM(M6*31)</f>
        <v>60450</v>
      </c>
      <c r="N25" s="168">
        <f>M25-M25*0.092</f>
        <v>54888.6</v>
      </c>
      <c r="O25" s="169" t="s">
        <v>78</v>
      </c>
      <c r="P25" s="175" t="s">
        <v>235</v>
      </c>
      <c r="Q25" s="1">
        <v>1686</v>
      </c>
    </row>
    <row r="26" spans="1:63">
      <c r="G26" s="133" t="s">
        <v>79</v>
      </c>
      <c r="H26" s="134">
        <f>SUM(H7*30)</f>
        <v>62970</v>
      </c>
      <c r="I26" s="134">
        <f t="shared" ref="I26:M26" si="4">SUM(I7*30)</f>
        <v>60720</v>
      </c>
      <c r="J26" s="134">
        <f t="shared" si="4"/>
        <v>60660</v>
      </c>
      <c r="K26" s="134">
        <f t="shared" si="4"/>
        <v>58830</v>
      </c>
      <c r="L26" s="134">
        <f t="shared" si="4"/>
        <v>59130</v>
      </c>
      <c r="M26" s="134">
        <f t="shared" si="4"/>
        <v>57360</v>
      </c>
      <c r="N26" s="168">
        <f>M26-M26*0.086</f>
        <v>52427.040000000001</v>
      </c>
      <c r="O26" s="133" t="s">
        <v>79</v>
      </c>
      <c r="P26" s="175" t="s">
        <v>236</v>
      </c>
    </row>
    <row r="27" spans="1:63">
      <c r="G27" s="133" t="s">
        <v>80</v>
      </c>
      <c r="H27" s="134">
        <f t="shared" si="3"/>
        <v>67611</v>
      </c>
      <c r="I27" s="134">
        <f t="shared" si="3"/>
        <v>65813</v>
      </c>
      <c r="J27" s="134">
        <f t="shared" si="3"/>
        <v>65503</v>
      </c>
      <c r="K27" s="134">
        <f t="shared" si="3"/>
        <v>64635</v>
      </c>
      <c r="L27" s="134">
        <f t="shared" si="3"/>
        <v>63643</v>
      </c>
      <c r="M27" s="134">
        <f t="shared" si="3"/>
        <v>61969</v>
      </c>
      <c r="N27" s="168">
        <f>M27-M27*0.082</f>
        <v>56887.542000000001</v>
      </c>
      <c r="O27" s="133" t="s">
        <v>80</v>
      </c>
      <c r="P27" s="175" t="s">
        <v>236</v>
      </c>
    </row>
    <row r="28" spans="1:63">
      <c r="G28" s="133" t="s">
        <v>81</v>
      </c>
      <c r="H28" s="134">
        <f>SUM(H9*30)</f>
        <v>67200</v>
      </c>
      <c r="I28" s="134">
        <f t="shared" ref="I28:M28" si="5">SUM(I9*30)</f>
        <v>66120</v>
      </c>
      <c r="J28" s="134">
        <f t="shared" si="5"/>
        <v>63150</v>
      </c>
      <c r="K28" s="134">
        <f t="shared" si="5"/>
        <v>63480</v>
      </c>
      <c r="L28" s="134">
        <f t="shared" si="5"/>
        <v>62940</v>
      </c>
      <c r="M28" s="134">
        <f t="shared" si="5"/>
        <v>61830</v>
      </c>
      <c r="N28" s="168">
        <f>M28-M28*0.107</f>
        <v>55214.19</v>
      </c>
      <c r="O28" s="133" t="s">
        <v>81</v>
      </c>
      <c r="P28" s="175" t="s">
        <v>237</v>
      </c>
    </row>
    <row r="29" spans="1:63">
      <c r="G29" s="133" t="s">
        <v>82</v>
      </c>
      <c r="H29" s="134">
        <f t="shared" si="3"/>
        <v>69967</v>
      </c>
      <c r="I29" s="134">
        <f t="shared" si="3"/>
        <v>70463</v>
      </c>
      <c r="J29" s="134">
        <f t="shared" si="3"/>
        <v>68417</v>
      </c>
      <c r="K29" s="134">
        <f t="shared" si="3"/>
        <v>68138</v>
      </c>
      <c r="L29" s="134">
        <f t="shared" si="3"/>
        <v>67859</v>
      </c>
      <c r="M29" s="134">
        <f t="shared" si="3"/>
        <v>66061</v>
      </c>
      <c r="N29" s="168">
        <f>M29-M29*0.113</f>
        <v>58596.107000000004</v>
      </c>
      <c r="O29" s="133" t="s">
        <v>82</v>
      </c>
      <c r="P29" s="175" t="s">
        <v>234</v>
      </c>
      <c r="S29" s="1">
        <v>62992</v>
      </c>
      <c r="T29" s="1">
        <v>59799</v>
      </c>
    </row>
    <row r="30" spans="1:63">
      <c r="G30" s="133" t="s">
        <v>83</v>
      </c>
      <c r="H30" s="134">
        <f t="shared" si="3"/>
        <v>68913</v>
      </c>
      <c r="I30" s="134">
        <f t="shared" si="3"/>
        <v>68324</v>
      </c>
      <c r="J30" s="134">
        <f t="shared" si="3"/>
        <v>67921</v>
      </c>
      <c r="K30" s="134">
        <f t="shared" si="3"/>
        <v>66991</v>
      </c>
      <c r="L30" s="134">
        <f t="shared" si="3"/>
        <v>66247</v>
      </c>
      <c r="M30" s="134">
        <f t="shared" si="3"/>
        <v>63736</v>
      </c>
      <c r="N30" s="168">
        <f>M30-M30*0.104</f>
        <v>57107.455999999998</v>
      </c>
      <c r="O30" s="133" t="s">
        <v>83</v>
      </c>
      <c r="P30" s="175" t="s">
        <v>237</v>
      </c>
      <c r="Q30" s="37">
        <f>(L30-M30)</f>
        <v>2511</v>
      </c>
      <c r="AJ30" s="1">
        <v>1</v>
      </c>
      <c r="AK30" s="1">
        <v>1546</v>
      </c>
      <c r="AN30" s="55">
        <v>1567</v>
      </c>
    </row>
    <row r="31" spans="1:63">
      <c r="G31" s="133" t="s">
        <v>84</v>
      </c>
      <c r="H31" s="134">
        <f>SUM(H12*30)</f>
        <v>68610</v>
      </c>
      <c r="I31" s="134">
        <f t="shared" ref="I31:M31" si="6">SUM(I12*30)</f>
        <v>66780</v>
      </c>
      <c r="J31" s="134">
        <f t="shared" si="6"/>
        <v>65040</v>
      </c>
      <c r="K31" s="134">
        <f t="shared" si="6"/>
        <v>65040</v>
      </c>
      <c r="L31" s="134">
        <f t="shared" si="6"/>
        <v>64770</v>
      </c>
      <c r="M31" s="134">
        <f t="shared" si="6"/>
        <v>63120</v>
      </c>
      <c r="N31" s="168">
        <f>M31-M31*0.096</f>
        <v>57060.479999999996</v>
      </c>
      <c r="O31" s="133" t="s">
        <v>84</v>
      </c>
      <c r="P31" s="175" t="s">
        <v>235</v>
      </c>
      <c r="Q31" s="37">
        <f>(L31-M31)</f>
        <v>1650</v>
      </c>
      <c r="AJ31" s="1">
        <v>2</v>
      </c>
      <c r="AK31" s="1">
        <v>1356</v>
      </c>
      <c r="AN31" s="55">
        <v>1794</v>
      </c>
    </row>
    <row r="32" spans="1:63">
      <c r="G32" s="133" t="s">
        <v>85</v>
      </c>
      <c r="H32" s="134">
        <f t="shared" si="3"/>
        <v>69223</v>
      </c>
      <c r="I32" s="134">
        <f t="shared" si="3"/>
        <v>67549</v>
      </c>
      <c r="J32" s="134">
        <f t="shared" si="3"/>
        <v>67363</v>
      </c>
      <c r="K32" s="134">
        <f t="shared" si="3"/>
        <v>66867</v>
      </c>
      <c r="L32" s="134">
        <f t="shared" si="3"/>
        <v>65875</v>
      </c>
      <c r="M32" s="134">
        <f t="shared" si="3"/>
        <v>64201</v>
      </c>
      <c r="N32" s="168">
        <f>M32-M32*0.093</f>
        <v>58230.307000000001</v>
      </c>
      <c r="O32" s="133" t="s">
        <v>85</v>
      </c>
      <c r="P32" s="175" t="s">
        <v>235</v>
      </c>
      <c r="Q32" s="37">
        <f>(L32-M32)</f>
        <v>1674</v>
      </c>
      <c r="AJ32" s="55">
        <v>3</v>
      </c>
      <c r="AK32" s="1">
        <v>1745</v>
      </c>
      <c r="AN32" s="55">
        <v>1865</v>
      </c>
    </row>
    <row r="33" spans="7:40">
      <c r="G33" s="133" t="s">
        <v>86</v>
      </c>
      <c r="H33" s="134">
        <f>SUM(H14*30)</f>
        <v>65010</v>
      </c>
      <c r="I33" s="134">
        <f t="shared" ref="I33:M33" si="7">SUM(I14*30)</f>
        <v>63480</v>
      </c>
      <c r="J33" s="134">
        <f t="shared" si="7"/>
        <v>64050</v>
      </c>
      <c r="K33" s="134">
        <f t="shared" si="7"/>
        <v>63030</v>
      </c>
      <c r="L33" s="134">
        <f t="shared" si="7"/>
        <v>61860</v>
      </c>
      <c r="M33" s="134">
        <f t="shared" si="7"/>
        <v>60660</v>
      </c>
      <c r="N33" s="168">
        <f>M33-M33*0.096</f>
        <v>54836.639999999999</v>
      </c>
      <c r="O33" s="133" t="s">
        <v>86</v>
      </c>
      <c r="P33" s="175" t="s">
        <v>235</v>
      </c>
      <c r="Q33" s="37">
        <f>(L33-M33)</f>
        <v>1200</v>
      </c>
      <c r="AJ33" s="55">
        <v>4</v>
      </c>
      <c r="AK33" s="1">
        <v>1256</v>
      </c>
      <c r="AN33" s="55">
        <v>1946</v>
      </c>
    </row>
    <row r="34" spans="7:40">
      <c r="G34" s="133" t="s">
        <v>87</v>
      </c>
      <c r="H34" s="134">
        <f t="shared" si="3"/>
        <v>66960</v>
      </c>
      <c r="I34" s="134">
        <f t="shared" si="3"/>
        <v>64294</v>
      </c>
      <c r="J34" s="134">
        <f t="shared" si="3"/>
        <v>64170</v>
      </c>
      <c r="K34" s="134">
        <f t="shared" si="3"/>
        <v>63147</v>
      </c>
      <c r="L34" s="134">
        <f t="shared" si="3"/>
        <v>62992</v>
      </c>
      <c r="M34" s="134">
        <v>58583</v>
      </c>
      <c r="N34" s="168">
        <f>M34-M34*0.08</f>
        <v>53896.36</v>
      </c>
      <c r="O34" s="133" t="s">
        <v>87</v>
      </c>
      <c r="P34" s="175" t="s">
        <v>237</v>
      </c>
      <c r="Q34" s="37">
        <f>(L34-M34)</f>
        <v>4409</v>
      </c>
      <c r="R34" s="157">
        <v>-7.0000000000000007E-2</v>
      </c>
      <c r="AJ34" s="55">
        <v>5</v>
      </c>
      <c r="AK34" s="1">
        <v>1456</v>
      </c>
      <c r="AN34" s="55">
        <v>1647</v>
      </c>
    </row>
    <row r="35" spans="7:40">
      <c r="G35" s="1" t="s">
        <v>208</v>
      </c>
      <c r="H35" s="37">
        <f>SUM(H23:H34)</f>
        <v>798917</v>
      </c>
      <c r="I35" s="37">
        <f>SUM(I23:I34)</f>
        <v>783552</v>
      </c>
      <c r="J35" s="37">
        <f t="shared" ref="J35:K35" si="8">SUM(J23:J34)</f>
        <v>769573</v>
      </c>
      <c r="K35" s="37">
        <f t="shared" si="8"/>
        <v>758576</v>
      </c>
      <c r="L35" s="37">
        <f>SUM(L23:L34)</f>
        <v>753390</v>
      </c>
      <c r="M35" s="37">
        <f>SUM(M23:M34)</f>
        <v>736803</v>
      </c>
      <c r="N35" s="37">
        <f>SUM(N23:N34)</f>
        <v>663347.56700000004</v>
      </c>
      <c r="O35" s="37"/>
      <c r="P35" s="37"/>
      <c r="AJ35" s="55">
        <v>6</v>
      </c>
      <c r="AK35" s="1">
        <v>1675</v>
      </c>
      <c r="AN35" s="55">
        <v>1349</v>
      </c>
    </row>
    <row r="36" spans="7:40">
      <c r="N36" s="1">
        <f>(L34-L34*0.07)</f>
        <v>58582.559999999998</v>
      </c>
      <c r="AJ36" s="55">
        <v>7</v>
      </c>
      <c r="AK36" s="1">
        <v>1453</v>
      </c>
      <c r="AN36" s="55">
        <v>1792</v>
      </c>
    </row>
    <row r="37" spans="7:40">
      <c r="AJ37" s="55">
        <v>8</v>
      </c>
      <c r="AK37" s="1">
        <v>1237</v>
      </c>
      <c r="AN37" s="55">
        <v>1934</v>
      </c>
    </row>
    <row r="38" spans="7:40">
      <c r="AJ38" s="55">
        <v>9</v>
      </c>
      <c r="AK38" s="1">
        <v>1896</v>
      </c>
      <c r="AN38" s="55">
        <v>1273</v>
      </c>
    </row>
    <row r="39" spans="7:40">
      <c r="AJ39" s="55">
        <v>10</v>
      </c>
      <c r="AK39" s="1">
        <v>1975</v>
      </c>
      <c r="AN39" s="55">
        <v>1372</v>
      </c>
    </row>
    <row r="40" spans="7:40">
      <c r="AJ40" s="55">
        <v>11</v>
      </c>
      <c r="AK40" s="1">
        <v>1854</v>
      </c>
      <c r="AN40" s="55">
        <v>1893</v>
      </c>
    </row>
    <row r="41" spans="7:40">
      <c r="Y41" s="174"/>
      <c r="AJ41" s="55">
        <v>12</v>
      </c>
      <c r="AK41" s="1">
        <v>2076</v>
      </c>
      <c r="AN41" s="55">
        <v>1835</v>
      </c>
    </row>
    <row r="42" spans="7:40">
      <c r="AJ42" s="55">
        <v>13</v>
      </c>
      <c r="AK42" s="1">
        <v>1567</v>
      </c>
      <c r="AN42" s="55">
        <v>1924</v>
      </c>
    </row>
    <row r="43" spans="7:40">
      <c r="AJ43" s="55">
        <v>14</v>
      </c>
      <c r="AK43" s="1">
        <v>1794</v>
      </c>
      <c r="AN43" s="55">
        <v>1769</v>
      </c>
    </row>
    <row r="44" spans="7:40">
      <c r="AJ44" s="55">
        <v>15</v>
      </c>
      <c r="AK44" s="1">
        <v>1865</v>
      </c>
      <c r="AN44" s="55">
        <v>2006</v>
      </c>
    </row>
    <row r="45" spans="7:40">
      <c r="AJ45" s="55">
        <v>16</v>
      </c>
      <c r="AK45" s="1">
        <v>1946</v>
      </c>
    </row>
    <row r="46" spans="7:40">
      <c r="AJ46" s="55">
        <v>17</v>
      </c>
      <c r="AK46" s="1">
        <v>1647</v>
      </c>
    </row>
    <row r="47" spans="7:40">
      <c r="AJ47" s="55">
        <v>18</v>
      </c>
      <c r="AK47" s="1">
        <v>1349</v>
      </c>
    </row>
    <row r="48" spans="7:40">
      <c r="AJ48" s="55">
        <v>19</v>
      </c>
      <c r="AK48" s="1">
        <v>1792</v>
      </c>
    </row>
    <row r="49" spans="20:37">
      <c r="AJ49" s="55">
        <v>20</v>
      </c>
      <c r="AK49" s="1">
        <v>1934</v>
      </c>
    </row>
    <row r="50" spans="20:37">
      <c r="AJ50" s="55">
        <v>21</v>
      </c>
      <c r="AK50" s="1">
        <v>1273</v>
      </c>
    </row>
    <row r="51" spans="20:37">
      <c r="AJ51" s="55">
        <v>22</v>
      </c>
      <c r="AK51" s="1">
        <v>1372</v>
      </c>
    </row>
    <row r="52" spans="20:37">
      <c r="X52" s="174"/>
      <c r="Y52" s="174"/>
      <c r="Z52" s="174"/>
      <c r="AA52" s="174"/>
      <c r="AB52" s="174"/>
      <c r="AC52" s="174"/>
      <c r="AD52" s="174"/>
      <c r="AE52" s="174"/>
      <c r="AF52" s="174"/>
      <c r="AJ52" s="55">
        <v>23</v>
      </c>
      <c r="AK52" s="1">
        <v>1893</v>
      </c>
    </row>
    <row r="53" spans="20:37">
      <c r="W53" s="173"/>
      <c r="X53" s="173"/>
      <c r="Y53" s="173"/>
      <c r="Z53" s="173"/>
      <c r="AA53" s="173"/>
      <c r="AB53" s="173"/>
      <c r="AC53" s="173"/>
      <c r="AD53" s="173"/>
      <c r="AE53" s="173"/>
      <c r="AJ53" s="55">
        <v>24</v>
      </c>
      <c r="AK53" s="1">
        <v>1835</v>
      </c>
    </row>
    <row r="54" spans="20:37">
      <c r="V54" s="172"/>
      <c r="W54" s="172"/>
      <c r="X54" s="172"/>
      <c r="Y54" s="172"/>
      <c r="Z54" s="172"/>
      <c r="AA54" s="172"/>
      <c r="AB54" s="172"/>
      <c r="AC54" s="172"/>
      <c r="AD54" s="172"/>
      <c r="AJ54" s="55">
        <v>25</v>
      </c>
      <c r="AK54" s="1">
        <v>1924</v>
      </c>
    </row>
    <row r="55" spans="20:37">
      <c r="T55" s="1" t="s">
        <v>209</v>
      </c>
      <c r="U55" s="1" t="s">
        <v>210</v>
      </c>
      <c r="V55" s="171" t="s">
        <v>211</v>
      </c>
      <c r="W55" s="171" t="s">
        <v>212</v>
      </c>
      <c r="X55" s="171" t="s">
        <v>213</v>
      </c>
      <c r="Y55" s="1" t="s">
        <v>214</v>
      </c>
      <c r="Z55" s="1" t="s">
        <v>215</v>
      </c>
      <c r="AA55" s="1" t="s">
        <v>216</v>
      </c>
      <c r="AB55" s="1" t="s">
        <v>217</v>
      </c>
      <c r="AC55" s="171" t="s">
        <v>218</v>
      </c>
      <c r="AJ55" s="55">
        <v>26</v>
      </c>
      <c r="AK55" s="1">
        <v>1769</v>
      </c>
    </row>
    <row r="56" spans="20:37">
      <c r="V56" s="171" t="s">
        <v>219</v>
      </c>
      <c r="W56" s="171" t="s">
        <v>220</v>
      </c>
      <c r="X56" s="55" t="s">
        <v>221</v>
      </c>
      <c r="Y56" s="55" t="s">
        <v>222</v>
      </c>
      <c r="Z56" s="1" t="s">
        <v>226</v>
      </c>
      <c r="AA56" s="1" t="s">
        <v>227</v>
      </c>
      <c r="AB56" s="1" t="s">
        <v>228</v>
      </c>
      <c r="AC56" s="1" t="s">
        <v>229</v>
      </c>
      <c r="AJ56" s="55">
        <v>27</v>
      </c>
      <c r="AK56" s="1">
        <v>2006</v>
      </c>
    </row>
    <row r="57" spans="20:37">
      <c r="V57" s="55" t="s">
        <v>230</v>
      </c>
      <c r="W57" s="55" t="s">
        <v>231</v>
      </c>
      <c r="X57" s="1" t="s">
        <v>232</v>
      </c>
      <c r="Y57" s="1" t="s">
        <v>223</v>
      </c>
      <c r="Z57" s="1" t="s">
        <v>224</v>
      </c>
      <c r="AA57" s="1" t="s">
        <v>225</v>
      </c>
      <c r="AJ57" s="55">
        <v>28</v>
      </c>
      <c r="AK57" s="1">
        <v>1689</v>
      </c>
    </row>
    <row r="58" spans="20:37">
      <c r="AK58" s="1">
        <f>AVERAGE(AK30:AK57)</f>
        <v>1685</v>
      </c>
    </row>
  </sheetData>
  <pageMargins left="0.15763888888888899" right="0.15763888888888899" top="0.296527777777778" bottom="0.296527777777778" header="0.15763888888888899" footer="0.15763888888888899"/>
  <pageSetup paperSize="9" firstPageNumber="0" pageOrder="overThenDown" orientation="landscape" horizontalDpi="300" verticalDpi="300"/>
  <headerFooter>
    <oddHeader>&amp;C&amp;"Arial,Normal"&amp;10&amp;A</oddHeader>
    <oddFooter>&amp;C&amp;"Arial,Normal"&amp;10Page &amp;P</oddFooter>
  </headerFooter>
  <ignoredErrors>
    <ignoredError sqref="H16:L16" formulaRange="1"/>
    <ignoredError sqref="H27:H28 H26 H24 H31:H32 H33" 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A86CB-05C5-764C-BF82-8C0CCFDE88DD}">
  <dimension ref="A1:G12"/>
  <sheetViews>
    <sheetView topLeftCell="J2" workbookViewId="0">
      <selection activeCell="A12" sqref="A12"/>
    </sheetView>
  </sheetViews>
  <sheetFormatPr baseColWidth="10" defaultRowHeight="15"/>
  <sheetData>
    <row r="1" spans="1:7">
      <c r="A1" s="153"/>
      <c r="B1" s="152">
        <v>2015</v>
      </c>
      <c r="C1" s="152">
        <v>2016</v>
      </c>
      <c r="D1" s="152">
        <v>2017</v>
      </c>
      <c r="E1" s="152">
        <v>2018</v>
      </c>
      <c r="F1" s="152">
        <v>2019</v>
      </c>
      <c r="G1" s="152">
        <v>2020</v>
      </c>
    </row>
    <row r="2" spans="1:7">
      <c r="A2" s="169" t="s">
        <v>238</v>
      </c>
      <c r="B2" s="134">
        <v>2186</v>
      </c>
      <c r="C2" s="134">
        <v>2128</v>
      </c>
      <c r="D2" s="134">
        <v>2044</v>
      </c>
      <c r="E2" s="134">
        <v>2031</v>
      </c>
      <c r="F2" s="134">
        <v>2038</v>
      </c>
      <c r="G2" s="134">
        <v>2011</v>
      </c>
    </row>
    <row r="3" spans="1:7">
      <c r="A3" s="169" t="s">
        <v>239</v>
      </c>
      <c r="B3" s="134">
        <v>2158</v>
      </c>
      <c r="C3" s="134">
        <v>2103</v>
      </c>
      <c r="D3" s="134">
        <v>2068</v>
      </c>
      <c r="E3" s="134">
        <v>1990</v>
      </c>
      <c r="F3" s="134">
        <v>1960</v>
      </c>
      <c r="G3" s="134">
        <v>1948</v>
      </c>
    </row>
    <row r="4" spans="1:7">
      <c r="A4" s="169" t="s">
        <v>240</v>
      </c>
      <c r="B4" s="134">
        <v>2073</v>
      </c>
      <c r="C4" s="134">
        <v>2034</v>
      </c>
      <c r="D4" s="134">
        <v>2001</v>
      </c>
      <c r="E4" s="134">
        <v>1927</v>
      </c>
      <c r="F4" s="134">
        <v>1936</v>
      </c>
      <c r="G4" s="134">
        <v>1950</v>
      </c>
    </row>
    <row r="5" spans="1:7">
      <c r="A5" s="169" t="s">
        <v>241</v>
      </c>
      <c r="B5" s="134">
        <v>2099</v>
      </c>
      <c r="C5" s="134">
        <v>2024</v>
      </c>
      <c r="D5" s="134">
        <v>2022</v>
      </c>
      <c r="E5" s="134">
        <v>1961</v>
      </c>
      <c r="F5" s="134">
        <v>1971</v>
      </c>
      <c r="G5" s="134">
        <v>1912</v>
      </c>
    </row>
    <row r="6" spans="1:7">
      <c r="A6" s="169" t="s">
        <v>242</v>
      </c>
      <c r="B6" s="134">
        <v>2181</v>
      </c>
      <c r="C6" s="134">
        <v>2123</v>
      </c>
      <c r="D6" s="134">
        <v>2113</v>
      </c>
      <c r="E6" s="134">
        <v>2085</v>
      </c>
      <c r="F6" s="134">
        <v>2053</v>
      </c>
      <c r="G6" s="134">
        <v>1999</v>
      </c>
    </row>
    <row r="7" spans="1:7">
      <c r="A7" s="169" t="s">
        <v>243</v>
      </c>
      <c r="B7" s="134">
        <v>2240</v>
      </c>
      <c r="C7" s="134">
        <v>2204</v>
      </c>
      <c r="D7" s="134">
        <v>2105</v>
      </c>
      <c r="E7" s="134">
        <v>2116</v>
      </c>
      <c r="F7" s="134">
        <v>2098</v>
      </c>
      <c r="G7" s="134">
        <v>2061</v>
      </c>
    </row>
    <row r="8" spans="1:7">
      <c r="A8" s="169" t="s">
        <v>244</v>
      </c>
      <c r="B8" s="134">
        <v>2257</v>
      </c>
      <c r="C8" s="134">
        <v>2273</v>
      </c>
      <c r="D8" s="134">
        <v>2207</v>
      </c>
      <c r="E8" s="134">
        <v>2198</v>
      </c>
      <c r="F8" s="134">
        <v>2189</v>
      </c>
      <c r="G8" s="134">
        <v>2131</v>
      </c>
    </row>
    <row r="9" spans="1:7">
      <c r="A9" s="169" t="s">
        <v>245</v>
      </c>
      <c r="B9" s="134">
        <v>2223</v>
      </c>
      <c r="C9" s="134">
        <v>2204</v>
      </c>
      <c r="D9" s="134">
        <v>2191</v>
      </c>
      <c r="E9" s="134">
        <v>2161</v>
      </c>
      <c r="F9" s="134">
        <v>2137</v>
      </c>
      <c r="G9" s="134">
        <v>2056</v>
      </c>
    </row>
    <row r="10" spans="1:7">
      <c r="A10" s="169" t="s">
        <v>246</v>
      </c>
      <c r="B10" s="134">
        <v>2287</v>
      </c>
      <c r="C10" s="134">
        <v>2226</v>
      </c>
      <c r="D10" s="134">
        <v>2168</v>
      </c>
      <c r="E10" s="134">
        <v>2168</v>
      </c>
      <c r="F10" s="134">
        <v>2159</v>
      </c>
      <c r="G10" s="134">
        <v>2104</v>
      </c>
    </row>
    <row r="11" spans="1:7">
      <c r="A11" s="169" t="s">
        <v>247</v>
      </c>
      <c r="B11" s="134">
        <v>2233</v>
      </c>
      <c r="C11" s="134">
        <v>2179</v>
      </c>
      <c r="D11" s="134">
        <v>2173</v>
      </c>
      <c r="E11" s="134">
        <v>2157</v>
      </c>
      <c r="F11" s="134">
        <v>2125</v>
      </c>
      <c r="G11" s="134">
        <v>2071</v>
      </c>
    </row>
    <row r="12" spans="1:7">
      <c r="A12" s="169" t="s">
        <v>248</v>
      </c>
      <c r="B12" s="134">
        <v>2167</v>
      </c>
      <c r="C12" s="134">
        <v>2116</v>
      </c>
      <c r="D12" s="134">
        <v>2135</v>
      </c>
      <c r="E12" s="134">
        <v>2101</v>
      </c>
      <c r="F12" s="134">
        <v>2062</v>
      </c>
      <c r="G12" s="134">
        <v>2022</v>
      </c>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L34"/>
  <sheetViews>
    <sheetView zoomScaleNormal="100" workbookViewId="0"/>
  </sheetViews>
  <sheetFormatPr baseColWidth="10" defaultColWidth="11.5" defaultRowHeight="15"/>
  <cols>
    <col min="1" max="7" width="10.83203125" style="1" customWidth="1"/>
    <col min="8" max="8" width="17.83203125" style="1" customWidth="1"/>
    <col min="9" max="64" width="10.83203125" style="1" customWidth="1"/>
  </cols>
  <sheetData>
    <row r="1" spans="1:18">
      <c r="A1" s="32" t="s">
        <v>88</v>
      </c>
      <c r="B1" s="9"/>
      <c r="C1" s="9"/>
      <c r="D1" s="9"/>
      <c r="E1" s="9"/>
      <c r="F1" s="9"/>
      <c r="G1" s="9"/>
      <c r="H1" s="9"/>
      <c r="I1" s="9"/>
    </row>
    <row r="2" spans="1:18">
      <c r="A2" s="6"/>
      <c r="B2" s="6"/>
      <c r="C2" s="6"/>
      <c r="D2" s="6"/>
      <c r="E2" s="6"/>
      <c r="F2" s="6"/>
      <c r="G2" s="6"/>
      <c r="H2" s="6"/>
      <c r="I2" s="6"/>
    </row>
    <row r="3" spans="1:18" ht="48" customHeight="1">
      <c r="A3" s="177"/>
      <c r="B3" s="179" t="s">
        <v>89</v>
      </c>
      <c r="C3" s="179" t="s">
        <v>90</v>
      </c>
      <c r="D3" s="179" t="s">
        <v>91</v>
      </c>
      <c r="E3" s="34" t="s">
        <v>89</v>
      </c>
      <c r="F3" s="34" t="s">
        <v>90</v>
      </c>
      <c r="G3" s="34" t="s">
        <v>91</v>
      </c>
      <c r="H3" s="180" t="s">
        <v>184</v>
      </c>
      <c r="I3" s="6"/>
      <c r="K3" s="9"/>
      <c r="L3" s="9"/>
    </row>
    <row r="4" spans="1:18" ht="15.75" customHeight="1">
      <c r="A4" s="178"/>
      <c r="B4" s="179"/>
      <c r="C4" s="179"/>
      <c r="D4" s="179"/>
      <c r="E4" s="179" t="s">
        <v>92</v>
      </c>
      <c r="F4" s="179"/>
      <c r="G4" s="179"/>
      <c r="H4" s="179"/>
      <c r="I4" s="6"/>
      <c r="K4" s="9"/>
      <c r="L4" s="9"/>
    </row>
    <row r="5" spans="1:18">
      <c r="A5" s="74">
        <v>1995</v>
      </c>
      <c r="B5" s="89">
        <v>15276696</v>
      </c>
      <c r="C5" s="89">
        <v>9259685</v>
      </c>
      <c r="D5" s="89">
        <v>759058</v>
      </c>
      <c r="E5" s="90">
        <v>100</v>
      </c>
      <c r="F5" s="90">
        <v>100</v>
      </c>
      <c r="G5" s="90">
        <v>100</v>
      </c>
      <c r="H5" s="91">
        <v>173</v>
      </c>
      <c r="I5" s="35"/>
      <c r="J5" s="88"/>
      <c r="K5" s="85"/>
      <c r="L5" s="85"/>
      <c r="M5" s="85"/>
      <c r="N5" s="85"/>
      <c r="O5" s="85"/>
      <c r="P5" s="85"/>
    </row>
    <row r="6" spans="1:18">
      <c r="A6" s="74">
        <v>1996</v>
      </c>
      <c r="B6" s="89">
        <v>15361940</v>
      </c>
      <c r="C6" s="89">
        <v>9198704</v>
      </c>
      <c r="D6" s="89">
        <v>764028</v>
      </c>
      <c r="E6" s="90">
        <v>100.6</v>
      </c>
      <c r="F6" s="90">
        <v>99.3</v>
      </c>
      <c r="G6" s="90">
        <v>100.7</v>
      </c>
      <c r="H6" s="91">
        <v>175</v>
      </c>
      <c r="I6" s="35"/>
      <c r="J6" s="36"/>
      <c r="K6" s="9"/>
      <c r="L6" s="9"/>
    </row>
    <row r="7" spans="1:18">
      <c r="A7" s="74">
        <v>1997</v>
      </c>
      <c r="B7" s="89">
        <v>15442834</v>
      </c>
      <c r="C7" s="89">
        <v>9126984</v>
      </c>
      <c r="D7" s="89">
        <v>757384</v>
      </c>
      <c r="E7" s="90">
        <v>101.1</v>
      </c>
      <c r="F7" s="90">
        <v>98.6</v>
      </c>
      <c r="G7" s="90">
        <v>99.8</v>
      </c>
      <c r="H7" s="91">
        <v>174.5</v>
      </c>
      <c r="I7" s="35"/>
      <c r="J7" s="36"/>
      <c r="K7" s="9"/>
      <c r="L7" s="9"/>
    </row>
    <row r="8" spans="1:18">
      <c r="A8" s="74">
        <v>1998</v>
      </c>
      <c r="B8" s="89">
        <v>15425745</v>
      </c>
      <c r="C8" s="89">
        <v>9068116</v>
      </c>
      <c r="D8" s="89">
        <v>767906</v>
      </c>
      <c r="E8" s="90">
        <v>101</v>
      </c>
      <c r="F8" s="90">
        <v>97.9</v>
      </c>
      <c r="G8" s="90">
        <v>101.2</v>
      </c>
      <c r="H8" s="91">
        <v>177.9</v>
      </c>
      <c r="I8" s="35"/>
      <c r="J8" s="36"/>
      <c r="K8" s="9"/>
      <c r="L8" s="9"/>
    </row>
    <row r="9" spans="1:18">
      <c r="A9" s="74">
        <v>1999</v>
      </c>
      <c r="B9" s="89">
        <v>15369552</v>
      </c>
      <c r="C9" s="89">
        <v>9005655</v>
      </c>
      <c r="D9" s="89">
        <v>775796</v>
      </c>
      <c r="E9" s="90">
        <v>100.6</v>
      </c>
      <c r="F9" s="90">
        <v>97.3</v>
      </c>
      <c r="G9" s="90">
        <v>102.2</v>
      </c>
      <c r="H9" s="91">
        <v>180.8</v>
      </c>
      <c r="I9" s="35"/>
      <c r="J9" s="36"/>
      <c r="K9" s="9"/>
      <c r="L9" s="9"/>
    </row>
    <row r="10" spans="1:18">
      <c r="A10" s="74">
        <v>2000</v>
      </c>
      <c r="B10" s="92">
        <v>15354542</v>
      </c>
      <c r="C10" s="92">
        <v>8977795</v>
      </c>
      <c r="D10" s="75">
        <v>807405</v>
      </c>
      <c r="E10" s="93">
        <v>100.5</v>
      </c>
      <c r="F10" s="93">
        <v>97</v>
      </c>
      <c r="G10" s="93">
        <v>106.4</v>
      </c>
      <c r="H10" s="94">
        <v>189.3</v>
      </c>
      <c r="I10" s="35"/>
      <c r="J10" s="36"/>
      <c r="K10" s="9"/>
      <c r="L10" s="9"/>
      <c r="P10" s="37"/>
      <c r="Q10" s="37"/>
      <c r="R10" s="37"/>
    </row>
    <row r="11" spans="1:18">
      <c r="A11" s="95">
        <v>2001</v>
      </c>
      <c r="B11" s="92">
        <v>15345968</v>
      </c>
      <c r="C11" s="92">
        <v>8965301</v>
      </c>
      <c r="D11" s="92">
        <v>803234</v>
      </c>
      <c r="E11" s="93">
        <v>100.5</v>
      </c>
      <c r="F11" s="93">
        <v>96.8</v>
      </c>
      <c r="G11" s="93">
        <v>105.8</v>
      </c>
      <c r="H11" s="94">
        <v>189.5</v>
      </c>
      <c r="I11" s="35"/>
      <c r="J11" s="36"/>
      <c r="K11" s="9"/>
      <c r="L11" s="9"/>
      <c r="P11" s="37"/>
      <c r="Q11" s="37"/>
      <c r="R11" s="37"/>
    </row>
    <row r="12" spans="1:18">
      <c r="A12" s="74">
        <v>2002</v>
      </c>
      <c r="B12" s="75">
        <v>15346926</v>
      </c>
      <c r="C12" s="75">
        <v>8957710</v>
      </c>
      <c r="D12" s="75">
        <v>792754</v>
      </c>
      <c r="E12" s="93">
        <v>100.5</v>
      </c>
      <c r="F12" s="93">
        <v>96.7</v>
      </c>
      <c r="G12" s="93">
        <v>104.4</v>
      </c>
      <c r="H12" s="94">
        <v>188.1</v>
      </c>
      <c r="I12" s="35"/>
      <c r="J12" s="36"/>
      <c r="K12" s="9"/>
      <c r="L12" s="9"/>
      <c r="P12" s="37"/>
      <c r="Q12" s="37"/>
      <c r="R12" s="37"/>
    </row>
    <row r="13" spans="1:18">
      <c r="A13" s="74">
        <v>2003</v>
      </c>
      <c r="B13" s="75">
        <v>15366134</v>
      </c>
      <c r="C13" s="75">
        <v>8947737</v>
      </c>
      <c r="D13" s="75">
        <v>793044</v>
      </c>
      <c r="E13" s="93">
        <v>100.6</v>
      </c>
      <c r="F13" s="93">
        <v>96.6</v>
      </c>
      <c r="G13" s="93">
        <v>104.5</v>
      </c>
      <c r="H13" s="94">
        <v>189.1</v>
      </c>
      <c r="I13" s="35"/>
      <c r="J13" s="36"/>
      <c r="K13" s="9"/>
      <c r="L13" s="9"/>
      <c r="P13" s="37"/>
      <c r="Q13" s="37"/>
      <c r="R13" s="37"/>
    </row>
    <row r="14" spans="1:18">
      <c r="A14" s="74">
        <v>2004</v>
      </c>
      <c r="B14" s="75">
        <v>15382524</v>
      </c>
      <c r="C14" s="75">
        <v>8922374</v>
      </c>
      <c r="D14" s="75">
        <v>799361</v>
      </c>
      <c r="E14" s="93">
        <v>100.7</v>
      </c>
      <c r="F14" s="93">
        <v>96.4</v>
      </c>
      <c r="G14" s="93">
        <v>105.3</v>
      </c>
      <c r="H14" s="94">
        <v>191.5</v>
      </c>
      <c r="I14" s="35"/>
      <c r="J14" s="36"/>
      <c r="K14" s="9"/>
      <c r="L14" s="9"/>
      <c r="P14" s="37"/>
      <c r="Q14" s="37"/>
      <c r="R14" s="37"/>
    </row>
    <row r="15" spans="1:18">
      <c r="A15" s="74">
        <v>2005</v>
      </c>
      <c r="B15" s="75">
        <v>15410862</v>
      </c>
      <c r="C15" s="75">
        <v>8891568</v>
      </c>
      <c r="D15" s="75">
        <v>806822</v>
      </c>
      <c r="E15" s="93">
        <v>100.9</v>
      </c>
      <c r="F15" s="93">
        <v>96</v>
      </c>
      <c r="G15" s="93">
        <v>106.3</v>
      </c>
      <c r="H15" s="94">
        <v>193.8</v>
      </c>
      <c r="I15" s="35"/>
      <c r="J15" s="36"/>
      <c r="K15" s="9"/>
      <c r="L15" s="9"/>
      <c r="P15" s="37"/>
      <c r="Q15" s="37"/>
      <c r="R15" s="37"/>
    </row>
    <row r="16" spans="1:18">
      <c r="A16" s="74">
        <v>2006</v>
      </c>
      <c r="B16" s="75">
        <v>15424337</v>
      </c>
      <c r="C16" s="75">
        <v>8866478</v>
      </c>
      <c r="D16" s="75">
        <v>829352</v>
      </c>
      <c r="E16" s="93">
        <v>101</v>
      </c>
      <c r="F16" s="93">
        <v>95.8</v>
      </c>
      <c r="G16" s="93">
        <v>109.3</v>
      </c>
      <c r="H16" s="94">
        <v>199.7</v>
      </c>
      <c r="I16" s="35"/>
      <c r="J16" s="36"/>
      <c r="K16" s="9"/>
      <c r="L16" s="9"/>
      <c r="P16" s="37"/>
      <c r="Q16" s="37"/>
      <c r="R16" s="37"/>
    </row>
    <row r="17" spans="1:18">
      <c r="A17" s="74">
        <v>2007</v>
      </c>
      <c r="B17" s="75">
        <v>15410051</v>
      </c>
      <c r="C17" s="75">
        <v>8842913</v>
      </c>
      <c r="D17" s="75">
        <v>818705</v>
      </c>
      <c r="E17" s="93">
        <v>100.9</v>
      </c>
      <c r="F17" s="93">
        <v>95.5</v>
      </c>
      <c r="G17" s="93">
        <v>107.9</v>
      </c>
      <c r="H17" s="94">
        <v>197.7</v>
      </c>
      <c r="I17" s="35"/>
      <c r="J17" s="36"/>
      <c r="K17" s="9"/>
      <c r="L17" s="9"/>
      <c r="P17" s="37"/>
      <c r="Q17" s="37"/>
      <c r="R17" s="37"/>
    </row>
    <row r="18" spans="1:18">
      <c r="A18" s="74">
        <v>2008</v>
      </c>
      <c r="B18" s="75">
        <v>15379251</v>
      </c>
      <c r="C18" s="75">
        <v>8806036</v>
      </c>
      <c r="D18" s="75">
        <v>828404</v>
      </c>
      <c r="E18" s="93">
        <v>100.7</v>
      </c>
      <c r="F18" s="93">
        <v>95.1</v>
      </c>
      <c r="G18" s="93">
        <v>109.1</v>
      </c>
      <c r="H18" s="94">
        <v>200.7</v>
      </c>
      <c r="I18" s="35"/>
      <c r="J18" s="36"/>
      <c r="K18" s="9"/>
      <c r="L18" s="9"/>
      <c r="P18" s="37"/>
      <c r="Q18" s="37"/>
      <c r="R18" s="37"/>
    </row>
    <row r="19" spans="1:18">
      <c r="A19" s="74">
        <v>2009</v>
      </c>
      <c r="B19" s="75">
        <v>15328588</v>
      </c>
      <c r="C19" s="75">
        <v>8781200</v>
      </c>
      <c r="D19" s="75">
        <v>824641</v>
      </c>
      <c r="E19" s="93">
        <v>100.3</v>
      </c>
      <c r="F19" s="93">
        <v>94.8</v>
      </c>
      <c r="G19" s="93">
        <v>108.6</v>
      </c>
      <c r="H19" s="94">
        <v>200.4</v>
      </c>
      <c r="I19" s="35"/>
      <c r="J19" s="36"/>
      <c r="K19" s="9"/>
      <c r="L19" s="9"/>
      <c r="P19" s="37"/>
      <c r="Q19" s="37"/>
      <c r="R19" s="37"/>
    </row>
    <row r="20" spans="1:18">
      <c r="A20" s="74">
        <v>2010</v>
      </c>
      <c r="B20" s="75">
        <v>15272611</v>
      </c>
      <c r="C20" s="75">
        <v>8747731</v>
      </c>
      <c r="D20" s="75">
        <v>832799</v>
      </c>
      <c r="E20" s="93">
        <v>100</v>
      </c>
      <c r="F20" s="93">
        <v>94.5</v>
      </c>
      <c r="G20" s="93">
        <v>109.7</v>
      </c>
      <c r="H20" s="94">
        <v>202.9</v>
      </c>
      <c r="I20" s="35"/>
      <c r="J20" s="36"/>
      <c r="K20" s="9"/>
      <c r="L20" s="9"/>
      <c r="P20" s="37"/>
      <c r="Q20" s="37"/>
      <c r="R20" s="37"/>
    </row>
    <row r="21" spans="1:18">
      <c r="A21" s="74">
        <v>2011</v>
      </c>
      <c r="B21" s="75">
        <v>15220368</v>
      </c>
      <c r="C21" s="75">
        <v>8712161</v>
      </c>
      <c r="D21" s="75">
        <v>823394</v>
      </c>
      <c r="E21" s="93">
        <v>99.6</v>
      </c>
      <c r="F21" s="93">
        <v>94.1</v>
      </c>
      <c r="G21" s="93">
        <v>108.5</v>
      </c>
      <c r="H21" s="94">
        <v>201</v>
      </c>
      <c r="I21" s="35"/>
      <c r="J21" s="36"/>
      <c r="K21" s="9"/>
      <c r="L21" s="9"/>
      <c r="P21" s="37"/>
      <c r="Q21" s="37"/>
      <c r="R21" s="37"/>
    </row>
    <row r="22" spans="1:18">
      <c r="A22" s="74">
        <v>2012</v>
      </c>
      <c r="B22" s="75">
        <v>15161589</v>
      </c>
      <c r="C22" s="75">
        <v>8671375</v>
      </c>
      <c r="D22" s="75">
        <v>821047</v>
      </c>
      <c r="E22" s="93">
        <v>99.2</v>
      </c>
      <c r="F22" s="93">
        <v>93.6</v>
      </c>
      <c r="G22" s="93">
        <v>108.2</v>
      </c>
      <c r="H22" s="94">
        <v>200.8</v>
      </c>
      <c r="I22" s="35"/>
      <c r="J22" s="36"/>
      <c r="K22" s="9"/>
      <c r="L22" s="9"/>
      <c r="P22" s="37"/>
      <c r="Q22" s="37"/>
      <c r="R22" s="37"/>
    </row>
    <row r="23" spans="1:18">
      <c r="A23" s="74">
        <v>2013</v>
      </c>
      <c r="B23" s="75">
        <v>15109530</v>
      </c>
      <c r="C23" s="75">
        <v>8614480</v>
      </c>
      <c r="D23" s="75">
        <v>811510</v>
      </c>
      <c r="E23" s="93">
        <v>98.9</v>
      </c>
      <c r="F23" s="93">
        <v>93</v>
      </c>
      <c r="G23" s="93">
        <v>106.9</v>
      </c>
      <c r="H23" s="94">
        <v>198.8</v>
      </c>
      <c r="I23" s="35"/>
      <c r="J23" s="36"/>
      <c r="K23" s="9"/>
      <c r="L23" s="9"/>
      <c r="P23" s="37"/>
      <c r="Q23" s="37"/>
      <c r="R23" s="37"/>
    </row>
    <row r="24" spans="1:18">
      <c r="A24" s="74">
        <v>2014</v>
      </c>
      <c r="B24" s="75">
        <v>15078758</v>
      </c>
      <c r="C24" s="75">
        <v>8542722</v>
      </c>
      <c r="D24" s="75">
        <v>811384</v>
      </c>
      <c r="E24" s="93">
        <v>98.7</v>
      </c>
      <c r="F24" s="93">
        <v>92.3</v>
      </c>
      <c r="G24" s="93">
        <v>106.9</v>
      </c>
      <c r="H24" s="94">
        <v>199</v>
      </c>
      <c r="I24" s="35"/>
      <c r="J24" s="36"/>
      <c r="K24" s="9"/>
      <c r="L24" s="9"/>
      <c r="P24" s="37"/>
      <c r="Q24" s="37"/>
      <c r="R24" s="37"/>
    </row>
    <row r="25" spans="1:18">
      <c r="A25" s="74">
        <v>2015</v>
      </c>
      <c r="B25" s="75">
        <v>15028472</v>
      </c>
      <c r="C25" s="75">
        <v>8479064</v>
      </c>
      <c r="D25" s="75">
        <v>790114</v>
      </c>
      <c r="E25" s="93">
        <v>98.4</v>
      </c>
      <c r="F25" s="93">
        <v>91.6</v>
      </c>
      <c r="G25" s="93">
        <v>104.1</v>
      </c>
      <c r="H25" s="94">
        <v>194.3</v>
      </c>
      <c r="I25" s="35"/>
      <c r="J25" s="36"/>
      <c r="K25" s="9"/>
      <c r="L25" s="9"/>
      <c r="P25" s="37"/>
      <c r="Q25" s="37"/>
      <c r="R25" s="37"/>
    </row>
    <row r="26" spans="1:18">
      <c r="A26" s="74">
        <v>2016</v>
      </c>
      <c r="B26" s="75">
        <v>14973905</v>
      </c>
      <c r="C26" s="75">
        <v>8437183</v>
      </c>
      <c r="D26" s="75">
        <v>774336</v>
      </c>
      <c r="E26" s="93">
        <v>98</v>
      </c>
      <c r="F26" s="93">
        <v>91.1</v>
      </c>
      <c r="G26" s="93">
        <v>102</v>
      </c>
      <c r="H26" s="94">
        <v>191</v>
      </c>
      <c r="I26" s="35"/>
      <c r="J26" s="36"/>
      <c r="K26" s="9"/>
      <c r="L26" s="9"/>
      <c r="P26" s="37"/>
      <c r="Q26" s="37"/>
      <c r="R26" s="37"/>
    </row>
    <row r="27" spans="1:18">
      <c r="A27" s="74">
        <v>2017</v>
      </c>
      <c r="B27" s="75">
        <v>14910734</v>
      </c>
      <c r="C27" s="75">
        <v>8422723</v>
      </c>
      <c r="D27" s="75">
        <v>760078</v>
      </c>
      <c r="E27" s="93">
        <v>97.6</v>
      </c>
      <c r="F27" s="93">
        <v>91</v>
      </c>
      <c r="G27" s="93">
        <v>100.1</v>
      </c>
      <c r="H27" s="94">
        <v>187.8</v>
      </c>
      <c r="I27" s="35"/>
      <c r="J27" s="36"/>
      <c r="K27" s="9"/>
      <c r="L27" s="9"/>
      <c r="P27" s="37"/>
      <c r="Q27" s="37"/>
      <c r="R27" s="37"/>
    </row>
    <row r="28" spans="1:18">
      <c r="A28" s="74" t="s">
        <v>93</v>
      </c>
      <c r="B28" s="75">
        <v>14878139</v>
      </c>
      <c r="C28" s="75">
        <v>8429106</v>
      </c>
      <c r="D28" s="75">
        <v>749308</v>
      </c>
      <c r="E28" s="93">
        <v>97.4</v>
      </c>
      <c r="F28" s="93">
        <v>91</v>
      </c>
      <c r="G28" s="93">
        <v>98.7</v>
      </c>
      <c r="H28" s="94">
        <v>185.6</v>
      </c>
      <c r="I28" s="35"/>
      <c r="J28" s="36"/>
      <c r="K28" s="9"/>
      <c r="L28" s="9"/>
      <c r="P28" s="37"/>
      <c r="Q28" s="37"/>
      <c r="R28" s="37"/>
    </row>
    <row r="29" spans="1:18">
      <c r="A29" s="74" t="s">
        <v>94</v>
      </c>
      <c r="B29" s="75">
        <v>14837599</v>
      </c>
      <c r="C29" s="75">
        <v>8420378</v>
      </c>
      <c r="D29" s="75">
        <v>743901</v>
      </c>
      <c r="E29" s="93">
        <v>97.1</v>
      </c>
      <c r="F29" s="93">
        <v>90.9</v>
      </c>
      <c r="G29" s="93">
        <v>98</v>
      </c>
      <c r="H29" s="94">
        <v>185</v>
      </c>
      <c r="I29" s="35"/>
      <c r="J29" s="36"/>
      <c r="K29" s="9"/>
      <c r="L29" s="9"/>
      <c r="P29" s="37"/>
      <c r="Q29" s="37"/>
      <c r="R29" s="37"/>
    </row>
    <row r="30" spans="1:18">
      <c r="A30" s="76" t="s">
        <v>72</v>
      </c>
      <c r="B30" s="77">
        <v>14796515</v>
      </c>
      <c r="C30" s="77">
        <v>8411413</v>
      </c>
      <c r="D30" s="77">
        <v>730000</v>
      </c>
      <c r="E30" s="96">
        <v>96.9</v>
      </c>
      <c r="F30" s="96">
        <v>90.8</v>
      </c>
      <c r="G30" s="96">
        <v>96.2</v>
      </c>
      <c r="H30" s="97">
        <v>182.2</v>
      </c>
      <c r="I30" s="35"/>
      <c r="J30" s="36"/>
      <c r="K30" s="9"/>
      <c r="L30" s="9"/>
      <c r="P30" s="37"/>
      <c r="Q30" s="37"/>
      <c r="R30" s="37"/>
    </row>
    <row r="31" spans="1:18">
      <c r="A31" s="17" t="s">
        <v>73</v>
      </c>
      <c r="B31" s="6"/>
      <c r="C31" s="6"/>
      <c r="D31" s="6"/>
      <c r="E31" s="6"/>
      <c r="F31" s="6"/>
      <c r="G31" s="6"/>
      <c r="H31" s="6"/>
      <c r="I31" s="6"/>
      <c r="K31" s="9"/>
      <c r="L31" s="9"/>
    </row>
    <row r="32" spans="1:18">
      <c r="A32" s="38" t="s">
        <v>95</v>
      </c>
      <c r="B32" s="6"/>
      <c r="C32" s="6"/>
      <c r="D32" s="6"/>
      <c r="E32" s="6"/>
      <c r="F32" s="6"/>
      <c r="G32" s="6"/>
      <c r="H32" s="6"/>
      <c r="I32" s="6"/>
      <c r="K32" s="9"/>
      <c r="L32" s="9"/>
    </row>
    <row r="33" spans="1:9">
      <c r="A33" s="5" t="s">
        <v>74</v>
      </c>
      <c r="B33" s="5"/>
      <c r="C33" s="5"/>
      <c r="D33" s="5"/>
      <c r="E33" s="5"/>
      <c r="F33" s="6"/>
      <c r="G33" s="6"/>
      <c r="H33" s="39"/>
      <c r="I33" s="40"/>
    </row>
    <row r="34" spans="1:9">
      <c r="A34" s="10" t="s">
        <v>6</v>
      </c>
      <c r="B34" s="6"/>
      <c r="C34" s="6"/>
      <c r="D34" s="6"/>
      <c r="E34" s="6"/>
      <c r="F34" s="6"/>
      <c r="G34" s="6"/>
      <c r="H34" s="6"/>
      <c r="I34" s="6"/>
    </row>
  </sheetData>
  <mergeCells count="6">
    <mergeCell ref="A3:A4"/>
    <mergeCell ref="B3:B4"/>
    <mergeCell ref="C3:C4"/>
    <mergeCell ref="D3:D4"/>
    <mergeCell ref="H3:H4"/>
    <mergeCell ref="E4:G4"/>
  </mergeCells>
  <pageMargins left="0.74791666666666701" right="0.74791666666666701" top="0.98402777777777795" bottom="0.98402777777777795" header="0.98402777777777795" footer="0.98402777777777795"/>
  <pageSetup paperSize="77" scale="90" firstPageNumber="0" pageOrder="overThenDown"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1048576"/>
  <sheetViews>
    <sheetView zoomScaleNormal="100" workbookViewId="0"/>
  </sheetViews>
  <sheetFormatPr baseColWidth="10" defaultColWidth="11.33203125" defaultRowHeight="15"/>
  <cols>
    <col min="1" max="1" width="8.5" style="6" customWidth="1"/>
    <col min="2" max="6" width="11.5" style="6" customWidth="1"/>
    <col min="7" max="7" width="13.5" style="6" customWidth="1"/>
    <col min="8" max="8" width="13.33203125" style="6" customWidth="1"/>
    <col min="9" max="64" width="11.33203125" style="6"/>
    <col min="65" max="1023" width="11.33203125" style="41"/>
    <col min="1024" max="1024" width="10.83203125" style="41" customWidth="1"/>
  </cols>
  <sheetData>
    <row r="1" spans="1:64" s="29" customFormat="1" ht="12.75" customHeight="1">
      <c r="A1" s="19" t="s">
        <v>186</v>
      </c>
      <c r="B1" s="19"/>
      <c r="C1" s="19"/>
      <c r="D1" s="19"/>
      <c r="E1" s="5"/>
      <c r="F1" s="5"/>
      <c r="G1" s="98"/>
      <c r="H1" s="98"/>
      <c r="I1" s="98"/>
      <c r="J1" s="6"/>
      <c r="K1" s="6"/>
      <c r="L1" s="6"/>
    </row>
    <row r="2" spans="1:64" ht="12.75" customHeight="1">
      <c r="A2" s="19"/>
      <c r="B2" s="19"/>
      <c r="C2" s="19"/>
      <c r="D2" s="19"/>
      <c r="E2" s="19"/>
      <c r="F2" s="19"/>
      <c r="G2" s="19"/>
      <c r="H2" s="3"/>
    </row>
    <row r="3" spans="1:64" ht="12.75" customHeight="1">
      <c r="A3" s="181"/>
      <c r="B3" s="184" t="s">
        <v>96</v>
      </c>
      <c r="C3" s="184"/>
      <c r="D3" s="184"/>
      <c r="E3" s="184"/>
      <c r="F3" s="184"/>
      <c r="G3" s="185" t="s">
        <v>97</v>
      </c>
      <c r="H3" s="189" t="s">
        <v>98</v>
      </c>
    </row>
    <row r="4" spans="1:64" ht="12.75" customHeight="1">
      <c r="A4" s="182"/>
      <c r="B4" s="190" t="s">
        <v>99</v>
      </c>
      <c r="C4" s="190" t="s">
        <v>100</v>
      </c>
      <c r="D4" s="190" t="s">
        <v>101</v>
      </c>
      <c r="E4" s="190" t="s">
        <v>102</v>
      </c>
      <c r="F4" s="190" t="s">
        <v>103</v>
      </c>
      <c r="G4" s="186"/>
      <c r="H4" s="186"/>
    </row>
    <row r="5" spans="1:64" ht="12.75" customHeight="1">
      <c r="A5" s="182"/>
      <c r="B5" s="187"/>
      <c r="C5" s="187"/>
      <c r="D5" s="187"/>
      <c r="E5" s="187"/>
      <c r="F5" s="187"/>
      <c r="G5" s="187"/>
      <c r="H5" s="187"/>
    </row>
    <row r="6" spans="1:64" ht="12.75" customHeight="1">
      <c r="A6" s="183"/>
      <c r="B6" s="188"/>
      <c r="C6" s="188"/>
      <c r="D6" s="188"/>
      <c r="E6" s="188"/>
      <c r="F6" s="188"/>
      <c r="G6" s="188"/>
      <c r="H6" s="188"/>
      <c r="I6" s="42"/>
      <c r="O6" s="42"/>
    </row>
    <row r="7" spans="1:64" ht="12.75" customHeight="1">
      <c r="A7" s="99" t="s">
        <v>52</v>
      </c>
      <c r="B7" s="94">
        <v>3.3</v>
      </c>
      <c r="C7" s="94">
        <v>13.4</v>
      </c>
      <c r="D7" s="94">
        <v>11.7</v>
      </c>
      <c r="E7" s="94">
        <v>5</v>
      </c>
      <c r="F7" s="94">
        <v>0.5</v>
      </c>
      <c r="G7" s="94">
        <v>189.3</v>
      </c>
      <c r="H7" s="94">
        <v>29.3</v>
      </c>
      <c r="I7" s="42"/>
      <c r="O7" s="42"/>
    </row>
    <row r="8" spans="1:64" ht="12.75" customHeight="1">
      <c r="A8" s="99" t="s">
        <v>62</v>
      </c>
      <c r="B8" s="94">
        <v>3.3</v>
      </c>
      <c r="C8" s="94">
        <v>12.9</v>
      </c>
      <c r="D8" s="94">
        <v>13.3</v>
      </c>
      <c r="E8" s="94">
        <v>6.4</v>
      </c>
      <c r="F8" s="94">
        <v>0.7</v>
      </c>
      <c r="G8" s="94">
        <v>202.9</v>
      </c>
      <c r="H8" s="94">
        <v>29.9</v>
      </c>
      <c r="I8" s="43"/>
      <c r="O8" s="42"/>
    </row>
    <row r="9" spans="1:64" ht="12.75" customHeight="1">
      <c r="A9" s="99">
        <v>2015</v>
      </c>
      <c r="B9" s="94">
        <v>2.7</v>
      </c>
      <c r="C9" s="94">
        <v>11.9</v>
      </c>
      <c r="D9" s="94">
        <v>12.9</v>
      </c>
      <c r="E9" s="94">
        <v>7</v>
      </c>
      <c r="F9" s="94">
        <v>0.8</v>
      </c>
      <c r="G9" s="94">
        <v>195.5</v>
      </c>
      <c r="H9" s="94">
        <v>30.4</v>
      </c>
      <c r="I9" s="43"/>
      <c r="O9" s="42"/>
    </row>
    <row r="10" spans="1:64" ht="12.75" customHeight="1">
      <c r="A10" s="99">
        <v>2016</v>
      </c>
      <c r="B10" s="94">
        <v>2.6</v>
      </c>
      <c r="C10" s="94">
        <v>11.5</v>
      </c>
      <c r="D10" s="94">
        <v>12.9</v>
      </c>
      <c r="E10" s="94">
        <v>7</v>
      </c>
      <c r="F10" s="94">
        <v>0.8</v>
      </c>
      <c r="G10" s="94">
        <v>192.4</v>
      </c>
      <c r="H10" s="94">
        <v>30.5</v>
      </c>
      <c r="I10" s="43"/>
      <c r="O10" s="42"/>
    </row>
    <row r="11" spans="1:64" ht="12.75" customHeight="1">
      <c r="A11" s="99" t="s">
        <v>69</v>
      </c>
      <c r="B11" s="94">
        <v>2.4</v>
      </c>
      <c r="C11" s="94">
        <v>11.2</v>
      </c>
      <c r="D11" s="94">
        <v>12.7</v>
      </c>
      <c r="E11" s="94">
        <v>6.9</v>
      </c>
      <c r="F11" s="94">
        <v>0.9</v>
      </c>
      <c r="G11" s="94">
        <v>189.3</v>
      </c>
      <c r="H11" s="94">
        <v>30.5</v>
      </c>
      <c r="I11" s="43"/>
      <c r="O11" s="42"/>
    </row>
    <row r="12" spans="1:64" ht="12.75" customHeight="1">
      <c r="A12" s="99" t="s">
        <v>93</v>
      </c>
      <c r="B12" s="94">
        <v>2.2999999999999998</v>
      </c>
      <c r="C12" s="94">
        <v>11</v>
      </c>
      <c r="D12" s="94">
        <v>12.7</v>
      </c>
      <c r="E12" s="94">
        <v>6.9</v>
      </c>
      <c r="F12" s="94">
        <v>0.9</v>
      </c>
      <c r="G12" s="94">
        <v>187</v>
      </c>
      <c r="H12" s="94">
        <v>30.6</v>
      </c>
      <c r="I12" s="43"/>
      <c r="O12" s="42"/>
    </row>
    <row r="13" spans="1:64" ht="12.75" customHeight="1">
      <c r="A13" s="99" t="s">
        <v>104</v>
      </c>
      <c r="B13" s="94">
        <v>2.2999999999999998</v>
      </c>
      <c r="C13" s="94">
        <v>10.8</v>
      </c>
      <c r="D13" s="94">
        <v>12.6</v>
      </c>
      <c r="E13" s="94">
        <v>7</v>
      </c>
      <c r="F13" s="94">
        <v>0.9</v>
      </c>
      <c r="G13" s="94">
        <v>186.4</v>
      </c>
      <c r="H13" s="94">
        <v>30.7</v>
      </c>
      <c r="I13" s="43"/>
      <c r="O13" s="42"/>
    </row>
    <row r="14" spans="1:64" ht="12.75" customHeight="1">
      <c r="A14" s="100" t="s">
        <v>72</v>
      </c>
      <c r="B14" s="97">
        <v>2.2000000000000002</v>
      </c>
      <c r="C14" s="97">
        <v>10.6</v>
      </c>
      <c r="D14" s="97">
        <v>12.5</v>
      </c>
      <c r="E14" s="97">
        <v>7</v>
      </c>
      <c r="F14" s="97">
        <v>0.9</v>
      </c>
      <c r="G14" s="97">
        <v>183.7</v>
      </c>
      <c r="H14" s="97">
        <v>30.8</v>
      </c>
      <c r="I14" s="43"/>
    </row>
    <row r="15" spans="1:64" ht="12.75" customHeight="1">
      <c r="A15" s="17" t="s">
        <v>73</v>
      </c>
      <c r="B15" s="44"/>
      <c r="C15" s="44"/>
      <c r="D15" s="44"/>
      <c r="E15" s="44"/>
      <c r="F15" s="44"/>
      <c r="G15" s="45"/>
      <c r="H15" s="5"/>
      <c r="I15" s="43"/>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row>
    <row r="16" spans="1:64" ht="12.75" customHeight="1">
      <c r="A16" s="47" t="s">
        <v>105</v>
      </c>
      <c r="B16" s="48"/>
      <c r="C16" s="48"/>
      <c r="D16" s="48"/>
      <c r="E16" s="48"/>
      <c r="F16" s="48"/>
      <c r="G16" s="28"/>
      <c r="H16" s="48"/>
      <c r="I16" s="5"/>
    </row>
    <row r="17" spans="1:64" ht="12.75" customHeight="1">
      <c r="A17" s="20" t="s">
        <v>106</v>
      </c>
      <c r="B17" s="49"/>
      <c r="C17" s="49"/>
      <c r="D17" s="49"/>
      <c r="E17" s="49"/>
      <c r="F17" s="49"/>
      <c r="G17" s="20"/>
      <c r="H17" s="49"/>
      <c r="I17" s="5"/>
    </row>
    <row r="18" spans="1:64" ht="12.75" customHeight="1">
      <c r="A18" s="5" t="s">
        <v>107</v>
      </c>
      <c r="B18" s="5"/>
      <c r="C18" s="49"/>
      <c r="D18" s="49"/>
      <c r="E18" s="49"/>
      <c r="F18" s="49"/>
      <c r="G18" s="20"/>
      <c r="H18" s="49"/>
      <c r="I18" s="5"/>
    </row>
    <row r="19" spans="1:64" ht="12.75" customHeight="1">
      <c r="A19" s="50" t="s">
        <v>108</v>
      </c>
      <c r="B19" s="44"/>
      <c r="C19" s="44"/>
      <c r="D19" s="44"/>
      <c r="E19" s="44"/>
      <c r="F19" s="44"/>
      <c r="G19" s="44"/>
      <c r="H19" s="5"/>
      <c r="I19" s="28"/>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ht="17" customHeight="1">
      <c r="A20" s="10" t="s">
        <v>6</v>
      </c>
      <c r="B20" s="28"/>
      <c r="C20" s="28"/>
      <c r="D20" s="28"/>
      <c r="E20" s="28"/>
      <c r="F20" s="28"/>
      <c r="G20" s="28"/>
      <c r="H20" s="28"/>
      <c r="I20" s="5"/>
      <c r="L20" s="51"/>
    </row>
    <row r="21" spans="1:64" ht="17" customHeight="1">
      <c r="A21" s="5"/>
      <c r="B21" s="5"/>
      <c r="C21" s="5"/>
      <c r="D21" s="5"/>
      <c r="E21" s="5"/>
      <c r="F21" s="5"/>
      <c r="G21" s="5"/>
      <c r="H21" s="5"/>
      <c r="I21" s="5"/>
      <c r="L21" s="51"/>
    </row>
    <row r="22" spans="1:64" ht="17" customHeight="1">
      <c r="L22" s="51"/>
    </row>
    <row r="23" spans="1:64" ht="17" customHeight="1">
      <c r="L23" s="52"/>
    </row>
    <row r="24" spans="1:64" ht="17" customHeight="1">
      <c r="L24" s="53"/>
    </row>
    <row r="25" spans="1:64" ht="17" customHeight="1">
      <c r="L25" s="52"/>
    </row>
    <row r="26" spans="1:64" ht="17" customHeight="1">
      <c r="L26" s="52"/>
    </row>
    <row r="65529" ht="12.75" customHeight="1"/>
    <row r="1048570" ht="12.75" customHeight="1"/>
    <row r="1048571" ht="12.75" customHeight="1"/>
    <row r="1048572" ht="12.75" customHeight="1"/>
    <row r="1048573" ht="12.75" customHeight="1"/>
    <row r="1048574" ht="12.75" customHeight="1"/>
    <row r="1048575" ht="12.75" customHeight="1"/>
    <row r="1048576" ht="12.75" customHeight="1"/>
  </sheetData>
  <mergeCells count="9">
    <mergeCell ref="A3:A6"/>
    <mergeCell ref="B3:F3"/>
    <mergeCell ref="G3:G6"/>
    <mergeCell ref="H3:H6"/>
    <mergeCell ref="B4:B6"/>
    <mergeCell ref="C4:C6"/>
    <mergeCell ref="D4:D6"/>
    <mergeCell ref="E4:E6"/>
    <mergeCell ref="F4:F6"/>
  </mergeCells>
  <printOptions horizontalCentered="1"/>
  <pageMargins left="0.39374999999999999" right="0.39374999999999999" top="0.98402777777777795" bottom="0.98402777777777795" header="0.98402777777777795" footer="0.98402777777777795"/>
  <pageSetup paperSize="77" firstPageNumber="0" pageOrder="overThenDown" orientation="landscape" horizontalDpi="300" verticalDpi="300"/>
  <ignoredErrors>
    <ignoredError sqref="A7:A1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L75"/>
  <sheetViews>
    <sheetView zoomScaleNormal="100" workbookViewId="0"/>
  </sheetViews>
  <sheetFormatPr baseColWidth="10" defaultColWidth="11.5" defaultRowHeight="15"/>
  <cols>
    <col min="1" max="1" width="11.5" style="1"/>
    <col min="2" max="2" width="20.6640625" style="1" customWidth="1"/>
    <col min="3" max="17" width="11.5" style="1"/>
    <col min="18" max="64" width="10.83203125" style="1" customWidth="1"/>
  </cols>
  <sheetData>
    <row r="1" spans="1:64">
      <c r="A1" s="19" t="s">
        <v>188</v>
      </c>
      <c r="B1" s="20"/>
      <c r="C1" s="20"/>
      <c r="D1" s="9"/>
      <c r="E1" s="9"/>
      <c r="F1" s="9"/>
      <c r="G1" s="9"/>
      <c r="H1" s="87"/>
      <c r="I1" s="98"/>
      <c r="J1" s="85"/>
    </row>
    <row r="2" spans="1:64">
      <c r="A2" s="19"/>
      <c r="B2" s="20"/>
      <c r="C2" s="20"/>
      <c r="D2" s="9"/>
      <c r="E2" s="9"/>
      <c r="F2" s="9"/>
      <c r="G2" s="9"/>
      <c r="H2" s="6"/>
      <c r="I2" s="6"/>
    </row>
    <row r="3" spans="1:64" ht="44">
      <c r="A3" s="103"/>
      <c r="B3" s="103" t="s">
        <v>187</v>
      </c>
      <c r="C3" s="6"/>
      <c r="D3" s="6"/>
      <c r="E3" s="6"/>
      <c r="F3" s="6"/>
      <c r="G3" s="6"/>
      <c r="H3" s="6"/>
      <c r="I3" s="19"/>
      <c r="J3" s="19"/>
      <c r="K3" s="9"/>
      <c r="L3" s="9"/>
      <c r="M3" s="9"/>
      <c r="N3" s="9"/>
      <c r="O3" s="9"/>
      <c r="P3" s="9"/>
      <c r="BL3" s="2"/>
    </row>
    <row r="4" spans="1:64">
      <c r="A4" s="105">
        <v>1994</v>
      </c>
      <c r="B4" s="101">
        <v>6</v>
      </c>
      <c r="C4" s="57"/>
      <c r="D4" s="59"/>
      <c r="E4" s="23"/>
      <c r="F4" s="6"/>
      <c r="G4" s="6"/>
      <c r="H4" s="6"/>
      <c r="BL4" s="2"/>
    </row>
    <row r="5" spans="1:64">
      <c r="A5" s="105">
        <v>1995</v>
      </c>
      <c r="B5" s="101">
        <v>5</v>
      </c>
      <c r="C5" s="57"/>
      <c r="D5" s="57"/>
      <c r="E5" s="23"/>
      <c r="F5" s="6"/>
      <c r="G5" s="6"/>
      <c r="H5" s="6"/>
      <c r="I5" s="3"/>
      <c r="J5" s="56"/>
      <c r="K5" s="4"/>
      <c r="L5" s="4"/>
      <c r="M5" s="4"/>
      <c r="BL5" s="2"/>
    </row>
    <row r="6" spans="1:64">
      <c r="A6" s="105">
        <v>1996</v>
      </c>
      <c r="B6" s="101">
        <v>4.9000000000000004</v>
      </c>
      <c r="C6" s="57"/>
      <c r="D6" s="57"/>
      <c r="E6" s="23"/>
      <c r="F6" s="6"/>
      <c r="G6" s="6"/>
      <c r="H6" s="6"/>
      <c r="I6" s="61"/>
      <c r="J6" s="61"/>
      <c r="BL6" s="2"/>
    </row>
    <row r="7" spans="1:64">
      <c r="A7" s="105">
        <v>1997</v>
      </c>
      <c r="B7" s="101">
        <v>4.9000000000000004</v>
      </c>
      <c r="C7" s="57"/>
      <c r="D7" s="57"/>
      <c r="E7" s="23"/>
      <c r="F7" s="6"/>
      <c r="G7" s="6"/>
      <c r="H7" s="6"/>
      <c r="I7" s="60"/>
      <c r="J7" s="62"/>
      <c r="K7" s="57"/>
      <c r="L7" s="59"/>
      <c r="M7" s="23"/>
      <c r="BL7" s="2"/>
    </row>
    <row r="8" spans="1:64">
      <c r="A8" s="105">
        <v>1998</v>
      </c>
      <c r="B8" s="101">
        <v>4.8</v>
      </c>
      <c r="C8" s="57"/>
      <c r="D8" s="57"/>
      <c r="E8" s="23"/>
      <c r="F8" s="6"/>
      <c r="G8" s="6"/>
      <c r="H8" s="6"/>
      <c r="I8" s="60"/>
      <c r="J8" s="62"/>
      <c r="K8" s="57"/>
      <c r="L8" s="57"/>
      <c r="M8" s="23"/>
      <c r="BL8" s="2"/>
    </row>
    <row r="9" spans="1:64">
      <c r="A9" s="105">
        <v>1999</v>
      </c>
      <c r="B9" s="101">
        <v>4.4000000000000004</v>
      </c>
      <c r="C9" s="57"/>
      <c r="D9" s="57"/>
      <c r="E9" s="23"/>
      <c r="F9" s="6"/>
      <c r="G9" s="6"/>
      <c r="H9" s="6"/>
      <c r="I9" s="60"/>
      <c r="J9" s="62"/>
      <c r="K9" s="57"/>
      <c r="L9" s="57"/>
      <c r="M9" s="23"/>
      <c r="BL9" s="2"/>
    </row>
    <row r="10" spans="1:64">
      <c r="A10" s="105">
        <v>2000</v>
      </c>
      <c r="B10" s="101">
        <v>4.5</v>
      </c>
      <c r="C10" s="57"/>
      <c r="D10" s="57"/>
      <c r="E10" s="23"/>
      <c r="F10" s="6"/>
      <c r="G10" s="6"/>
      <c r="H10" s="6"/>
      <c r="I10" s="60"/>
      <c r="J10" s="62"/>
      <c r="K10" s="57"/>
      <c r="L10" s="57"/>
      <c r="M10" s="23"/>
      <c r="BL10" s="2"/>
    </row>
    <row r="11" spans="1:64">
      <c r="A11" s="105">
        <v>2001</v>
      </c>
      <c r="B11" s="101">
        <v>4.5999999999999996</v>
      </c>
      <c r="C11" s="57"/>
      <c r="D11" s="57"/>
      <c r="E11" s="23"/>
      <c r="F11" s="6"/>
      <c r="G11" s="6"/>
      <c r="H11" s="6"/>
      <c r="I11" s="60"/>
      <c r="J11" s="62"/>
      <c r="K11" s="57"/>
      <c r="L11" s="57"/>
      <c r="M11" s="23"/>
      <c r="BL11" s="2"/>
    </row>
    <row r="12" spans="1:64">
      <c r="A12" s="105">
        <v>2002</v>
      </c>
      <c r="B12" s="101">
        <v>4.2</v>
      </c>
      <c r="C12" s="57"/>
      <c r="D12" s="57"/>
      <c r="E12" s="23"/>
      <c r="F12" s="6"/>
      <c r="G12" s="6"/>
      <c r="H12" s="6"/>
      <c r="I12" s="60"/>
      <c r="J12" s="62"/>
      <c r="K12" s="57"/>
      <c r="L12" s="57"/>
      <c r="M12" s="23"/>
      <c r="BL12" s="2"/>
    </row>
    <row r="13" spans="1:64">
      <c r="A13" s="105">
        <v>2003</v>
      </c>
      <c r="B13" s="101">
        <v>4.2</v>
      </c>
      <c r="C13" s="57"/>
      <c r="D13" s="57"/>
      <c r="E13" s="23"/>
      <c r="F13" s="6"/>
      <c r="G13" s="6"/>
      <c r="H13" s="6"/>
      <c r="I13" s="60"/>
      <c r="J13" s="62"/>
      <c r="K13" s="57"/>
      <c r="L13" s="57"/>
      <c r="M13" s="23"/>
      <c r="BL13" s="2"/>
    </row>
    <row r="14" spans="1:64">
      <c r="A14" s="105">
        <v>2004</v>
      </c>
      <c r="B14" s="101">
        <v>4</v>
      </c>
      <c r="C14" s="57"/>
      <c r="D14" s="57"/>
      <c r="E14" s="23"/>
      <c r="F14" s="6"/>
      <c r="G14" s="6"/>
      <c r="H14" s="6"/>
      <c r="I14" s="60"/>
      <c r="J14" s="62"/>
      <c r="K14" s="57"/>
      <c r="L14" s="57"/>
      <c r="M14" s="23"/>
      <c r="BL14" s="2"/>
    </row>
    <row r="15" spans="1:64">
      <c r="A15" s="105">
        <v>2005</v>
      </c>
      <c r="B15" s="101">
        <v>3.8</v>
      </c>
      <c r="C15" s="57"/>
      <c r="D15" s="57"/>
      <c r="E15" s="23"/>
      <c r="F15" s="6"/>
      <c r="G15" s="6"/>
      <c r="H15" s="6"/>
      <c r="I15" s="60"/>
      <c r="J15" s="62"/>
      <c r="K15" s="57"/>
      <c r="L15" s="57"/>
      <c r="M15" s="23"/>
      <c r="BL15" s="2"/>
    </row>
    <row r="16" spans="1:64">
      <c r="A16" s="105">
        <v>2006</v>
      </c>
      <c r="B16" s="101">
        <v>3.8</v>
      </c>
      <c r="C16" s="57"/>
      <c r="D16" s="57"/>
      <c r="E16" s="23"/>
      <c r="F16" s="6"/>
      <c r="G16" s="6"/>
      <c r="H16" s="6"/>
      <c r="I16" s="60"/>
      <c r="J16" s="62"/>
      <c r="K16" s="57"/>
      <c r="L16" s="57"/>
      <c r="M16" s="23"/>
      <c r="BL16" s="2"/>
    </row>
    <row r="17" spans="1:64">
      <c r="A17" s="105">
        <v>2007</v>
      </c>
      <c r="B17" s="101">
        <v>3.8</v>
      </c>
      <c r="C17" s="57"/>
      <c r="D17" s="57"/>
      <c r="E17" s="23"/>
      <c r="F17" s="6"/>
      <c r="G17" s="6"/>
      <c r="H17" s="6"/>
      <c r="I17" s="60"/>
      <c r="J17" s="62"/>
      <c r="K17" s="57"/>
      <c r="L17" s="57"/>
      <c r="M17" s="23"/>
      <c r="BL17" s="2"/>
    </row>
    <row r="18" spans="1:64">
      <c r="A18" s="105">
        <v>2008</v>
      </c>
      <c r="B18" s="101">
        <v>3.8</v>
      </c>
      <c r="C18" s="57"/>
      <c r="D18" s="57"/>
      <c r="E18" s="23"/>
      <c r="F18" s="6"/>
      <c r="G18" s="6"/>
      <c r="H18" s="6"/>
      <c r="I18" s="60"/>
      <c r="J18" s="62"/>
      <c r="K18" s="57"/>
      <c r="L18" s="57"/>
      <c r="M18" s="23"/>
      <c r="BL18" s="2"/>
    </row>
    <row r="19" spans="1:64">
      <c r="A19" s="105">
        <v>2009</v>
      </c>
      <c r="B19" s="101">
        <v>3.9</v>
      </c>
      <c r="C19" s="57"/>
      <c r="D19" s="57"/>
      <c r="E19" s="23"/>
      <c r="F19" s="6"/>
      <c r="G19" s="6"/>
      <c r="H19" s="6"/>
      <c r="I19" s="60"/>
      <c r="J19" s="62"/>
      <c r="K19" s="57"/>
      <c r="L19" s="57"/>
      <c r="M19" s="23"/>
      <c r="BL19" s="2"/>
    </row>
    <row r="20" spans="1:64">
      <c r="A20" s="105">
        <v>2010</v>
      </c>
      <c r="B20" s="101">
        <v>3.6</v>
      </c>
      <c r="C20" s="57"/>
      <c r="D20" s="57"/>
      <c r="E20" s="23"/>
      <c r="F20" s="6"/>
      <c r="G20" s="6"/>
      <c r="H20" s="6"/>
      <c r="I20" s="60"/>
      <c r="J20" s="62"/>
      <c r="K20" s="57"/>
      <c r="L20" s="57"/>
      <c r="M20" s="23"/>
      <c r="BL20" s="2"/>
    </row>
    <row r="21" spans="1:64">
      <c r="A21" s="105">
        <v>2011</v>
      </c>
      <c r="B21" s="101">
        <v>3.5</v>
      </c>
      <c r="C21" s="57"/>
      <c r="D21" s="57"/>
      <c r="E21" s="23"/>
      <c r="F21" s="6"/>
      <c r="G21" s="6"/>
      <c r="H21" s="6"/>
      <c r="I21" s="60"/>
      <c r="J21" s="62"/>
      <c r="K21" s="57"/>
      <c r="L21" s="57"/>
      <c r="M21" s="23"/>
      <c r="BL21" s="2"/>
    </row>
    <row r="22" spans="1:64">
      <c r="A22" s="105">
        <v>2012</v>
      </c>
      <c r="B22" s="101">
        <v>3.5</v>
      </c>
      <c r="C22" s="57"/>
      <c r="D22" s="57"/>
      <c r="E22" s="57"/>
      <c r="F22" s="6"/>
      <c r="G22" s="6"/>
      <c r="H22" s="6"/>
      <c r="I22" s="60"/>
      <c r="J22" s="62"/>
      <c r="K22" s="57"/>
      <c r="L22" s="57"/>
      <c r="M22" s="23"/>
      <c r="BL22" s="2"/>
    </row>
    <row r="23" spans="1:64">
      <c r="A23" s="105">
        <v>2013</v>
      </c>
      <c r="B23" s="101">
        <v>3.6</v>
      </c>
      <c r="C23" s="57"/>
      <c r="D23" s="57"/>
      <c r="E23" s="57"/>
      <c r="F23" s="6"/>
      <c r="G23" s="6"/>
      <c r="H23" s="6"/>
      <c r="I23" s="60"/>
      <c r="J23" s="62"/>
      <c r="K23" s="57"/>
      <c r="L23" s="57"/>
      <c r="M23" s="23"/>
      <c r="BL23" s="2"/>
    </row>
    <row r="24" spans="1:64">
      <c r="A24" s="105">
        <v>2014</v>
      </c>
      <c r="B24" s="101">
        <v>3.5</v>
      </c>
      <c r="C24" s="57"/>
      <c r="D24" s="57"/>
      <c r="E24" s="57"/>
      <c r="F24" s="6"/>
      <c r="G24" s="6"/>
      <c r="H24" s="6"/>
      <c r="I24" s="60"/>
      <c r="J24" s="62"/>
      <c r="K24" s="57"/>
      <c r="L24" s="57"/>
      <c r="M24" s="23"/>
      <c r="BL24" s="2"/>
    </row>
    <row r="25" spans="1:64">
      <c r="A25" s="105">
        <v>2015</v>
      </c>
      <c r="B25" s="101">
        <v>3.7</v>
      </c>
      <c r="C25" s="57"/>
      <c r="D25" s="57"/>
      <c r="E25" s="57"/>
      <c r="F25" s="6"/>
      <c r="G25" s="6"/>
      <c r="H25" s="6"/>
      <c r="I25" s="60"/>
      <c r="J25" s="62"/>
      <c r="K25" s="57"/>
      <c r="L25" s="57"/>
      <c r="M25" s="57"/>
      <c r="BL25" s="2"/>
    </row>
    <row r="26" spans="1:64">
      <c r="A26" s="105">
        <v>2016</v>
      </c>
      <c r="B26" s="101">
        <v>3.7</v>
      </c>
      <c r="C26" s="57"/>
      <c r="D26" s="57"/>
      <c r="E26" s="57"/>
      <c r="F26" s="6"/>
      <c r="G26" s="6"/>
      <c r="H26" s="6"/>
      <c r="I26" s="60"/>
      <c r="J26" s="62"/>
      <c r="K26" s="57"/>
      <c r="L26" s="57"/>
      <c r="M26" s="57"/>
      <c r="BL26" s="2"/>
    </row>
    <row r="27" spans="1:64">
      <c r="A27" s="105" t="s">
        <v>69</v>
      </c>
      <c r="B27" s="101">
        <v>3.9</v>
      </c>
      <c r="C27" s="57"/>
      <c r="D27" s="57"/>
      <c r="E27" s="57"/>
      <c r="F27" s="6"/>
      <c r="G27" s="6"/>
      <c r="H27" s="6"/>
      <c r="J27" s="63"/>
      <c r="K27" s="57"/>
      <c r="L27" s="57"/>
      <c r="M27" s="57"/>
      <c r="BL27" s="2"/>
    </row>
    <row r="28" spans="1:64">
      <c r="A28" s="105" t="s">
        <v>93</v>
      </c>
      <c r="B28" s="101">
        <v>3.8</v>
      </c>
      <c r="C28" s="57"/>
      <c r="D28" s="57"/>
      <c r="E28" s="57"/>
      <c r="F28" s="6"/>
      <c r="G28" s="6"/>
      <c r="H28" s="6"/>
      <c r="J28" s="63"/>
      <c r="K28" s="57"/>
      <c r="L28" s="57"/>
      <c r="M28" s="57"/>
      <c r="BL28" s="2"/>
    </row>
    <row r="29" spans="1:64">
      <c r="A29" s="105" t="s">
        <v>111</v>
      </c>
      <c r="B29" s="101">
        <v>3.8</v>
      </c>
      <c r="C29" s="57"/>
      <c r="D29" s="57"/>
      <c r="E29" s="57"/>
      <c r="F29" s="6"/>
      <c r="G29" s="6"/>
      <c r="H29" s="6"/>
      <c r="J29" s="63"/>
      <c r="K29" s="57"/>
      <c r="L29" s="57"/>
      <c r="M29" s="57"/>
      <c r="BL29" s="2"/>
    </row>
    <row r="30" spans="1:64">
      <c r="A30" s="106" t="s">
        <v>72</v>
      </c>
      <c r="B30" s="102">
        <v>3.5</v>
      </c>
      <c r="C30" s="30"/>
      <c r="D30" s="30"/>
      <c r="E30" s="30"/>
      <c r="F30" s="6"/>
      <c r="G30" s="6"/>
      <c r="H30" s="6"/>
      <c r="J30" s="63"/>
      <c r="K30" s="57"/>
      <c r="L30" s="57"/>
      <c r="M30" s="57"/>
      <c r="BL30" s="2"/>
    </row>
    <row r="31" spans="1:64">
      <c r="A31" s="64" t="s">
        <v>73</v>
      </c>
      <c r="B31" s="6"/>
      <c r="C31" s="6"/>
      <c r="D31" s="6"/>
      <c r="E31" s="6"/>
      <c r="F31" s="6"/>
      <c r="G31" s="6"/>
      <c r="H31" s="6"/>
      <c r="J31" s="63"/>
      <c r="K31" s="57"/>
      <c r="L31" s="57"/>
      <c r="M31" s="57"/>
      <c r="BL31" s="2"/>
    </row>
    <row r="32" spans="1:64">
      <c r="A32" s="50" t="s">
        <v>114</v>
      </c>
      <c r="B32" s="30"/>
      <c r="C32" s="30"/>
      <c r="D32" s="30"/>
      <c r="E32" s="30"/>
      <c r="F32" s="6"/>
      <c r="G32" s="6"/>
      <c r="H32" s="6"/>
      <c r="J32" s="63"/>
      <c r="K32" s="57"/>
      <c r="L32" s="57"/>
      <c r="M32" s="57"/>
      <c r="BL32" s="2"/>
    </row>
    <row r="33" spans="1:64">
      <c r="A33" s="13" t="s">
        <v>113</v>
      </c>
      <c r="B33" s="30"/>
      <c r="C33" s="30"/>
      <c r="D33" s="30"/>
      <c r="E33" s="30"/>
      <c r="F33" s="6"/>
      <c r="G33" s="6"/>
      <c r="H33" s="6"/>
      <c r="J33" s="30"/>
      <c r="K33" s="30"/>
      <c r="L33" s="30"/>
      <c r="M33" s="30"/>
      <c r="BL33" s="2"/>
    </row>
    <row r="34" spans="1:64">
      <c r="A34" s="10" t="s">
        <v>6</v>
      </c>
      <c r="B34" s="31"/>
      <c r="C34" s="31"/>
      <c r="D34" s="31"/>
      <c r="E34" s="31"/>
      <c r="F34" s="6"/>
      <c r="G34" s="6"/>
      <c r="H34" s="6"/>
      <c r="I34" s="50"/>
      <c r="J34" s="30"/>
      <c r="K34" s="30"/>
      <c r="L34" s="30"/>
      <c r="M34" s="30"/>
      <c r="BL34" s="2"/>
    </row>
    <row r="35" spans="1:64">
      <c r="I35" s="5"/>
      <c r="J35" s="30"/>
      <c r="K35" s="30"/>
      <c r="L35" s="30"/>
      <c r="M35" s="30"/>
      <c r="BL35" s="2"/>
    </row>
    <row r="36" spans="1:64">
      <c r="I36" s="28"/>
      <c r="J36" s="31"/>
      <c r="K36" s="31"/>
      <c r="L36" s="31"/>
      <c r="M36" s="31"/>
      <c r="BL36" s="2"/>
    </row>
    <row r="37" spans="1:64">
      <c r="BL37" s="2"/>
    </row>
    <row r="38" spans="1:64">
      <c r="BL38" s="2"/>
    </row>
    <row r="39" spans="1:64">
      <c r="BL39" s="2"/>
    </row>
    <row r="40" spans="1:64">
      <c r="BL40" s="2"/>
    </row>
    <row r="41" spans="1:64">
      <c r="BL41" s="2"/>
    </row>
    <row r="42" spans="1:64">
      <c r="BL42" s="2"/>
    </row>
    <row r="43" spans="1:64">
      <c r="BL43" s="2"/>
    </row>
    <row r="44" spans="1:64">
      <c r="BL44" s="2"/>
    </row>
    <row r="45" spans="1:64">
      <c r="BL45" s="2"/>
    </row>
    <row r="46" spans="1:64">
      <c r="BL46" s="2"/>
    </row>
    <row r="47" spans="1:64">
      <c r="BL47" s="2"/>
    </row>
    <row r="48" spans="1:64">
      <c r="BL48" s="2"/>
    </row>
    <row r="49" spans="64:64">
      <c r="BL49" s="2"/>
    </row>
    <row r="50" spans="64:64">
      <c r="BL50" s="2"/>
    </row>
    <row r="51" spans="64:64">
      <c r="BL51" s="2"/>
    </row>
    <row r="52" spans="64:64">
      <c r="BL52" s="2"/>
    </row>
    <row r="53" spans="64:64">
      <c r="BL53" s="2"/>
    </row>
    <row r="54" spans="64:64">
      <c r="BL54" s="2"/>
    </row>
    <row r="55" spans="64:64">
      <c r="BL55" s="2"/>
    </row>
    <row r="56" spans="64:64">
      <c r="BL56" s="2"/>
    </row>
    <row r="57" spans="64:64">
      <c r="BL57" s="2"/>
    </row>
    <row r="58" spans="64:64">
      <c r="BL58" s="2"/>
    </row>
    <row r="59" spans="64:64">
      <c r="BL59" s="2"/>
    </row>
    <row r="60" spans="64:64">
      <c r="BL60" s="2"/>
    </row>
    <row r="61" spans="64:64">
      <c r="BL61" s="2"/>
    </row>
    <row r="62" spans="64:64">
      <c r="BL62" s="2"/>
    </row>
    <row r="63" spans="64:64">
      <c r="BL63" s="2"/>
    </row>
    <row r="64" spans="64:64">
      <c r="BL64" s="2"/>
    </row>
    <row r="65" spans="64:64">
      <c r="BL65" s="2"/>
    </row>
    <row r="66" spans="64:64">
      <c r="BL66" s="2"/>
    </row>
    <row r="67" spans="64:64">
      <c r="BL67" s="2"/>
    </row>
    <row r="68" spans="64:64">
      <c r="BL68" s="2"/>
    </row>
    <row r="69" spans="64:64">
      <c r="BL69" s="2"/>
    </row>
    <row r="70" spans="64:64">
      <c r="BL70" s="2"/>
    </row>
    <row r="71" spans="64:64">
      <c r="BL71" s="2"/>
    </row>
    <row r="72" spans="64:64">
      <c r="BL72" s="2"/>
    </row>
    <row r="73" spans="64:64">
      <c r="BL73" s="2"/>
    </row>
    <row r="74" spans="64:64">
      <c r="BL74" s="2"/>
    </row>
    <row r="75" spans="64:64">
      <c r="BL75" s="2"/>
    </row>
  </sheetData>
  <pageMargins left="0.15763888888888899" right="0.15763888888888899" top="0.296527777777778" bottom="0.296527777777778" header="0.15763888888888899" footer="0.15763888888888899"/>
  <pageSetup paperSize="9" firstPageNumber="0" pageOrder="overThenDown" orientation="landscape" horizontalDpi="300" verticalDpi="300"/>
  <headerFooter>
    <oddHeader>&amp;C&amp;"Arial,Normal"&amp;10&amp;A</oddHeader>
    <oddFooter>&amp;C&amp;"Arial,Normal"&amp;10Page &amp;P</oddFooter>
  </headerFooter>
  <ignoredErrors>
    <ignoredError sqref="A27"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MJ48"/>
  <sheetViews>
    <sheetView zoomScaleNormal="100" workbookViewId="0"/>
  </sheetViews>
  <sheetFormatPr baseColWidth="10" defaultColWidth="11.5" defaultRowHeight="15"/>
  <cols>
    <col min="1" max="1" width="8.5" style="1" customWidth="1"/>
    <col min="2" max="2" width="9.83203125" style="1" customWidth="1"/>
    <col min="3" max="5" width="9.33203125" style="1" customWidth="1"/>
    <col min="6" max="6" width="9.33203125" style="46" customWidth="1"/>
    <col min="7" max="9" width="9.33203125" style="1" customWidth="1"/>
    <col min="10" max="10" width="9.33203125" style="46" customWidth="1"/>
    <col min="11" max="64" width="10.83203125" style="1" customWidth="1"/>
    <col min="65" max="1024" width="11.5" style="2"/>
  </cols>
  <sheetData>
    <row r="1" spans="1:21">
      <c r="A1" s="19" t="s">
        <v>189</v>
      </c>
      <c r="B1" s="20"/>
      <c r="C1" s="20"/>
      <c r="D1" s="20"/>
      <c r="E1" s="20"/>
      <c r="F1" s="65"/>
      <c r="G1" s="54"/>
      <c r="H1" s="54"/>
      <c r="I1" s="107"/>
      <c r="J1" s="107"/>
    </row>
    <row r="2" spans="1:21">
      <c r="A2" s="19"/>
      <c r="B2" s="19"/>
      <c r="C2" s="9"/>
      <c r="D2" s="9"/>
      <c r="E2" s="9"/>
      <c r="F2" s="9"/>
      <c r="G2" s="9"/>
      <c r="H2" s="9"/>
      <c r="I2" s="9"/>
      <c r="J2" s="9"/>
    </row>
    <row r="3" spans="1:21" ht="12.75" customHeight="1">
      <c r="A3" s="191"/>
      <c r="B3" s="194" t="s">
        <v>115</v>
      </c>
      <c r="C3" s="194"/>
      <c r="D3" s="194"/>
      <c r="E3" s="194"/>
      <c r="F3" s="194"/>
      <c r="G3" s="184" t="s">
        <v>116</v>
      </c>
      <c r="H3" s="184"/>
      <c r="I3" s="184"/>
      <c r="J3" s="184"/>
    </row>
    <row r="4" spans="1:21" ht="15.75" customHeight="1">
      <c r="A4" s="192"/>
      <c r="B4" s="195" t="s">
        <v>117</v>
      </c>
      <c r="C4" s="195" t="s">
        <v>118</v>
      </c>
      <c r="D4" s="195" t="s">
        <v>119</v>
      </c>
      <c r="E4" s="195" t="s">
        <v>120</v>
      </c>
      <c r="F4" s="198" t="s">
        <v>121</v>
      </c>
      <c r="G4" s="195" t="s">
        <v>117</v>
      </c>
      <c r="H4" s="195" t="s">
        <v>122</v>
      </c>
      <c r="I4" s="195" t="s">
        <v>120</v>
      </c>
      <c r="J4" s="198" t="s">
        <v>121</v>
      </c>
    </row>
    <row r="5" spans="1:21">
      <c r="A5" s="192"/>
      <c r="B5" s="196"/>
      <c r="C5" s="196"/>
      <c r="D5" s="196"/>
      <c r="E5" s="196"/>
      <c r="F5" s="199"/>
      <c r="G5" s="196"/>
      <c r="H5" s="196"/>
      <c r="I5" s="196"/>
      <c r="J5" s="199"/>
    </row>
    <row r="6" spans="1:21">
      <c r="A6" s="193"/>
      <c r="B6" s="197"/>
      <c r="C6" s="197"/>
      <c r="D6" s="197"/>
      <c r="E6" s="197"/>
      <c r="F6" s="200"/>
      <c r="G6" s="197"/>
      <c r="H6" s="197"/>
      <c r="I6" s="197"/>
      <c r="J6" s="200"/>
      <c r="K6" s="66"/>
      <c r="L6" s="66"/>
      <c r="M6" s="66"/>
      <c r="N6" s="66"/>
      <c r="O6" s="66"/>
      <c r="P6" s="66"/>
      <c r="Q6" s="66"/>
      <c r="R6" s="66"/>
      <c r="S6" s="66"/>
      <c r="T6" s="66"/>
      <c r="U6" s="66"/>
    </row>
    <row r="7" spans="1:21">
      <c r="A7" s="74">
        <v>2000</v>
      </c>
      <c r="B7" s="75">
        <v>15627</v>
      </c>
      <c r="C7" s="75">
        <v>32541</v>
      </c>
      <c r="D7" s="75">
        <v>2769</v>
      </c>
      <c r="E7" s="75">
        <v>9572</v>
      </c>
      <c r="F7" s="108">
        <v>4304</v>
      </c>
      <c r="G7" s="109">
        <v>25.8</v>
      </c>
      <c r="H7" s="109">
        <v>58.4</v>
      </c>
      <c r="I7" s="109">
        <v>15.8</v>
      </c>
      <c r="J7" s="110">
        <v>7.1</v>
      </c>
      <c r="K7" s="66"/>
      <c r="L7" s="66"/>
      <c r="M7" s="66"/>
      <c r="N7" s="66"/>
      <c r="O7" s="66"/>
      <c r="P7" s="66"/>
      <c r="Q7" s="66"/>
      <c r="R7" s="66"/>
      <c r="S7" s="66"/>
    </row>
    <row r="8" spans="1:21">
      <c r="A8" s="74">
        <v>2010</v>
      </c>
      <c r="B8" s="75">
        <v>16011</v>
      </c>
      <c r="C8" s="75">
        <v>33997</v>
      </c>
      <c r="D8" s="75">
        <v>3873</v>
      </c>
      <c r="E8" s="75">
        <v>10732</v>
      </c>
      <c r="F8" s="108">
        <v>5659</v>
      </c>
      <c r="G8" s="109">
        <v>24.8</v>
      </c>
      <c r="H8" s="109">
        <v>58.6</v>
      </c>
      <c r="I8" s="109">
        <v>16.600000000000001</v>
      </c>
      <c r="J8" s="111">
        <v>8.8000000000000007</v>
      </c>
      <c r="K8" s="66"/>
      <c r="L8" s="66"/>
      <c r="M8" s="66"/>
      <c r="N8" s="66"/>
      <c r="O8" s="66"/>
      <c r="P8" s="66"/>
      <c r="Q8" s="66"/>
      <c r="R8" s="66"/>
      <c r="S8" s="66"/>
    </row>
    <row r="9" spans="1:21">
      <c r="A9" s="78">
        <v>2015</v>
      </c>
      <c r="B9" s="75">
        <v>16359</v>
      </c>
      <c r="C9" s="75">
        <v>33754</v>
      </c>
      <c r="D9" s="75">
        <v>4082</v>
      </c>
      <c r="E9" s="75">
        <v>12228</v>
      </c>
      <c r="F9" s="108">
        <v>6072</v>
      </c>
      <c r="G9" s="112">
        <v>24.6</v>
      </c>
      <c r="H9" s="109">
        <v>57</v>
      </c>
      <c r="I9" s="112">
        <v>18.399999999999999</v>
      </c>
      <c r="J9" s="113">
        <v>9.1</v>
      </c>
      <c r="K9" s="66"/>
      <c r="L9" s="66"/>
      <c r="M9" s="66"/>
      <c r="N9" s="66"/>
      <c r="O9" s="66"/>
      <c r="P9" s="66"/>
      <c r="Q9" s="66"/>
      <c r="R9" s="66"/>
      <c r="S9" s="66"/>
    </row>
    <row r="10" spans="1:21">
      <c r="A10" s="78">
        <v>2016</v>
      </c>
      <c r="B10" s="75">
        <v>16352</v>
      </c>
      <c r="C10" s="75">
        <v>33635</v>
      </c>
      <c r="D10" s="75">
        <v>4055</v>
      </c>
      <c r="E10" s="75">
        <v>12560</v>
      </c>
      <c r="F10" s="108">
        <v>6103</v>
      </c>
      <c r="G10" s="112">
        <v>24.6</v>
      </c>
      <c r="H10" s="109">
        <v>56.5</v>
      </c>
      <c r="I10" s="112">
        <v>18.899999999999999</v>
      </c>
      <c r="J10" s="113">
        <v>9.1999999999999993</v>
      </c>
      <c r="K10" s="66"/>
      <c r="L10" s="66"/>
      <c r="M10" s="66"/>
      <c r="N10" s="66"/>
      <c r="O10" s="66"/>
      <c r="P10" s="66"/>
      <c r="Q10" s="66"/>
      <c r="R10" s="66"/>
      <c r="S10" s="66"/>
    </row>
    <row r="11" spans="1:21">
      <c r="A11" s="99" t="s">
        <v>69</v>
      </c>
      <c r="B11" s="114">
        <v>16316</v>
      </c>
      <c r="C11" s="114">
        <v>33513</v>
      </c>
      <c r="D11" s="114">
        <v>4064</v>
      </c>
      <c r="E11" s="114">
        <v>12881</v>
      </c>
      <c r="F11" s="115">
        <v>6145</v>
      </c>
      <c r="G11" s="112">
        <v>24.4</v>
      </c>
      <c r="H11" s="109">
        <v>56.3</v>
      </c>
      <c r="I11" s="112">
        <v>19.3</v>
      </c>
      <c r="J11" s="113">
        <v>9.1999999999999993</v>
      </c>
      <c r="K11" s="66"/>
      <c r="L11" s="66"/>
      <c r="M11" s="66"/>
      <c r="N11" s="66"/>
      <c r="O11" s="66"/>
      <c r="P11" s="66"/>
      <c r="Q11" s="66"/>
      <c r="R11" s="66"/>
      <c r="S11" s="66"/>
    </row>
    <row r="12" spans="1:21">
      <c r="A12" s="99" t="s">
        <v>93</v>
      </c>
      <c r="B12" s="114">
        <v>16313</v>
      </c>
      <c r="C12" s="114">
        <v>33447</v>
      </c>
      <c r="D12" s="114">
        <v>4065</v>
      </c>
      <c r="E12" s="114">
        <v>13167</v>
      </c>
      <c r="F12" s="115">
        <v>6184</v>
      </c>
      <c r="G12" s="112">
        <v>24.4</v>
      </c>
      <c r="H12" s="109">
        <v>55.9</v>
      </c>
      <c r="I12" s="112">
        <v>19.7</v>
      </c>
      <c r="J12" s="113">
        <v>9.1999999999999993</v>
      </c>
      <c r="K12" s="66"/>
      <c r="L12" s="66"/>
      <c r="M12" s="66"/>
      <c r="N12" s="66"/>
      <c r="O12" s="66"/>
      <c r="P12" s="66"/>
      <c r="Q12" s="66"/>
      <c r="R12" s="66"/>
      <c r="S12" s="66"/>
    </row>
    <row r="13" spans="1:21">
      <c r="A13" s="99" t="s">
        <v>111</v>
      </c>
      <c r="B13" s="114">
        <v>16262</v>
      </c>
      <c r="C13" s="114">
        <v>33353</v>
      </c>
      <c r="D13" s="114">
        <v>4082</v>
      </c>
      <c r="E13" s="114">
        <v>13448</v>
      </c>
      <c r="F13" s="115">
        <v>6268</v>
      </c>
      <c r="G13" s="112">
        <v>24.2</v>
      </c>
      <c r="H13" s="109">
        <v>55.8</v>
      </c>
      <c r="I13" s="112">
        <v>20</v>
      </c>
      <c r="J13" s="113">
        <v>9.3000000000000007</v>
      </c>
      <c r="K13" s="66"/>
      <c r="L13" s="66"/>
      <c r="M13" s="66"/>
      <c r="N13" s="66"/>
      <c r="O13" s="66"/>
      <c r="P13" s="66"/>
      <c r="Q13" s="66"/>
      <c r="R13" s="66"/>
      <c r="S13" s="66"/>
    </row>
    <row r="14" spans="1:21">
      <c r="A14" s="78" t="s">
        <v>72</v>
      </c>
      <c r="B14" s="114">
        <v>16204</v>
      </c>
      <c r="C14" s="114">
        <v>33247</v>
      </c>
      <c r="D14" s="114">
        <v>4103</v>
      </c>
      <c r="E14" s="114">
        <v>13734</v>
      </c>
      <c r="F14" s="115">
        <v>6358</v>
      </c>
      <c r="G14" s="112">
        <v>24.1</v>
      </c>
      <c r="H14" s="109">
        <v>55.5</v>
      </c>
      <c r="I14" s="112">
        <v>20.399999999999999</v>
      </c>
      <c r="J14" s="113">
        <v>9.4</v>
      </c>
    </row>
    <row r="15" spans="1:21">
      <c r="A15" s="79" t="s">
        <v>123</v>
      </c>
      <c r="B15" s="116">
        <v>16128</v>
      </c>
      <c r="C15" s="116">
        <v>33192</v>
      </c>
      <c r="D15" s="116">
        <v>4126</v>
      </c>
      <c r="E15" s="116">
        <v>13976</v>
      </c>
      <c r="F15" s="117">
        <v>6420</v>
      </c>
      <c r="G15" s="118">
        <v>23.9</v>
      </c>
      <c r="H15" s="119">
        <v>55.4</v>
      </c>
      <c r="I15" s="118">
        <v>20.7</v>
      </c>
      <c r="J15" s="120">
        <v>9.5</v>
      </c>
    </row>
    <row r="16" spans="1:21">
      <c r="A16" s="17" t="s">
        <v>73</v>
      </c>
      <c r="B16" s="39"/>
      <c r="C16" s="8"/>
      <c r="D16" s="8"/>
      <c r="E16" s="8"/>
      <c r="F16" s="67"/>
      <c r="G16" s="8"/>
      <c r="H16" s="8"/>
      <c r="I16" s="8"/>
    </row>
    <row r="17" spans="1:1">
      <c r="A17" s="68" t="s">
        <v>113</v>
      </c>
    </row>
    <row r="18" spans="1:1">
      <c r="A18" s="10" t="s">
        <v>124</v>
      </c>
    </row>
    <row r="46" spans="6:10">
      <c r="J46" s="1"/>
    </row>
    <row r="47" spans="6:10">
      <c r="F47" s="1"/>
      <c r="J47" s="1"/>
    </row>
    <row r="48" spans="6:10">
      <c r="F48" s="1"/>
      <c r="J48" s="1"/>
    </row>
  </sheetData>
  <mergeCells count="12">
    <mergeCell ref="A3:A6"/>
    <mergeCell ref="B3:F3"/>
    <mergeCell ref="G3:J3"/>
    <mergeCell ref="B4:B6"/>
    <mergeCell ref="C4:C6"/>
    <mergeCell ref="D4:D6"/>
    <mergeCell ref="E4:E6"/>
    <mergeCell ref="F4:F6"/>
    <mergeCell ref="G4:G6"/>
    <mergeCell ref="H4:H6"/>
    <mergeCell ref="I4:I6"/>
    <mergeCell ref="J4:J6"/>
  </mergeCells>
  <pageMargins left="0.39374999999999999" right="0.39374999999999999" top="0.98402777777777795" bottom="0.98402777777777795" header="0.98402777777777795" footer="0.98402777777777795"/>
  <pageSetup paperSize="77" firstPageNumber="0" pageOrder="overThenDown" orientation="landscape" horizontalDpi="300" verticalDpi="300"/>
  <ignoredErrors>
    <ignoredError sqref="A11"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BL38"/>
  <sheetViews>
    <sheetView zoomScaleNormal="100" workbookViewId="0">
      <selection activeCell="I53" sqref="I53"/>
    </sheetView>
  </sheetViews>
  <sheetFormatPr baseColWidth="10" defaultColWidth="11.5" defaultRowHeight="15"/>
  <cols>
    <col min="1" max="1" width="37.6640625" style="1" customWidth="1"/>
    <col min="2" max="3" width="11.5" style="1"/>
    <col min="4" max="4" width="15.33203125" style="1" customWidth="1"/>
    <col min="5" max="7" width="11.5" style="1"/>
    <col min="8" max="64" width="10.83203125" style="1" customWidth="1"/>
  </cols>
  <sheetData>
    <row r="1" spans="1:7">
      <c r="A1" s="201" t="s">
        <v>125</v>
      </c>
      <c r="B1" s="201"/>
      <c r="C1" s="201"/>
      <c r="D1" s="201"/>
      <c r="E1" s="6"/>
      <c r="F1" s="6"/>
      <c r="G1" s="6"/>
    </row>
    <row r="2" spans="1:7">
      <c r="A2" s="59"/>
      <c r="B2" s="6"/>
      <c r="C2" s="6"/>
      <c r="D2" s="6"/>
      <c r="E2" s="6"/>
      <c r="F2" s="6"/>
      <c r="G2" s="6"/>
    </row>
    <row r="3" spans="1:7" ht="28.5" customHeight="1">
      <c r="A3" s="178"/>
      <c r="B3" s="179" t="s">
        <v>126</v>
      </c>
      <c r="C3" s="179"/>
      <c r="D3" s="179" t="s">
        <v>127</v>
      </c>
      <c r="E3" s="179" t="s">
        <v>128</v>
      </c>
      <c r="F3" s="179" t="s">
        <v>129</v>
      </c>
      <c r="G3" s="179"/>
    </row>
    <row r="4" spans="1:7" ht="16.5" customHeight="1">
      <c r="A4" s="178"/>
      <c r="B4" s="179" t="s">
        <v>130</v>
      </c>
      <c r="C4" s="179" t="s">
        <v>120</v>
      </c>
      <c r="D4" s="179"/>
      <c r="E4" s="179"/>
      <c r="F4" s="203" t="s">
        <v>109</v>
      </c>
      <c r="G4" s="203" t="s">
        <v>110</v>
      </c>
    </row>
    <row r="5" spans="1:7" ht="16.5" customHeight="1">
      <c r="A5" s="178"/>
      <c r="B5" s="179"/>
      <c r="C5" s="179"/>
      <c r="D5" s="179"/>
      <c r="E5" s="179"/>
      <c r="F5" s="179"/>
      <c r="G5" s="179"/>
    </row>
    <row r="6" spans="1:7" ht="16.5" customHeight="1">
      <c r="A6" s="178"/>
      <c r="B6" s="179"/>
      <c r="C6" s="179"/>
      <c r="D6" s="179"/>
      <c r="E6" s="179"/>
      <c r="F6" s="179"/>
      <c r="G6" s="179"/>
    </row>
    <row r="7" spans="1:7" ht="15.75" customHeight="1">
      <c r="A7" s="178"/>
      <c r="B7" s="202" t="s">
        <v>131</v>
      </c>
      <c r="C7" s="202"/>
      <c r="D7" s="179"/>
      <c r="E7" s="202" t="s">
        <v>132</v>
      </c>
      <c r="F7" s="202"/>
      <c r="G7" s="202"/>
    </row>
    <row r="8" spans="1:7">
      <c r="A8" s="121" t="s">
        <v>133</v>
      </c>
      <c r="B8" s="122">
        <v>15.5</v>
      </c>
      <c r="C8" s="122">
        <v>20</v>
      </c>
      <c r="D8" s="123">
        <v>1.56</v>
      </c>
      <c r="E8" s="122">
        <v>30.8</v>
      </c>
      <c r="F8" s="124">
        <v>83.6</v>
      </c>
      <c r="G8" s="122">
        <v>78.3</v>
      </c>
    </row>
    <row r="9" spans="1:7">
      <c r="A9" s="121" t="s">
        <v>134</v>
      </c>
      <c r="B9" s="122">
        <v>15.2</v>
      </c>
      <c r="C9" s="122">
        <v>20.3</v>
      </c>
      <c r="D9" s="123">
        <v>1.55</v>
      </c>
      <c r="E9" s="122">
        <v>30.8</v>
      </c>
      <c r="F9" s="124">
        <v>83.7</v>
      </c>
      <c r="G9" s="122">
        <v>78.2</v>
      </c>
    </row>
    <row r="10" spans="1:7">
      <c r="A10" s="125" t="s">
        <v>135</v>
      </c>
      <c r="B10" s="83">
        <v>13.6</v>
      </c>
      <c r="C10" s="83">
        <v>21.5</v>
      </c>
      <c r="D10" s="126">
        <v>1.57</v>
      </c>
      <c r="E10" s="83">
        <v>31.1</v>
      </c>
      <c r="F10" s="127">
        <v>83.3</v>
      </c>
      <c r="G10" s="83">
        <v>78.599999999999994</v>
      </c>
    </row>
    <row r="11" spans="1:7">
      <c r="A11" s="125" t="s">
        <v>136</v>
      </c>
      <c r="B11" s="83">
        <v>14.4</v>
      </c>
      <c r="C11" s="83">
        <v>18.8</v>
      </c>
      <c r="D11" s="126">
        <v>1.47</v>
      </c>
      <c r="E11" s="83">
        <v>30.9</v>
      </c>
      <c r="F11" s="127">
        <v>84.1</v>
      </c>
      <c r="G11" s="83">
        <v>79.400000000000006</v>
      </c>
    </row>
    <row r="12" spans="1:7">
      <c r="A12" s="125" t="s">
        <v>137</v>
      </c>
      <c r="B12" s="83">
        <v>16.899999999999999</v>
      </c>
      <c r="C12" s="83">
        <v>18.899999999999999</v>
      </c>
      <c r="D12" s="126">
        <v>1.62</v>
      </c>
      <c r="E12" s="83">
        <v>30.7</v>
      </c>
      <c r="F12" s="127">
        <v>83.9</v>
      </c>
      <c r="G12" s="83">
        <v>79.400000000000006</v>
      </c>
    </row>
    <row r="13" spans="1:7">
      <c r="A13" s="125" t="s">
        <v>138</v>
      </c>
      <c r="B13" s="83">
        <v>14.4</v>
      </c>
      <c r="C13" s="83">
        <v>21.3</v>
      </c>
      <c r="D13" s="126">
        <v>1.56</v>
      </c>
      <c r="E13" s="83">
        <v>27.7</v>
      </c>
      <c r="F13" s="127">
        <v>78.599999999999994</v>
      </c>
      <c r="G13" s="83">
        <v>71.5</v>
      </c>
    </row>
    <row r="14" spans="1:7">
      <c r="A14" s="125" t="s">
        <v>139</v>
      </c>
      <c r="B14" s="83">
        <v>16.100000000000001</v>
      </c>
      <c r="C14" s="83">
        <v>16.100000000000001</v>
      </c>
      <c r="D14" s="126">
        <v>1.32</v>
      </c>
      <c r="E14" s="83">
        <v>31.5</v>
      </c>
      <c r="F14" s="127">
        <v>84.8</v>
      </c>
      <c r="G14" s="83">
        <v>80.900000000000006</v>
      </c>
    </row>
    <row r="15" spans="1:7">
      <c r="A15" s="125" t="s">
        <v>140</v>
      </c>
      <c r="B15" s="83">
        <v>14.4</v>
      </c>
      <c r="C15" s="83">
        <v>20.6</v>
      </c>
      <c r="D15" s="126">
        <v>1.47</v>
      </c>
      <c r="E15" s="83">
        <v>30.4</v>
      </c>
      <c r="F15" s="127">
        <v>81.5</v>
      </c>
      <c r="G15" s="83">
        <v>74.900000000000006</v>
      </c>
    </row>
    <row r="16" spans="1:7">
      <c r="A16" s="125" t="s">
        <v>141</v>
      </c>
      <c r="B16" s="83">
        <v>16.5</v>
      </c>
      <c r="C16" s="83">
        <v>19.600000000000001</v>
      </c>
      <c r="D16" s="126">
        <v>1.73</v>
      </c>
      <c r="E16" s="83">
        <v>31.2</v>
      </c>
      <c r="F16" s="127">
        <v>82.9</v>
      </c>
      <c r="G16" s="83">
        <v>79.099999999999994</v>
      </c>
    </row>
    <row r="17" spans="1:64">
      <c r="A17" s="125" t="s">
        <v>142</v>
      </c>
      <c r="B17" s="83">
        <v>14.8</v>
      </c>
      <c r="C17" s="83">
        <v>19.399999999999999</v>
      </c>
      <c r="D17" s="126">
        <v>1.26</v>
      </c>
      <c r="E17" s="83">
        <v>32.200000000000003</v>
      </c>
      <c r="F17" s="127">
        <v>86.3</v>
      </c>
      <c r="G17" s="83">
        <v>80.7</v>
      </c>
    </row>
    <row r="18" spans="1:64">
      <c r="A18" s="125" t="s">
        <v>143</v>
      </c>
      <c r="B18" s="83">
        <v>16.399999999999999</v>
      </c>
      <c r="C18" s="83">
        <v>19.8</v>
      </c>
      <c r="D18" s="126">
        <v>1.67</v>
      </c>
      <c r="E18" s="83">
        <v>30.5</v>
      </c>
      <c r="F18" s="127">
        <v>82.7</v>
      </c>
      <c r="G18" s="83">
        <v>74</v>
      </c>
    </row>
    <row r="19" spans="1:64">
      <c r="A19" s="125" t="s">
        <v>144</v>
      </c>
      <c r="B19" s="83">
        <v>16</v>
      </c>
      <c r="C19" s="83">
        <v>21.8</v>
      </c>
      <c r="D19" s="126">
        <v>1.41</v>
      </c>
      <c r="E19" s="83">
        <v>31</v>
      </c>
      <c r="F19" s="127">
        <v>84.5</v>
      </c>
      <c r="G19" s="83">
        <v>79.099999999999994</v>
      </c>
    </row>
    <row r="20" spans="1:64" s="55" customFormat="1" ht="14">
      <c r="A20" s="121" t="s">
        <v>145</v>
      </c>
      <c r="B20" s="122">
        <v>18</v>
      </c>
      <c r="C20" s="122">
        <v>20</v>
      </c>
      <c r="D20" s="123">
        <v>1.87</v>
      </c>
      <c r="E20" s="122">
        <v>30.6</v>
      </c>
      <c r="F20" s="124">
        <v>85.4</v>
      </c>
      <c r="G20" s="122">
        <v>79.5</v>
      </c>
      <c r="H20" s="9"/>
      <c r="I20" s="1"/>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row>
    <row r="21" spans="1:64">
      <c r="A21" s="125" t="s">
        <v>146</v>
      </c>
      <c r="B21" s="83">
        <v>14.3</v>
      </c>
      <c r="C21" s="83">
        <v>22</v>
      </c>
      <c r="D21" s="126">
        <v>1.35</v>
      </c>
      <c r="E21" s="83">
        <v>31.5</v>
      </c>
      <c r="F21" s="127">
        <v>84.4</v>
      </c>
      <c r="G21" s="83">
        <v>79.3</v>
      </c>
    </row>
    <row r="22" spans="1:64">
      <c r="A22" s="125" t="s">
        <v>147</v>
      </c>
      <c r="B22" s="83">
        <v>14.5</v>
      </c>
      <c r="C22" s="83">
        <v>19.3</v>
      </c>
      <c r="D22" s="126">
        <v>1.55</v>
      </c>
      <c r="E22" s="83">
        <v>29.8</v>
      </c>
      <c r="F22" s="127">
        <v>79.599999999999994</v>
      </c>
      <c r="G22" s="83">
        <v>72.7</v>
      </c>
    </row>
    <row r="23" spans="1:64">
      <c r="A23" s="125" t="s">
        <v>148</v>
      </c>
      <c r="B23" s="83">
        <v>20.5</v>
      </c>
      <c r="C23" s="83">
        <v>14.1</v>
      </c>
      <c r="D23" s="126">
        <v>1.75</v>
      </c>
      <c r="E23" s="83">
        <v>32.200000000000003</v>
      </c>
      <c r="F23" s="127">
        <v>84.1</v>
      </c>
      <c r="G23" s="83">
        <v>80.5</v>
      </c>
    </row>
    <row r="24" spans="1:64">
      <c r="A24" s="125" t="s">
        <v>149</v>
      </c>
      <c r="B24" s="83">
        <v>13.2</v>
      </c>
      <c r="C24" s="83">
        <v>22.8</v>
      </c>
      <c r="D24" s="126">
        <v>1.29</v>
      </c>
      <c r="E24" s="83">
        <v>32</v>
      </c>
      <c r="F24" s="127">
        <v>85.6</v>
      </c>
      <c r="G24" s="83">
        <v>81.2</v>
      </c>
    </row>
    <row r="25" spans="1:64">
      <c r="A25" s="125" t="s">
        <v>150</v>
      </c>
      <c r="B25" s="83">
        <v>15.9</v>
      </c>
      <c r="C25" s="83">
        <v>20.3</v>
      </c>
      <c r="D25" s="126">
        <v>1.6</v>
      </c>
      <c r="E25" s="83">
        <v>29.9</v>
      </c>
      <c r="F25" s="127">
        <v>79.7</v>
      </c>
      <c r="G25" s="83">
        <v>70.099999999999994</v>
      </c>
    </row>
    <row r="26" spans="1:64">
      <c r="A26" s="125" t="s">
        <v>151</v>
      </c>
      <c r="B26" s="83">
        <v>15.1</v>
      </c>
      <c r="C26" s="83">
        <v>19.8</v>
      </c>
      <c r="D26" s="126">
        <v>1.63</v>
      </c>
      <c r="E26" s="83">
        <v>30.1</v>
      </c>
      <c r="F26" s="127">
        <v>80.7</v>
      </c>
      <c r="G26" s="83">
        <v>70.900000000000006</v>
      </c>
    </row>
    <row r="27" spans="1:64">
      <c r="A27" s="125" t="s">
        <v>152</v>
      </c>
      <c r="B27" s="83">
        <v>16.100000000000001</v>
      </c>
      <c r="C27" s="83">
        <v>14.4</v>
      </c>
      <c r="D27" s="126">
        <v>1.38</v>
      </c>
      <c r="E27" s="83">
        <v>32.1</v>
      </c>
      <c r="F27" s="127">
        <v>84.6</v>
      </c>
      <c r="G27" s="83">
        <v>80.099999999999994</v>
      </c>
    </row>
    <row r="28" spans="1:64">
      <c r="A28" s="125" t="s">
        <v>153</v>
      </c>
      <c r="B28" s="83">
        <v>13.7</v>
      </c>
      <c r="C28" s="83">
        <v>18.7</v>
      </c>
      <c r="D28" s="126">
        <v>1.23</v>
      </c>
      <c r="E28" s="83">
        <v>30.8</v>
      </c>
      <c r="F28" s="127">
        <v>84.6</v>
      </c>
      <c r="G28" s="83">
        <v>80.400000000000006</v>
      </c>
    </row>
    <row r="29" spans="1:64">
      <c r="A29" s="125" t="s">
        <v>154</v>
      </c>
      <c r="B29" s="83">
        <v>15.9</v>
      </c>
      <c r="C29" s="83">
        <v>19.2</v>
      </c>
      <c r="D29" s="126">
        <v>1.59</v>
      </c>
      <c r="E29" s="83">
        <v>31.5</v>
      </c>
      <c r="F29" s="127">
        <v>83.4</v>
      </c>
      <c r="G29" s="83">
        <v>80.3</v>
      </c>
    </row>
    <row r="30" spans="1:64">
      <c r="A30" s="125" t="s">
        <v>155</v>
      </c>
      <c r="B30" s="83">
        <v>15.4</v>
      </c>
      <c r="C30" s="83">
        <v>17.7</v>
      </c>
      <c r="D30" s="126">
        <v>1.46</v>
      </c>
      <c r="E30" s="83">
        <v>29.6</v>
      </c>
      <c r="F30" s="127">
        <v>81.7</v>
      </c>
      <c r="G30" s="83">
        <v>73.7</v>
      </c>
    </row>
    <row r="31" spans="1:64">
      <c r="A31" s="125" t="s">
        <v>156</v>
      </c>
      <c r="B31" s="83">
        <v>13.7</v>
      </c>
      <c r="C31" s="83">
        <v>21.8</v>
      </c>
      <c r="D31" s="126">
        <v>1.42</v>
      </c>
      <c r="E31" s="83">
        <v>31.4</v>
      </c>
      <c r="F31" s="127">
        <v>84.5</v>
      </c>
      <c r="G31" s="83">
        <v>78.3</v>
      </c>
    </row>
    <row r="32" spans="1:64">
      <c r="A32" s="125" t="s">
        <v>157</v>
      </c>
      <c r="B32" s="83">
        <v>15.7</v>
      </c>
      <c r="C32" s="83">
        <v>18.5</v>
      </c>
      <c r="D32" s="126">
        <v>1.76</v>
      </c>
      <c r="E32" s="83">
        <v>28</v>
      </c>
      <c r="F32" s="127">
        <v>79.2</v>
      </c>
      <c r="G32" s="83">
        <v>71.7</v>
      </c>
    </row>
    <row r="33" spans="1:7">
      <c r="A33" s="125" t="s">
        <v>158</v>
      </c>
      <c r="B33" s="83">
        <v>17.899999999999999</v>
      </c>
      <c r="C33" s="83">
        <v>18.399999999999999</v>
      </c>
      <c r="D33" s="126">
        <v>1.68</v>
      </c>
      <c r="E33" s="83">
        <v>30.6</v>
      </c>
      <c r="F33" s="127">
        <v>83.1</v>
      </c>
      <c r="G33" s="83">
        <v>79.5</v>
      </c>
    </row>
    <row r="34" spans="1:7">
      <c r="A34" s="125" t="s">
        <v>159</v>
      </c>
      <c r="B34" s="83">
        <v>15.7</v>
      </c>
      <c r="C34" s="83">
        <v>16</v>
      </c>
      <c r="D34" s="126">
        <v>1.54</v>
      </c>
      <c r="E34" s="83">
        <v>28.8</v>
      </c>
      <c r="F34" s="127">
        <v>80.8</v>
      </c>
      <c r="G34" s="83">
        <v>73.900000000000006</v>
      </c>
    </row>
    <row r="35" spans="1:7">
      <c r="A35" s="125" t="s">
        <v>160</v>
      </c>
      <c r="B35" s="83">
        <v>15.1</v>
      </c>
      <c r="C35" s="83">
        <v>19.8</v>
      </c>
      <c r="D35" s="126">
        <v>1.6</v>
      </c>
      <c r="E35" s="83">
        <v>30.4</v>
      </c>
      <c r="F35" s="127">
        <v>84.4</v>
      </c>
      <c r="G35" s="83">
        <v>78.5</v>
      </c>
    </row>
    <row r="36" spans="1:7">
      <c r="A36" s="125" t="s">
        <v>161</v>
      </c>
      <c r="B36" s="83">
        <v>17.8</v>
      </c>
      <c r="C36" s="83">
        <v>19.899999999999999</v>
      </c>
      <c r="D36" s="126">
        <v>1.76</v>
      </c>
      <c r="E36" s="83">
        <v>31.1</v>
      </c>
      <c r="F36" s="127">
        <v>84.3</v>
      </c>
      <c r="G36" s="83">
        <v>80.900000000000006</v>
      </c>
    </row>
    <row r="37" spans="1:7">
      <c r="A37" s="128" t="s">
        <v>162</v>
      </c>
      <c r="B37" s="84">
        <v>15.9</v>
      </c>
      <c r="C37" s="84">
        <v>19.600000000000001</v>
      </c>
      <c r="D37" s="129">
        <v>1.71</v>
      </c>
      <c r="E37" s="84">
        <v>30.1</v>
      </c>
      <c r="F37" s="118">
        <v>82</v>
      </c>
      <c r="G37" s="84">
        <v>76.2</v>
      </c>
    </row>
    <row r="38" spans="1:7">
      <c r="A38" s="69" t="s">
        <v>163</v>
      </c>
      <c r="B38" s="6"/>
      <c r="C38" s="6"/>
      <c r="D38" s="6"/>
      <c r="E38" s="6"/>
      <c r="F38" s="6"/>
      <c r="G38" s="6"/>
    </row>
  </sheetData>
  <mergeCells count="12">
    <mergeCell ref="A1:D1"/>
    <mergeCell ref="A3:A7"/>
    <mergeCell ref="B3:C3"/>
    <mergeCell ref="D3:D7"/>
    <mergeCell ref="E3:E6"/>
    <mergeCell ref="B7:C7"/>
    <mergeCell ref="E7:G7"/>
    <mergeCell ref="F3:G3"/>
    <mergeCell ref="B4:B6"/>
    <mergeCell ref="C4:C6"/>
    <mergeCell ref="F4:F6"/>
    <mergeCell ref="G4:G6"/>
  </mergeCells>
  <pageMargins left="0.15763888888888899" right="0.15763888888888899" top="0.296527777777778" bottom="0.296527777777778" header="0.15763888888888899" footer="0.15763888888888899"/>
  <pageSetup paperSize="9" firstPageNumber="0" pageOrder="overThenDown" orientation="landscape" horizontalDpi="300" verticalDpi="300" r:id="rId1"/>
  <headerFooter>
    <oddHeader>&amp;C&amp;"Arial,Normal"&amp;10&amp;A</oddHeader>
    <oddFooter>&amp;C&amp;"Arial,Normal"&amp;10Page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MK48"/>
  <sheetViews>
    <sheetView zoomScaleNormal="100" workbookViewId="0">
      <selection activeCell="L33" sqref="L33"/>
    </sheetView>
  </sheetViews>
  <sheetFormatPr baseColWidth="10" defaultColWidth="8.5" defaultRowHeight="15"/>
  <cols>
    <col min="2" max="2" width="16.6640625" style="57" customWidth="1"/>
    <col min="3" max="3" width="14.33203125" style="57" customWidth="1"/>
    <col min="4" max="6" width="11.33203125" style="57" customWidth="1"/>
    <col min="7" max="7" width="11.1640625" style="57" customWidth="1"/>
    <col min="8" max="8" width="12.5" style="57" customWidth="1"/>
    <col min="9" max="10" width="8.5" style="57"/>
    <col min="11" max="11" width="13.5" style="57" customWidth="1"/>
    <col min="12" max="12" width="10.33203125" style="57" customWidth="1"/>
    <col min="13" max="65" width="8.5" style="57"/>
    <col min="66" max="1024" width="8.5" style="2"/>
    <col min="1025" max="1025" width="10.83203125" style="2" customWidth="1"/>
  </cols>
  <sheetData>
    <row r="1" spans="2:11">
      <c r="B1" s="204" t="s">
        <v>167</v>
      </c>
      <c r="C1" s="204"/>
      <c r="D1" s="204"/>
      <c r="E1" s="204"/>
      <c r="F1" s="204"/>
      <c r="G1" s="204"/>
      <c r="H1" s="204"/>
    </row>
    <row r="2" spans="2:11" ht="16" thickBot="1">
      <c r="B2" s="70"/>
      <c r="C2" s="70"/>
      <c r="D2" s="70"/>
      <c r="E2" s="70"/>
      <c r="F2" s="70"/>
      <c r="G2" s="70"/>
      <c r="H2" s="70"/>
    </row>
    <row r="3" spans="2:11" ht="43" thickBot="1">
      <c r="B3" s="147"/>
      <c r="C3" s="148" t="s">
        <v>168</v>
      </c>
      <c r="D3" s="149" t="s">
        <v>1</v>
      </c>
      <c r="E3" s="150" t="s">
        <v>2</v>
      </c>
      <c r="F3" s="151" t="s">
        <v>3</v>
      </c>
      <c r="G3" s="151" t="s">
        <v>4</v>
      </c>
      <c r="H3" s="151" t="s">
        <v>169</v>
      </c>
    </row>
    <row r="4" spans="2:11">
      <c r="B4" s="135">
        <v>1982</v>
      </c>
      <c r="C4" s="139">
        <v>55572624</v>
      </c>
      <c r="D4" s="142">
        <v>823260</v>
      </c>
      <c r="E4" s="139">
        <v>550724</v>
      </c>
      <c r="F4" s="145">
        <v>272536</v>
      </c>
      <c r="G4" s="145">
        <v>60300</v>
      </c>
      <c r="H4" s="145">
        <v>0</v>
      </c>
    </row>
    <row r="5" spans="2:11">
      <c r="B5" s="135">
        <v>1983</v>
      </c>
      <c r="C5" s="139">
        <v>55905460</v>
      </c>
      <c r="D5" s="142">
        <v>775441</v>
      </c>
      <c r="E5" s="139">
        <v>567755</v>
      </c>
      <c r="F5" s="145">
        <v>207686</v>
      </c>
      <c r="G5" s="145">
        <v>53029</v>
      </c>
      <c r="H5" s="145">
        <v>0</v>
      </c>
    </row>
    <row r="6" spans="2:11">
      <c r="B6" s="135">
        <v>1984</v>
      </c>
      <c r="C6" s="139">
        <v>56166175</v>
      </c>
      <c r="D6" s="142">
        <v>787429</v>
      </c>
      <c r="E6" s="139">
        <v>550259</v>
      </c>
      <c r="F6" s="145">
        <v>237170</v>
      </c>
      <c r="G6" s="145">
        <v>41403</v>
      </c>
      <c r="H6" s="145">
        <v>0</v>
      </c>
    </row>
    <row r="7" spans="2:11">
      <c r="B7" s="135">
        <v>1985</v>
      </c>
      <c r="C7" s="139">
        <v>56444748</v>
      </c>
      <c r="D7" s="142">
        <v>796138</v>
      </c>
      <c r="E7" s="139">
        <v>560393</v>
      </c>
      <c r="F7" s="145">
        <v>235745</v>
      </c>
      <c r="G7" s="145">
        <v>39442</v>
      </c>
      <c r="H7" s="145">
        <v>0</v>
      </c>
    </row>
    <row r="8" spans="2:11">
      <c r="B8" s="135">
        <v>1986</v>
      </c>
      <c r="C8" s="139">
        <v>56719935</v>
      </c>
      <c r="D8" s="142">
        <v>805543</v>
      </c>
      <c r="E8" s="139">
        <v>554738</v>
      </c>
      <c r="F8" s="145">
        <v>250805</v>
      </c>
      <c r="G8" s="145">
        <v>41528</v>
      </c>
      <c r="H8" s="145">
        <v>0</v>
      </c>
    </row>
    <row r="9" spans="2:11">
      <c r="B9" s="135">
        <v>1987</v>
      </c>
      <c r="C9" s="139">
        <v>57012268</v>
      </c>
      <c r="D9" s="142">
        <v>795790</v>
      </c>
      <c r="E9" s="139">
        <v>535389</v>
      </c>
      <c r="F9" s="145">
        <v>260401</v>
      </c>
      <c r="G9" s="145">
        <v>52384</v>
      </c>
      <c r="H9" s="145">
        <v>0</v>
      </c>
    </row>
    <row r="10" spans="2:11">
      <c r="B10" s="135">
        <v>1988</v>
      </c>
      <c r="C10" s="139">
        <v>57325053</v>
      </c>
      <c r="D10" s="142">
        <v>800560</v>
      </c>
      <c r="E10" s="139">
        <v>532527</v>
      </c>
      <c r="F10" s="145">
        <v>268033</v>
      </c>
      <c r="G10" s="145">
        <v>66456</v>
      </c>
      <c r="H10" s="145">
        <v>0</v>
      </c>
    </row>
    <row r="11" spans="2:11">
      <c r="B11" s="135">
        <v>1989</v>
      </c>
      <c r="C11" s="139">
        <v>57659542</v>
      </c>
      <c r="D11" s="142">
        <v>796101</v>
      </c>
      <c r="E11" s="139">
        <v>537527</v>
      </c>
      <c r="F11" s="145">
        <v>258574</v>
      </c>
      <c r="G11" s="145">
        <v>78285</v>
      </c>
      <c r="H11" s="145">
        <v>0</v>
      </c>
    </row>
    <row r="12" spans="2:11">
      <c r="B12" s="135">
        <v>1990</v>
      </c>
      <c r="C12" s="139">
        <v>57996401</v>
      </c>
      <c r="D12" s="142">
        <v>793071</v>
      </c>
      <c r="E12" s="139">
        <v>534386</v>
      </c>
      <c r="F12" s="145">
        <v>258685</v>
      </c>
      <c r="G12" s="145">
        <v>77393</v>
      </c>
      <c r="H12" s="145">
        <v>-52344</v>
      </c>
    </row>
    <row r="13" spans="2:11">
      <c r="B13" s="135">
        <v>1991</v>
      </c>
      <c r="C13" s="139">
        <v>58280135</v>
      </c>
      <c r="D13" s="142">
        <v>790078</v>
      </c>
      <c r="E13" s="139">
        <v>532887</v>
      </c>
      <c r="F13" s="145">
        <v>257191</v>
      </c>
      <c r="G13" s="145">
        <v>88397</v>
      </c>
      <c r="H13" s="145">
        <v>-54486</v>
      </c>
      <c r="K13" s="71"/>
    </row>
    <row r="14" spans="2:11">
      <c r="B14" s="135">
        <v>1992</v>
      </c>
      <c r="C14" s="139">
        <v>58571237</v>
      </c>
      <c r="D14" s="142">
        <v>774755</v>
      </c>
      <c r="E14" s="139">
        <v>529814</v>
      </c>
      <c r="F14" s="145">
        <v>244941</v>
      </c>
      <c r="G14" s="145">
        <v>89349</v>
      </c>
      <c r="H14" s="145">
        <v>-53525</v>
      </c>
      <c r="K14" s="71"/>
    </row>
    <row r="15" spans="2:11">
      <c r="B15" s="135">
        <v>1993</v>
      </c>
      <c r="C15" s="139">
        <v>58852002</v>
      </c>
      <c r="D15" s="142">
        <v>741306</v>
      </c>
      <c r="E15" s="139">
        <v>540533</v>
      </c>
      <c r="F15" s="145">
        <v>200773</v>
      </c>
      <c r="G15" s="145">
        <v>70340</v>
      </c>
      <c r="H15" s="145">
        <v>-53038</v>
      </c>
      <c r="K15" s="71"/>
    </row>
    <row r="16" spans="2:11">
      <c r="B16" s="135">
        <v>1994</v>
      </c>
      <c r="C16" s="139">
        <v>59070077</v>
      </c>
      <c r="D16" s="142">
        <v>740774</v>
      </c>
      <c r="E16" s="139">
        <v>528121</v>
      </c>
      <c r="F16" s="145">
        <v>212653</v>
      </c>
      <c r="G16" s="145">
        <v>51301</v>
      </c>
      <c r="H16" s="145">
        <v>-53454</v>
      </c>
      <c r="K16" s="71"/>
    </row>
    <row r="17" spans="2:11">
      <c r="B17" s="135">
        <v>1995</v>
      </c>
      <c r="C17" s="139">
        <v>59280577</v>
      </c>
      <c r="D17" s="142">
        <v>759058</v>
      </c>
      <c r="E17" s="139">
        <v>540313</v>
      </c>
      <c r="F17" s="145">
        <v>218745</v>
      </c>
      <c r="G17" s="145">
        <v>42193</v>
      </c>
      <c r="H17" s="145">
        <v>-54102</v>
      </c>
      <c r="K17" s="71"/>
    </row>
    <row r="18" spans="2:11">
      <c r="B18" s="135">
        <v>1996</v>
      </c>
      <c r="C18" s="139">
        <v>59487413</v>
      </c>
      <c r="D18" s="142">
        <v>764028</v>
      </c>
      <c r="E18" s="139">
        <v>544604</v>
      </c>
      <c r="F18" s="145">
        <v>219425</v>
      </c>
      <c r="G18" s="145">
        <v>38241</v>
      </c>
      <c r="H18" s="145">
        <v>-53902</v>
      </c>
      <c r="K18" s="71"/>
    </row>
    <row r="19" spans="2:11">
      <c r="B19" s="135">
        <v>1997</v>
      </c>
      <c r="C19" s="139">
        <v>59691177</v>
      </c>
      <c r="D19" s="142">
        <v>757384</v>
      </c>
      <c r="E19" s="139">
        <v>539267</v>
      </c>
      <c r="F19" s="145">
        <v>218117</v>
      </c>
      <c r="G19" s="145">
        <v>43279</v>
      </c>
      <c r="H19" s="145">
        <v>-53226</v>
      </c>
      <c r="K19" s="71"/>
    </row>
    <row r="20" spans="2:11">
      <c r="B20" s="135">
        <v>1998</v>
      </c>
      <c r="C20" s="139">
        <v>59899347</v>
      </c>
      <c r="D20" s="142">
        <v>767906</v>
      </c>
      <c r="E20" s="139">
        <v>543409</v>
      </c>
      <c r="F20" s="145">
        <v>224497</v>
      </c>
      <c r="G20" s="145">
        <v>50228</v>
      </c>
      <c r="H20" s="145">
        <v>-51407</v>
      </c>
      <c r="K20" s="71"/>
    </row>
    <row r="21" spans="2:11">
      <c r="B21" s="135">
        <v>1999</v>
      </c>
      <c r="C21" s="139">
        <v>60122665</v>
      </c>
      <c r="D21" s="142">
        <v>775796</v>
      </c>
      <c r="E21" s="139">
        <v>547266</v>
      </c>
      <c r="F21" s="145">
        <v>228530</v>
      </c>
      <c r="G21" s="145">
        <v>62500</v>
      </c>
      <c r="H21" s="145">
        <v>94455</v>
      </c>
      <c r="K21" s="71"/>
    </row>
    <row r="22" spans="2:11">
      <c r="B22" s="135">
        <v>2000</v>
      </c>
      <c r="C22" s="139">
        <v>60508150</v>
      </c>
      <c r="D22" s="142">
        <v>807405</v>
      </c>
      <c r="E22" s="139">
        <v>540601</v>
      </c>
      <c r="F22" s="145">
        <v>266804</v>
      </c>
      <c r="G22" s="145">
        <v>72000</v>
      </c>
      <c r="H22" s="145">
        <v>94456</v>
      </c>
      <c r="K22" s="71"/>
    </row>
    <row r="23" spans="2:11">
      <c r="B23" s="135">
        <v>2001</v>
      </c>
      <c r="C23" s="139">
        <v>60941410</v>
      </c>
      <c r="D23" s="142">
        <v>803234</v>
      </c>
      <c r="E23" s="139">
        <v>541029</v>
      </c>
      <c r="F23" s="145">
        <v>262205</v>
      </c>
      <c r="G23" s="145">
        <v>87000</v>
      </c>
      <c r="H23" s="145">
        <v>94455</v>
      </c>
      <c r="K23" s="71"/>
    </row>
    <row r="24" spans="2:11">
      <c r="B24" s="135">
        <v>2002</v>
      </c>
      <c r="C24" s="139">
        <v>61385070</v>
      </c>
      <c r="D24" s="142">
        <v>792745</v>
      </c>
      <c r="E24" s="139">
        <v>545241</v>
      </c>
      <c r="F24" s="145">
        <v>247504</v>
      </c>
      <c r="G24" s="145">
        <v>97000</v>
      </c>
      <c r="H24" s="145">
        <v>94456</v>
      </c>
      <c r="K24" s="71"/>
    </row>
    <row r="25" spans="2:11">
      <c r="B25" s="135">
        <v>2003</v>
      </c>
      <c r="C25" s="139">
        <v>61824030</v>
      </c>
      <c r="D25" s="142">
        <v>793044</v>
      </c>
      <c r="E25" s="139">
        <v>562467</v>
      </c>
      <c r="F25" s="145">
        <v>230577</v>
      </c>
      <c r="G25" s="145">
        <v>102000</v>
      </c>
      <c r="H25" s="145">
        <v>94455</v>
      </c>
      <c r="K25" s="71"/>
    </row>
    <row r="26" spans="2:11">
      <c r="B26" s="135">
        <v>2004</v>
      </c>
      <c r="C26" s="139">
        <v>62251062</v>
      </c>
      <c r="D26" s="142">
        <v>799361</v>
      </c>
      <c r="E26" s="139">
        <v>519470</v>
      </c>
      <c r="F26" s="145">
        <v>279891</v>
      </c>
      <c r="G26" s="145">
        <v>105128</v>
      </c>
      <c r="H26" s="145">
        <v>94456</v>
      </c>
      <c r="K26" s="71"/>
    </row>
    <row r="27" spans="2:11">
      <c r="B27" s="135">
        <v>2005</v>
      </c>
      <c r="C27" s="139">
        <v>62730537</v>
      </c>
      <c r="D27" s="142">
        <v>806822</v>
      </c>
      <c r="E27" s="139">
        <v>538081</v>
      </c>
      <c r="F27" s="145">
        <v>268741</v>
      </c>
      <c r="G27" s="145">
        <v>92192</v>
      </c>
      <c r="H27" s="145">
        <v>94647</v>
      </c>
      <c r="K27" s="71"/>
    </row>
    <row r="28" spans="2:11">
      <c r="B28" s="135">
        <v>2006</v>
      </c>
      <c r="C28" s="139">
        <v>63186117</v>
      </c>
      <c r="D28" s="142">
        <v>829352</v>
      </c>
      <c r="E28" s="139">
        <v>526920</v>
      </c>
      <c r="F28" s="145">
        <v>302432</v>
      </c>
      <c r="G28" s="145">
        <v>112141</v>
      </c>
      <c r="H28" s="145">
        <v>0</v>
      </c>
      <c r="K28" s="71"/>
    </row>
    <row r="29" spans="2:11">
      <c r="B29" s="135">
        <v>2007</v>
      </c>
      <c r="C29" s="139">
        <v>63600690</v>
      </c>
      <c r="D29" s="142">
        <v>818705</v>
      </c>
      <c r="E29" s="139">
        <v>531162</v>
      </c>
      <c r="F29" s="145">
        <v>287543</v>
      </c>
      <c r="G29" s="145">
        <v>73626</v>
      </c>
      <c r="H29" s="145">
        <v>0</v>
      </c>
      <c r="J29" s="72"/>
      <c r="K29" s="71"/>
    </row>
    <row r="30" spans="2:11">
      <c r="B30" s="135">
        <v>2008</v>
      </c>
      <c r="C30" s="139">
        <v>63961859</v>
      </c>
      <c r="D30" s="142">
        <v>828404</v>
      </c>
      <c r="E30" s="139">
        <v>542575</v>
      </c>
      <c r="F30" s="145">
        <v>285829</v>
      </c>
      <c r="G30" s="145">
        <v>56812</v>
      </c>
      <c r="H30" s="145">
        <v>0</v>
      </c>
      <c r="J30" s="72"/>
      <c r="K30" s="71"/>
    </row>
    <row r="31" spans="2:11">
      <c r="B31" s="135">
        <v>2009</v>
      </c>
      <c r="C31" s="139">
        <v>64304500</v>
      </c>
      <c r="D31" s="142">
        <v>824641</v>
      </c>
      <c r="E31" s="139">
        <v>548541</v>
      </c>
      <c r="F31" s="145">
        <v>276100</v>
      </c>
      <c r="G31" s="145">
        <v>32339</v>
      </c>
      <c r="H31" s="145">
        <v>0</v>
      </c>
      <c r="J31" s="72"/>
      <c r="K31" s="71"/>
    </row>
    <row r="32" spans="2:11">
      <c r="B32" s="135">
        <v>2010</v>
      </c>
      <c r="C32" s="139">
        <v>64612939</v>
      </c>
      <c r="D32" s="142">
        <v>832799</v>
      </c>
      <c r="E32" s="139">
        <v>551218</v>
      </c>
      <c r="F32" s="145">
        <v>281581</v>
      </c>
      <c r="G32" s="145">
        <v>38880</v>
      </c>
      <c r="H32" s="145">
        <v>0</v>
      </c>
      <c r="J32" s="72"/>
      <c r="K32" s="71"/>
    </row>
    <row r="33" spans="1:258">
      <c r="B33" s="135">
        <v>2011</v>
      </c>
      <c r="C33" s="139">
        <v>64933400</v>
      </c>
      <c r="D33" s="142">
        <v>823394</v>
      </c>
      <c r="E33" s="139">
        <v>545057</v>
      </c>
      <c r="F33" s="145">
        <v>278337</v>
      </c>
      <c r="G33" s="145">
        <v>29504</v>
      </c>
      <c r="H33" s="145">
        <v>0</v>
      </c>
      <c r="J33" s="72"/>
      <c r="K33" s="71"/>
    </row>
    <row r="34" spans="1:258">
      <c r="B34" s="135">
        <v>2012</v>
      </c>
      <c r="C34" s="139">
        <v>65241241</v>
      </c>
      <c r="D34" s="142">
        <v>821047</v>
      </c>
      <c r="E34" s="139">
        <v>569868</v>
      </c>
      <c r="F34" s="145">
        <v>251179</v>
      </c>
      <c r="G34" s="145">
        <v>72336</v>
      </c>
      <c r="H34" s="145">
        <v>0</v>
      </c>
      <c r="K34" s="71"/>
    </row>
    <row r="35" spans="1:258" ht="13.25" customHeight="1">
      <c r="B35" s="135">
        <v>2013</v>
      </c>
      <c r="C35" s="139">
        <v>65564756</v>
      </c>
      <c r="D35" s="142">
        <v>811510</v>
      </c>
      <c r="E35" s="139">
        <v>569236</v>
      </c>
      <c r="F35" s="145">
        <v>242274</v>
      </c>
      <c r="G35" s="145">
        <v>100130</v>
      </c>
      <c r="H35" s="145">
        <v>0</v>
      </c>
      <c r="K35" s="71"/>
    </row>
    <row r="36" spans="1:258">
      <c r="B36" s="135" t="s">
        <v>164</v>
      </c>
      <c r="C36" s="139">
        <v>65907160</v>
      </c>
      <c r="D36" s="142">
        <v>811384</v>
      </c>
      <c r="E36" s="139">
        <v>558727</v>
      </c>
      <c r="F36" s="145">
        <v>252657</v>
      </c>
      <c r="G36" s="145">
        <v>29069</v>
      </c>
      <c r="H36" s="145">
        <v>0</v>
      </c>
      <c r="K36" s="71"/>
    </row>
    <row r="37" spans="1:258">
      <c r="B37" s="136" t="s">
        <v>165</v>
      </c>
      <c r="C37" s="140">
        <v>66130873</v>
      </c>
      <c r="D37" s="143">
        <v>818565</v>
      </c>
      <c r="E37" s="140">
        <v>559293</v>
      </c>
      <c r="F37" s="146">
        <v>259272</v>
      </c>
      <c r="G37" s="146">
        <v>32324</v>
      </c>
      <c r="H37" s="146">
        <v>0</v>
      </c>
      <c r="K37" s="71"/>
    </row>
    <row r="38" spans="1:258">
      <c r="B38" s="135">
        <v>2015</v>
      </c>
      <c r="C38" s="139">
        <v>66422469</v>
      </c>
      <c r="D38" s="142">
        <v>798948</v>
      </c>
      <c r="E38" s="139">
        <v>593680</v>
      </c>
      <c r="F38" s="145">
        <v>205268</v>
      </c>
      <c r="G38" s="145">
        <v>40238</v>
      </c>
      <c r="H38" s="145">
        <v>-65330</v>
      </c>
      <c r="K38" s="71"/>
    </row>
    <row r="39" spans="1:258">
      <c r="B39" s="135">
        <v>2016</v>
      </c>
      <c r="C39" s="139">
        <v>66602645</v>
      </c>
      <c r="D39" s="142">
        <v>783640</v>
      </c>
      <c r="E39" s="139">
        <v>593865</v>
      </c>
      <c r="F39" s="145">
        <v>189775</v>
      </c>
      <c r="G39" s="145">
        <v>65044</v>
      </c>
      <c r="H39" s="145">
        <v>-82982</v>
      </c>
      <c r="K39" s="71"/>
    </row>
    <row r="40" spans="1:258">
      <c r="B40" s="137" t="s">
        <v>69</v>
      </c>
      <c r="C40" s="139">
        <v>66774482</v>
      </c>
      <c r="D40" s="142">
        <v>769553</v>
      </c>
      <c r="E40" s="139">
        <v>606274</v>
      </c>
      <c r="F40" s="145">
        <f>D40-E40</f>
        <v>163279</v>
      </c>
      <c r="G40" s="145">
        <v>154661</v>
      </c>
      <c r="H40" s="145">
        <v>-100263</v>
      </c>
      <c r="K40" s="71"/>
    </row>
    <row r="41" spans="1:258">
      <c r="B41" s="137" t="s">
        <v>93</v>
      </c>
      <c r="C41" s="139">
        <v>66992159</v>
      </c>
      <c r="D41" s="142">
        <v>758590</v>
      </c>
      <c r="E41" s="139">
        <v>609648</v>
      </c>
      <c r="F41" s="145">
        <v>148942</v>
      </c>
      <c r="G41" s="145">
        <v>87000</v>
      </c>
      <c r="H41" s="145">
        <v>-84000</v>
      </c>
      <c r="K41" s="71"/>
    </row>
    <row r="42" spans="1:258">
      <c r="B42" s="137" t="s">
        <v>111</v>
      </c>
      <c r="C42" s="139">
        <v>67144101</v>
      </c>
      <c r="D42" s="142">
        <v>753383</v>
      </c>
      <c r="E42" s="139">
        <v>613243</v>
      </c>
      <c r="F42" s="145">
        <v>140140</v>
      </c>
      <c r="G42" s="145">
        <v>87000</v>
      </c>
      <c r="H42" s="145">
        <v>-84000</v>
      </c>
      <c r="K42" s="71"/>
    </row>
    <row r="43" spans="1:258">
      <c r="B43" s="137" t="s">
        <v>112</v>
      </c>
      <c r="C43" s="139">
        <v>67287241</v>
      </c>
      <c r="D43" s="142">
        <v>740000</v>
      </c>
      <c r="E43" s="139">
        <v>658000</v>
      </c>
      <c r="F43" s="145">
        <v>82000</v>
      </c>
      <c r="G43" s="145">
        <v>87000</v>
      </c>
      <c r="H43" s="145">
        <v>-34000</v>
      </c>
      <c r="K43" s="71"/>
    </row>
    <row r="44" spans="1:258" ht="16.5" customHeight="1" thickBot="1">
      <c r="B44" s="138" t="s">
        <v>170</v>
      </c>
      <c r="C44" s="141">
        <v>67422241</v>
      </c>
      <c r="D44" s="144" t="s">
        <v>5</v>
      </c>
      <c r="E44" s="141" t="s">
        <v>5</v>
      </c>
      <c r="F44" s="141" t="s">
        <v>5</v>
      </c>
      <c r="G44" s="141" t="s">
        <v>5</v>
      </c>
      <c r="H44" s="141" t="s">
        <v>5</v>
      </c>
      <c r="K44" s="71"/>
    </row>
    <row r="45" spans="1:258" s="1" customFormat="1" ht="42" customHeight="1">
      <c r="A45" s="55"/>
      <c r="B45" s="205" t="s">
        <v>171</v>
      </c>
      <c r="C45" s="205"/>
      <c r="D45" s="205"/>
      <c r="E45" s="205"/>
      <c r="F45" s="205"/>
      <c r="G45" s="205"/>
      <c r="H45" s="205"/>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row>
    <row r="46" spans="1:258" ht="67.5" customHeight="1">
      <c r="B46" s="206" t="s">
        <v>172</v>
      </c>
      <c r="C46" s="206"/>
      <c r="D46" s="206"/>
      <c r="E46" s="206"/>
      <c r="F46" s="206"/>
      <c r="G46" s="206"/>
      <c r="H46" s="206"/>
    </row>
    <row r="47" spans="1:258" ht="14.75" customHeight="1">
      <c r="B47" s="5" t="s">
        <v>113</v>
      </c>
      <c r="C47" s="30"/>
      <c r="D47" s="30"/>
      <c r="E47" s="30"/>
      <c r="F47" s="30"/>
      <c r="G47" s="30"/>
      <c r="H47" s="30"/>
    </row>
    <row r="48" spans="1:258">
      <c r="B48" s="10" t="s">
        <v>6</v>
      </c>
      <c r="C48" s="31"/>
      <c r="D48" s="31"/>
      <c r="E48" s="31"/>
      <c r="F48" s="31"/>
      <c r="G48" s="31"/>
      <c r="H48" s="31"/>
    </row>
  </sheetData>
  <mergeCells count="3">
    <mergeCell ref="B1:H1"/>
    <mergeCell ref="B45:H45"/>
    <mergeCell ref="B46:H46"/>
  </mergeCells>
  <hyperlinks>
    <hyperlink ref="B46" r:id="rId1" display="https://www.insee.fr/fr/information/2383177" xr:uid="{00000000-0004-0000-1400-000000000000}"/>
  </hyperlinks>
  <pageMargins left="0.79027777777777797" right="0.79027777777777797" top="0.97986111111111096" bottom="0.97986111111111096" header="0.97986111111111096" footer="0.97986111111111096"/>
  <pageSetup paperSize="77" scale="61" firstPageNumber="0" pageOrder="overThenDown"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500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16</vt:i4>
      </vt:variant>
    </vt:vector>
  </HeadingPairs>
  <TitlesOfParts>
    <vt:vector size="26" baseType="lpstr">
      <vt:lpstr>Figure 2a</vt:lpstr>
      <vt:lpstr>Figure 2b</vt:lpstr>
      <vt:lpstr>Sheet1</vt:lpstr>
      <vt:lpstr>Figure 3</vt:lpstr>
      <vt:lpstr>Figure 4a</vt:lpstr>
      <vt:lpstr>Figure 5g</vt:lpstr>
      <vt:lpstr>Figure 6b</vt:lpstr>
      <vt:lpstr>Figure complémentaire 1</vt:lpstr>
      <vt:lpstr>Figure complémentaire 3</vt:lpstr>
      <vt:lpstr>Figure complémentaire 4</vt:lpstr>
      <vt:lpstr>'Figure 2a'!as</vt:lpstr>
      <vt:lpstr>'Figure 3'!asd</vt:lpstr>
      <vt:lpstr>'Figure 4a'!asd</vt:lpstr>
      <vt:lpstr>'Figure 2a'!Print_Area</vt:lpstr>
      <vt:lpstr>'Figure 2b'!Print_Area</vt:lpstr>
      <vt:lpstr>'Figure 3'!Print_Area</vt:lpstr>
      <vt:lpstr>'Figure 4a'!Print_Area</vt:lpstr>
      <vt:lpstr>'Figure 5g'!Print_Area</vt:lpstr>
      <vt:lpstr>'Figure 6b'!Print_Area</vt:lpstr>
      <vt:lpstr>'Figure complémentaire 1'!Print_Area</vt:lpstr>
      <vt:lpstr>'Figure complémentaire 3'!Print_Area</vt:lpstr>
      <vt:lpstr>'Figure complémentaire 4'!Print_Area</vt:lpstr>
      <vt:lpstr>'Figure 6b'!s</vt:lpstr>
      <vt:lpstr>'Figure complémentaire 1'!s</vt:lpstr>
      <vt:lpstr>'Figure complémentaire 3'!sa</vt:lpstr>
      <vt:lpstr>'Figure complémentaire 4'!sa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 Minez Sylvie</dc:creator>
  <dc:description/>
  <cp:lastModifiedBy>Microsoft Office User</cp:lastModifiedBy>
  <cp:revision>285</cp:revision>
  <cp:lastPrinted>2021-03-24T19:52:48Z</cp:lastPrinted>
  <dcterms:created xsi:type="dcterms:W3CDTF">2017-12-12T16:30:18Z</dcterms:created>
  <dcterms:modified xsi:type="dcterms:W3CDTF">2021-04-03T15:25:38Z</dcterms:modified>
  <dc:language>fr-FR</dc:language>
</cp:coreProperties>
</file>