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8190" tabRatio="500"/>
  </bookViews>
  <sheets>
    <sheet name="CATRAB" sheetId="1" r:id="rId1"/>
    <sheet name="ITENS_HOMOLOGADOS" sheetId="2" r:id="rId2"/>
    <sheet name="TABDINCADRAB" sheetId="3" r:id="rId3"/>
    <sheet name="TABDINCATRAB_VELHO" sheetId="4" r:id="rId4"/>
    <sheet name="CG MANUAL" sheetId="5" r:id="rId5"/>
    <sheet name="Plan1" sheetId="6" r:id="rId6"/>
  </sheets>
  <definedNames>
    <definedName name="_xlnm._FilterDatabase" localSheetId="0" hidden="1">CATRAB!$A$1:$V$1056</definedName>
    <definedName name="_xlnm._FilterDatabase" localSheetId="1" hidden="1">ITENS_HOMOLOGADOS!$A$3:$F$1768</definedName>
    <definedName name="Z_0172B8E2_9938_4C2E_8F8C_3F30C00B6D0B_.wvu.FilterData" localSheetId="0">CATRAB!$A$1:$V$853</definedName>
    <definedName name="Z_052FE1BA_736C_4AB8_8631_318FF7F636EE_.wvu.FilterData" localSheetId="0">CATRAB!$A$1:$V$852</definedName>
    <definedName name="Z_32F344A6_BB4C_4078_B1E6_9A688CE33949_.wvu.FilterData" localSheetId="0">CATRAB!$A$1:$V$852</definedName>
    <definedName name="Z_3806EE33_C7D3_4D40_9448_EBED08B72699_.wvu.FilterData" localSheetId="0">CATRAB!$A$1:$V$852</definedName>
    <definedName name="Z_40494B91_D1E7_479B_96DD_0246E76F5B57_.wvu.FilterData" localSheetId="0">CATRAB!$A$1:$V$853</definedName>
    <definedName name="Z_42985150_76E0_4F20_A7D4_EF5C8D07ACCF_.wvu.FilterData" localSheetId="0">CATRAB!$A$1:$V$1032</definedName>
    <definedName name="Z_76A6DB3E_012D_4651_9E05_80CBED1EC973_.wvu.FilterData" localSheetId="0">CATRAB!$A$1:$V$852</definedName>
    <definedName name="Z_79D3B499_234C_4BB8_B2FC_9623672CB83B_.wvu.FilterData" localSheetId="0">CATRAB!$A$1:$V$852</definedName>
    <definedName name="Z_7FDF43D9_9DC1_4EFF_A700_ADC740992B7B_.wvu.FilterData" localSheetId="0">CATRAB!$A$1:$V$853</definedName>
    <definedName name="Z_AEFDECE2_79A6_4AFC_9B8A_E3876D1C7A45_.wvu.FilterData" localSheetId="0">CATRAB!$A$1:$V$852</definedName>
    <definedName name="Z_C8B25491_8461_4DDC_A5AE_BCD1E539EFE8_.wvu.Cols" localSheetId="0">CATRAB!$M:$N</definedName>
    <definedName name="Z_C8B25491_8461_4DDC_A5AE_BCD1E539EFE8_.wvu.FilterData" localSheetId="0">CATRAB!$A$1:$V$853</definedName>
    <definedName name="Z_EA3E880A_B164_4E00_8C36_AA6ED0C7AE33_.wvu.FilterData" localSheetId="0">CATRAB!$A$1:$V$853</definedName>
    <definedName name="Z_F40DE98F_AD83_4735_A63D_B4928239B970_.wvu.Cols" localSheetId="0">CATRAB!$M:$N</definedName>
    <definedName name="Z_F40DE98F_AD83_4735_A63D_B4928239B970_.wvu.FilterData" localSheetId="0">CATRAB!$A$1:$V$864</definedName>
    <definedName name="Z_F8C25B38_8CFF_4959_BF9D_DD43A389ADF1_.wvu.FilterData" localSheetId="0">CATRAB!$A$1:$V$852</definedName>
    <definedName name="Z_FED28520_9B7E_4207_9023_214C56FE3272_.wvu.FilterData" localSheetId="0">CATRAB!$A$1:$V$852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34" i="1" l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Q265" i="1" l="1"/>
  <c r="U265" i="1" s="1"/>
  <c r="O265" i="1"/>
  <c r="N265" i="1"/>
  <c r="J265" i="1"/>
  <c r="E265" i="1"/>
  <c r="Q264" i="1"/>
  <c r="S264" i="1" s="1"/>
  <c r="O264" i="1"/>
  <c r="J264" i="1"/>
  <c r="E264" i="1"/>
  <c r="Q263" i="1"/>
  <c r="U263" i="1" s="1"/>
  <c r="O263" i="1"/>
  <c r="J263" i="1"/>
  <c r="E263" i="1"/>
  <c r="Q262" i="1"/>
  <c r="U262" i="1" s="1"/>
  <c r="O262" i="1"/>
  <c r="J262" i="1"/>
  <c r="E262" i="1"/>
  <c r="Q261" i="1"/>
  <c r="S261" i="1" s="1"/>
  <c r="O261" i="1"/>
  <c r="J261" i="1"/>
  <c r="E261" i="1"/>
  <c r="Q260" i="1"/>
  <c r="U260" i="1" s="1"/>
  <c r="O260" i="1"/>
  <c r="J260" i="1"/>
  <c r="E260" i="1"/>
  <c r="Q259" i="1"/>
  <c r="U259" i="1" s="1"/>
  <c r="O259" i="1"/>
  <c r="J259" i="1"/>
  <c r="E259" i="1"/>
  <c r="Q258" i="1"/>
  <c r="R258" i="1" s="1"/>
  <c r="T258" i="1" s="1"/>
  <c r="O258" i="1"/>
  <c r="J258" i="1"/>
  <c r="E258" i="1"/>
  <c r="Q257" i="1"/>
  <c r="R257" i="1" s="1"/>
  <c r="T257" i="1" s="1"/>
  <c r="O257" i="1"/>
  <c r="J257" i="1"/>
  <c r="E257" i="1"/>
  <c r="Q256" i="1"/>
  <c r="U256" i="1" s="1"/>
  <c r="O256" i="1"/>
  <c r="J256" i="1"/>
  <c r="E256" i="1"/>
  <c r="Q255" i="1"/>
  <c r="S255" i="1" s="1"/>
  <c r="O255" i="1"/>
  <c r="J255" i="1"/>
  <c r="E255" i="1"/>
  <c r="Q254" i="1"/>
  <c r="S254" i="1" s="1"/>
  <c r="J254" i="1"/>
  <c r="G254" i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E254" i="1"/>
  <c r="Q253" i="1"/>
  <c r="S253" i="1" s="1"/>
  <c r="O253" i="1"/>
  <c r="N253" i="1"/>
  <c r="J253" i="1"/>
  <c r="E253" i="1"/>
  <c r="Q252" i="1"/>
  <c r="S252" i="1" s="1"/>
  <c r="O252" i="1"/>
  <c r="J252" i="1"/>
  <c r="E252" i="1"/>
  <c r="Q251" i="1"/>
  <c r="R251" i="1" s="1"/>
  <c r="T251" i="1" s="1"/>
  <c r="O251" i="1"/>
  <c r="J251" i="1"/>
  <c r="E251" i="1"/>
  <c r="Q250" i="1"/>
  <c r="U250" i="1" s="1"/>
  <c r="O250" i="1"/>
  <c r="J250" i="1"/>
  <c r="E250" i="1"/>
  <c r="Q249" i="1"/>
  <c r="S249" i="1" s="1"/>
  <c r="O249" i="1"/>
  <c r="J249" i="1"/>
  <c r="E249" i="1"/>
  <c r="Q248" i="1"/>
  <c r="S248" i="1" s="1"/>
  <c r="O248" i="1"/>
  <c r="J248" i="1"/>
  <c r="E248" i="1"/>
  <c r="Q247" i="1"/>
  <c r="R247" i="1" s="1"/>
  <c r="T247" i="1" s="1"/>
  <c r="O247" i="1"/>
  <c r="J247" i="1"/>
  <c r="E247" i="1"/>
  <c r="Q246" i="1"/>
  <c r="U246" i="1" s="1"/>
  <c r="O246" i="1"/>
  <c r="J246" i="1"/>
  <c r="E246" i="1"/>
  <c r="Q245" i="1"/>
  <c r="S245" i="1" s="1"/>
  <c r="O245" i="1"/>
  <c r="J245" i="1"/>
  <c r="E245" i="1"/>
  <c r="Q244" i="1"/>
  <c r="S244" i="1" s="1"/>
  <c r="O244" i="1"/>
  <c r="J244" i="1"/>
  <c r="E244" i="1"/>
  <c r="Q243" i="1"/>
  <c r="R243" i="1" s="1"/>
  <c r="T243" i="1" s="1"/>
  <c r="O243" i="1"/>
  <c r="J243" i="1"/>
  <c r="E243" i="1"/>
  <c r="Q242" i="1"/>
  <c r="U242" i="1" s="1"/>
  <c r="J242" i="1"/>
  <c r="G242" i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E242" i="1"/>
  <c r="Q241" i="1"/>
  <c r="S241" i="1" s="1"/>
  <c r="O241" i="1"/>
  <c r="N241" i="1"/>
  <c r="J241" i="1"/>
  <c r="E241" i="1"/>
  <c r="Q240" i="1"/>
  <c r="S240" i="1" s="1"/>
  <c r="O240" i="1"/>
  <c r="J240" i="1"/>
  <c r="E240" i="1"/>
  <c r="Q239" i="1"/>
  <c r="R239" i="1" s="1"/>
  <c r="T239" i="1" s="1"/>
  <c r="O239" i="1"/>
  <c r="J239" i="1"/>
  <c r="E239" i="1"/>
  <c r="Q238" i="1"/>
  <c r="U238" i="1" s="1"/>
  <c r="O238" i="1"/>
  <c r="J238" i="1"/>
  <c r="E238" i="1"/>
  <c r="Q237" i="1"/>
  <c r="S237" i="1" s="1"/>
  <c r="O237" i="1"/>
  <c r="J237" i="1"/>
  <c r="E237" i="1"/>
  <c r="Q236" i="1"/>
  <c r="S236" i="1" s="1"/>
  <c r="O236" i="1"/>
  <c r="J236" i="1"/>
  <c r="E236" i="1"/>
  <c r="Q235" i="1"/>
  <c r="R235" i="1" s="1"/>
  <c r="T235" i="1" s="1"/>
  <c r="O235" i="1"/>
  <c r="J235" i="1"/>
  <c r="E235" i="1"/>
  <c r="Q234" i="1"/>
  <c r="O234" i="1"/>
  <c r="J234" i="1"/>
  <c r="E234" i="1"/>
  <c r="Q233" i="1"/>
  <c r="O233" i="1"/>
  <c r="J233" i="1"/>
  <c r="E233" i="1"/>
  <c r="Q232" i="1"/>
  <c r="U232" i="1" s="1"/>
  <c r="O232" i="1"/>
  <c r="J232" i="1"/>
  <c r="E232" i="1"/>
  <c r="Q231" i="1"/>
  <c r="R231" i="1" s="1"/>
  <c r="T231" i="1" s="1"/>
  <c r="O231" i="1"/>
  <c r="J231" i="1"/>
  <c r="E231" i="1"/>
  <c r="Q230" i="1"/>
  <c r="R230" i="1" s="1"/>
  <c r="T230" i="1" s="1"/>
  <c r="J230" i="1"/>
  <c r="G230" i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E230" i="1"/>
  <c r="Q229" i="1"/>
  <c r="O229" i="1"/>
  <c r="N229" i="1"/>
  <c r="J229" i="1"/>
  <c r="E229" i="1"/>
  <c r="Q228" i="1"/>
  <c r="U228" i="1" s="1"/>
  <c r="O228" i="1"/>
  <c r="J228" i="1"/>
  <c r="E228" i="1"/>
  <c r="Q227" i="1"/>
  <c r="R227" i="1" s="1"/>
  <c r="T227" i="1" s="1"/>
  <c r="O227" i="1"/>
  <c r="J227" i="1"/>
  <c r="E227" i="1"/>
  <c r="Q226" i="1"/>
  <c r="R226" i="1" s="1"/>
  <c r="T226" i="1" s="1"/>
  <c r="O226" i="1"/>
  <c r="J226" i="1"/>
  <c r="E226" i="1"/>
  <c r="Q225" i="1"/>
  <c r="O225" i="1"/>
  <c r="J225" i="1"/>
  <c r="E225" i="1"/>
  <c r="Q224" i="1"/>
  <c r="U224" i="1" s="1"/>
  <c r="O224" i="1"/>
  <c r="J224" i="1"/>
  <c r="E224" i="1"/>
  <c r="Q223" i="1"/>
  <c r="R223" i="1" s="1"/>
  <c r="T223" i="1" s="1"/>
  <c r="O223" i="1"/>
  <c r="J223" i="1"/>
  <c r="E223" i="1"/>
  <c r="Q222" i="1"/>
  <c r="R222" i="1" s="1"/>
  <c r="T222" i="1" s="1"/>
  <c r="O222" i="1"/>
  <c r="J222" i="1"/>
  <c r="E222" i="1"/>
  <c r="Q221" i="1"/>
  <c r="R221" i="1" s="1"/>
  <c r="T221" i="1" s="1"/>
  <c r="O221" i="1"/>
  <c r="J221" i="1"/>
  <c r="E221" i="1"/>
  <c r="Q220" i="1"/>
  <c r="R220" i="1" s="1"/>
  <c r="T220" i="1" s="1"/>
  <c r="O220" i="1"/>
  <c r="J220" i="1"/>
  <c r="E220" i="1"/>
  <c r="Q219" i="1"/>
  <c r="R219" i="1" s="1"/>
  <c r="T219" i="1" s="1"/>
  <c r="O219" i="1"/>
  <c r="J219" i="1"/>
  <c r="E219" i="1"/>
  <c r="Q218" i="1"/>
  <c r="R218" i="1" s="1"/>
  <c r="T218" i="1" s="1"/>
  <c r="J218" i="1"/>
  <c r="G218" i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E218" i="1"/>
  <c r="Q217" i="1"/>
  <c r="R217" i="1" s="1"/>
  <c r="T217" i="1" s="1"/>
  <c r="O217" i="1"/>
  <c r="N217" i="1"/>
  <c r="J217" i="1"/>
  <c r="E217" i="1"/>
  <c r="Q216" i="1"/>
  <c r="R216" i="1" s="1"/>
  <c r="T216" i="1" s="1"/>
  <c r="O216" i="1"/>
  <c r="J216" i="1"/>
  <c r="E216" i="1"/>
  <c r="Q215" i="1"/>
  <c r="R215" i="1" s="1"/>
  <c r="T215" i="1" s="1"/>
  <c r="O215" i="1"/>
  <c r="J215" i="1"/>
  <c r="E215" i="1"/>
  <c r="Q214" i="1"/>
  <c r="R214" i="1" s="1"/>
  <c r="T214" i="1" s="1"/>
  <c r="O214" i="1"/>
  <c r="J214" i="1"/>
  <c r="E214" i="1"/>
  <c r="Q213" i="1"/>
  <c r="O213" i="1"/>
  <c r="J213" i="1"/>
  <c r="E213" i="1"/>
  <c r="Q212" i="1"/>
  <c r="O212" i="1"/>
  <c r="J212" i="1"/>
  <c r="E212" i="1"/>
  <c r="Q211" i="1"/>
  <c r="R211" i="1" s="1"/>
  <c r="T211" i="1" s="1"/>
  <c r="O211" i="1"/>
  <c r="J211" i="1"/>
  <c r="E211" i="1"/>
  <c r="Q210" i="1"/>
  <c r="R210" i="1" s="1"/>
  <c r="T210" i="1" s="1"/>
  <c r="O210" i="1"/>
  <c r="J210" i="1"/>
  <c r="E210" i="1"/>
  <c r="Q209" i="1"/>
  <c r="O209" i="1"/>
  <c r="J209" i="1"/>
  <c r="E209" i="1"/>
  <c r="Q208" i="1"/>
  <c r="S208" i="1" s="1"/>
  <c r="O208" i="1"/>
  <c r="J208" i="1"/>
  <c r="E208" i="1"/>
  <c r="Q207" i="1"/>
  <c r="U207" i="1" s="1"/>
  <c r="O207" i="1"/>
  <c r="J207" i="1"/>
  <c r="E207" i="1"/>
  <c r="Q206" i="1"/>
  <c r="J206" i="1"/>
  <c r="G206" i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E206" i="1"/>
  <c r="Q205" i="1"/>
  <c r="R205" i="1" s="1"/>
  <c r="T205" i="1" s="1"/>
  <c r="O205" i="1"/>
  <c r="N205" i="1"/>
  <c r="J205" i="1"/>
  <c r="E205" i="1"/>
  <c r="Q204" i="1"/>
  <c r="O204" i="1"/>
  <c r="J204" i="1"/>
  <c r="E204" i="1"/>
  <c r="Q203" i="1"/>
  <c r="U203" i="1" s="1"/>
  <c r="O203" i="1"/>
  <c r="J203" i="1"/>
  <c r="E203" i="1"/>
  <c r="Q202" i="1"/>
  <c r="O202" i="1"/>
  <c r="J202" i="1"/>
  <c r="E202" i="1"/>
  <c r="Q201" i="1"/>
  <c r="R201" i="1" s="1"/>
  <c r="T201" i="1" s="1"/>
  <c r="O201" i="1"/>
  <c r="J201" i="1"/>
  <c r="E201" i="1"/>
  <c r="Q200" i="1"/>
  <c r="O200" i="1"/>
  <c r="J200" i="1"/>
  <c r="E200" i="1"/>
  <c r="Q199" i="1"/>
  <c r="U199" i="1" s="1"/>
  <c r="O199" i="1"/>
  <c r="J199" i="1"/>
  <c r="E199" i="1"/>
  <c r="Q198" i="1"/>
  <c r="O198" i="1"/>
  <c r="J198" i="1"/>
  <c r="E198" i="1"/>
  <c r="Q197" i="1"/>
  <c r="R197" i="1" s="1"/>
  <c r="T197" i="1" s="1"/>
  <c r="O197" i="1"/>
  <c r="J197" i="1"/>
  <c r="E197" i="1"/>
  <c r="Q196" i="1"/>
  <c r="O196" i="1"/>
  <c r="J196" i="1"/>
  <c r="E196" i="1"/>
  <c r="Q195" i="1"/>
  <c r="U195" i="1" s="1"/>
  <c r="O195" i="1"/>
  <c r="J195" i="1"/>
  <c r="E195" i="1"/>
  <c r="Q194" i="1"/>
  <c r="J194" i="1"/>
  <c r="G194" i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E194" i="1"/>
  <c r="Q193" i="1"/>
  <c r="R193" i="1" s="1"/>
  <c r="T193" i="1" s="1"/>
  <c r="O193" i="1"/>
  <c r="N193" i="1"/>
  <c r="M193" i="1" s="1"/>
  <c r="N192" i="1" s="1"/>
  <c r="J193" i="1"/>
  <c r="E193" i="1"/>
  <c r="Q192" i="1"/>
  <c r="R192" i="1" s="1"/>
  <c r="T192" i="1" s="1"/>
  <c r="O192" i="1"/>
  <c r="J192" i="1"/>
  <c r="E192" i="1"/>
  <c r="Q191" i="1"/>
  <c r="U191" i="1" s="1"/>
  <c r="O191" i="1"/>
  <c r="J191" i="1"/>
  <c r="E191" i="1"/>
  <c r="Q190" i="1"/>
  <c r="U190" i="1" s="1"/>
  <c r="O190" i="1"/>
  <c r="J190" i="1"/>
  <c r="E190" i="1"/>
  <c r="Q189" i="1"/>
  <c r="R189" i="1" s="1"/>
  <c r="T189" i="1" s="1"/>
  <c r="O189" i="1"/>
  <c r="J189" i="1"/>
  <c r="E189" i="1"/>
  <c r="Q188" i="1"/>
  <c r="R188" i="1" s="1"/>
  <c r="T188" i="1" s="1"/>
  <c r="O188" i="1"/>
  <c r="J188" i="1"/>
  <c r="E188" i="1"/>
  <c r="Q187" i="1"/>
  <c r="U187" i="1" s="1"/>
  <c r="O187" i="1"/>
  <c r="J187" i="1"/>
  <c r="E187" i="1"/>
  <c r="Q186" i="1"/>
  <c r="R186" i="1" s="1"/>
  <c r="T186" i="1" s="1"/>
  <c r="O186" i="1"/>
  <c r="J186" i="1"/>
  <c r="E186" i="1"/>
  <c r="Q185" i="1"/>
  <c r="R185" i="1" s="1"/>
  <c r="T185" i="1" s="1"/>
  <c r="O185" i="1"/>
  <c r="J185" i="1"/>
  <c r="E185" i="1"/>
  <c r="Q184" i="1"/>
  <c r="R184" i="1" s="1"/>
  <c r="T184" i="1" s="1"/>
  <c r="O184" i="1"/>
  <c r="J184" i="1"/>
  <c r="E184" i="1"/>
  <c r="Q183" i="1"/>
  <c r="R183" i="1" s="1"/>
  <c r="T183" i="1" s="1"/>
  <c r="O183" i="1"/>
  <c r="J183" i="1"/>
  <c r="E183" i="1"/>
  <c r="Q182" i="1"/>
  <c r="R182" i="1" s="1"/>
  <c r="T182" i="1" s="1"/>
  <c r="J182" i="1"/>
  <c r="G182" i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E182" i="1"/>
  <c r="Q181" i="1"/>
  <c r="R181" i="1" s="1"/>
  <c r="T181" i="1" s="1"/>
  <c r="O181" i="1"/>
  <c r="N181" i="1"/>
  <c r="M181" i="1" s="1"/>
  <c r="N180" i="1" s="1"/>
  <c r="J181" i="1"/>
  <c r="E181" i="1"/>
  <c r="Q180" i="1"/>
  <c r="R180" i="1" s="1"/>
  <c r="T180" i="1" s="1"/>
  <c r="O180" i="1"/>
  <c r="J180" i="1"/>
  <c r="E180" i="1"/>
  <c r="Q179" i="1"/>
  <c r="U179" i="1" s="1"/>
  <c r="O179" i="1"/>
  <c r="J179" i="1"/>
  <c r="E179" i="1"/>
  <c r="Q178" i="1"/>
  <c r="R178" i="1" s="1"/>
  <c r="T178" i="1" s="1"/>
  <c r="O178" i="1"/>
  <c r="J178" i="1"/>
  <c r="E178" i="1"/>
  <c r="Q177" i="1"/>
  <c r="R177" i="1" s="1"/>
  <c r="T177" i="1" s="1"/>
  <c r="O177" i="1"/>
  <c r="J177" i="1"/>
  <c r="E177" i="1"/>
  <c r="Q176" i="1"/>
  <c r="R176" i="1" s="1"/>
  <c r="T176" i="1" s="1"/>
  <c r="O176" i="1"/>
  <c r="J176" i="1"/>
  <c r="E176" i="1"/>
  <c r="Q175" i="1"/>
  <c r="S175" i="1" s="1"/>
  <c r="O175" i="1"/>
  <c r="J175" i="1"/>
  <c r="E175" i="1"/>
  <c r="Q174" i="1"/>
  <c r="R174" i="1" s="1"/>
  <c r="T174" i="1" s="1"/>
  <c r="O174" i="1"/>
  <c r="J174" i="1"/>
  <c r="E174" i="1"/>
  <c r="Q173" i="1"/>
  <c r="U173" i="1" s="1"/>
  <c r="O173" i="1"/>
  <c r="J173" i="1"/>
  <c r="E173" i="1"/>
  <c r="Q172" i="1"/>
  <c r="R172" i="1" s="1"/>
  <c r="T172" i="1" s="1"/>
  <c r="O172" i="1"/>
  <c r="J172" i="1"/>
  <c r="E172" i="1"/>
  <c r="Q171" i="1"/>
  <c r="U171" i="1" s="1"/>
  <c r="O171" i="1"/>
  <c r="J171" i="1"/>
  <c r="E171" i="1"/>
  <c r="Q170" i="1"/>
  <c r="U170" i="1" s="1"/>
  <c r="J170" i="1"/>
  <c r="G170" i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E170" i="1"/>
  <c r="Q169" i="1"/>
  <c r="U169" i="1" s="1"/>
  <c r="O169" i="1"/>
  <c r="N169" i="1"/>
  <c r="J169" i="1"/>
  <c r="E169" i="1"/>
  <c r="Q168" i="1"/>
  <c r="R168" i="1" s="1"/>
  <c r="T168" i="1" s="1"/>
  <c r="O168" i="1"/>
  <c r="J168" i="1"/>
  <c r="E168" i="1"/>
  <c r="Q167" i="1"/>
  <c r="U167" i="1" s="1"/>
  <c r="O167" i="1"/>
  <c r="J167" i="1"/>
  <c r="E167" i="1"/>
  <c r="Q166" i="1"/>
  <c r="S166" i="1" s="1"/>
  <c r="O166" i="1"/>
  <c r="J166" i="1"/>
  <c r="E166" i="1"/>
  <c r="Q165" i="1"/>
  <c r="U165" i="1" s="1"/>
  <c r="O165" i="1"/>
  <c r="J165" i="1"/>
  <c r="E165" i="1"/>
  <c r="Q164" i="1"/>
  <c r="R164" i="1" s="1"/>
  <c r="T164" i="1" s="1"/>
  <c r="O164" i="1"/>
  <c r="J164" i="1"/>
  <c r="E164" i="1"/>
  <c r="Q163" i="1"/>
  <c r="U163" i="1" s="1"/>
  <c r="O163" i="1"/>
  <c r="J163" i="1"/>
  <c r="E163" i="1"/>
  <c r="Q162" i="1"/>
  <c r="U162" i="1" s="1"/>
  <c r="O162" i="1"/>
  <c r="J162" i="1"/>
  <c r="E162" i="1"/>
  <c r="Q161" i="1"/>
  <c r="U161" i="1" s="1"/>
  <c r="O161" i="1"/>
  <c r="J161" i="1"/>
  <c r="E161" i="1"/>
  <c r="Q160" i="1"/>
  <c r="R160" i="1" s="1"/>
  <c r="T160" i="1" s="1"/>
  <c r="O160" i="1"/>
  <c r="J160" i="1"/>
  <c r="E160" i="1"/>
  <c r="Q159" i="1"/>
  <c r="U159" i="1" s="1"/>
  <c r="O159" i="1"/>
  <c r="J159" i="1"/>
  <c r="E159" i="1"/>
  <c r="Q158" i="1"/>
  <c r="U158" i="1" s="1"/>
  <c r="J158" i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E158" i="1"/>
  <c r="Q157" i="1"/>
  <c r="S157" i="1" s="1"/>
  <c r="O157" i="1"/>
  <c r="N157" i="1"/>
  <c r="J157" i="1"/>
  <c r="E157" i="1"/>
  <c r="Q156" i="1"/>
  <c r="R156" i="1" s="1"/>
  <c r="T156" i="1" s="1"/>
  <c r="O156" i="1"/>
  <c r="J156" i="1"/>
  <c r="E156" i="1"/>
  <c r="Q155" i="1"/>
  <c r="U155" i="1" s="1"/>
  <c r="O155" i="1"/>
  <c r="J155" i="1"/>
  <c r="E155" i="1"/>
  <c r="Q154" i="1"/>
  <c r="O154" i="1"/>
  <c r="J154" i="1"/>
  <c r="E154" i="1"/>
  <c r="Q153" i="1"/>
  <c r="S153" i="1" s="1"/>
  <c r="O153" i="1"/>
  <c r="J153" i="1"/>
  <c r="E153" i="1"/>
  <c r="Q152" i="1"/>
  <c r="R152" i="1" s="1"/>
  <c r="T152" i="1" s="1"/>
  <c r="O152" i="1"/>
  <c r="J152" i="1"/>
  <c r="E152" i="1"/>
  <c r="Q151" i="1"/>
  <c r="U151" i="1" s="1"/>
  <c r="O151" i="1"/>
  <c r="J151" i="1"/>
  <c r="E151" i="1"/>
  <c r="Q150" i="1"/>
  <c r="O150" i="1"/>
  <c r="J150" i="1"/>
  <c r="E150" i="1"/>
  <c r="Q149" i="1"/>
  <c r="U149" i="1" s="1"/>
  <c r="O149" i="1"/>
  <c r="J149" i="1"/>
  <c r="E149" i="1"/>
  <c r="Q148" i="1"/>
  <c r="R148" i="1" s="1"/>
  <c r="T148" i="1" s="1"/>
  <c r="O148" i="1"/>
  <c r="J148" i="1"/>
  <c r="E148" i="1"/>
  <c r="Q147" i="1"/>
  <c r="U147" i="1" s="1"/>
  <c r="O147" i="1"/>
  <c r="J147" i="1"/>
  <c r="E147" i="1"/>
  <c r="Q146" i="1"/>
  <c r="J146" i="1"/>
  <c r="G146" i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E146" i="1"/>
  <c r="Q145" i="1"/>
  <c r="U145" i="1" s="1"/>
  <c r="O145" i="1"/>
  <c r="N145" i="1"/>
  <c r="M145" i="1" s="1"/>
  <c r="N144" i="1" s="1"/>
  <c r="J145" i="1"/>
  <c r="E145" i="1"/>
  <c r="Q144" i="1"/>
  <c r="R144" i="1" s="1"/>
  <c r="T144" i="1" s="1"/>
  <c r="O144" i="1"/>
  <c r="J144" i="1"/>
  <c r="E144" i="1"/>
  <c r="Q143" i="1"/>
  <c r="U143" i="1" s="1"/>
  <c r="O143" i="1"/>
  <c r="J143" i="1"/>
  <c r="E143" i="1"/>
  <c r="Q142" i="1"/>
  <c r="O142" i="1"/>
  <c r="J142" i="1"/>
  <c r="E142" i="1"/>
  <c r="Q141" i="1"/>
  <c r="U141" i="1" s="1"/>
  <c r="O141" i="1"/>
  <c r="J141" i="1"/>
  <c r="E141" i="1"/>
  <c r="Q140" i="1"/>
  <c r="R140" i="1" s="1"/>
  <c r="T140" i="1" s="1"/>
  <c r="O140" i="1"/>
  <c r="J140" i="1"/>
  <c r="E140" i="1"/>
  <c r="Q139" i="1"/>
  <c r="U139" i="1" s="1"/>
  <c r="O139" i="1"/>
  <c r="J139" i="1"/>
  <c r="E139" i="1"/>
  <c r="Q138" i="1"/>
  <c r="U138" i="1" s="1"/>
  <c r="O138" i="1"/>
  <c r="J138" i="1"/>
  <c r="E138" i="1"/>
  <c r="Q137" i="1"/>
  <c r="U137" i="1" s="1"/>
  <c r="O137" i="1"/>
  <c r="J137" i="1"/>
  <c r="E137" i="1"/>
  <c r="Q136" i="1"/>
  <c r="R136" i="1" s="1"/>
  <c r="T136" i="1" s="1"/>
  <c r="O136" i="1"/>
  <c r="J136" i="1"/>
  <c r="E136" i="1"/>
  <c r="Q135" i="1"/>
  <c r="U135" i="1" s="1"/>
  <c r="O135" i="1"/>
  <c r="J135" i="1"/>
  <c r="E135" i="1"/>
  <c r="Q134" i="1"/>
  <c r="R134" i="1" s="1"/>
  <c r="T134" i="1" s="1"/>
  <c r="J134" i="1"/>
  <c r="G134" i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E134" i="1"/>
  <c r="Q133" i="1"/>
  <c r="U133" i="1" s="1"/>
  <c r="O133" i="1"/>
  <c r="N133" i="1"/>
  <c r="M133" i="1" s="1"/>
  <c r="N132" i="1" s="1"/>
  <c r="J133" i="1"/>
  <c r="E133" i="1"/>
  <c r="Q132" i="1"/>
  <c r="R132" i="1" s="1"/>
  <c r="T132" i="1" s="1"/>
  <c r="O132" i="1"/>
  <c r="J132" i="1"/>
  <c r="E132" i="1"/>
  <c r="Q131" i="1"/>
  <c r="S131" i="1" s="1"/>
  <c r="O131" i="1"/>
  <c r="J131" i="1"/>
  <c r="E131" i="1"/>
  <c r="Q130" i="1"/>
  <c r="S130" i="1" s="1"/>
  <c r="O130" i="1"/>
  <c r="J130" i="1"/>
  <c r="E130" i="1"/>
  <c r="Q129" i="1"/>
  <c r="R129" i="1" s="1"/>
  <c r="T129" i="1" s="1"/>
  <c r="O129" i="1"/>
  <c r="J129" i="1"/>
  <c r="E129" i="1"/>
  <c r="Q128" i="1"/>
  <c r="U128" i="1" s="1"/>
  <c r="O128" i="1"/>
  <c r="J128" i="1"/>
  <c r="E128" i="1"/>
  <c r="Q127" i="1"/>
  <c r="U127" i="1" s="1"/>
  <c r="O127" i="1"/>
  <c r="J127" i="1"/>
  <c r="E127" i="1"/>
  <c r="Q126" i="1"/>
  <c r="R126" i="1" s="1"/>
  <c r="T126" i="1" s="1"/>
  <c r="O126" i="1"/>
  <c r="J126" i="1"/>
  <c r="E126" i="1"/>
  <c r="Q125" i="1"/>
  <c r="R125" i="1" s="1"/>
  <c r="T125" i="1" s="1"/>
  <c r="O125" i="1"/>
  <c r="J125" i="1"/>
  <c r="E125" i="1"/>
  <c r="Q124" i="1"/>
  <c r="U124" i="1" s="1"/>
  <c r="O124" i="1"/>
  <c r="J124" i="1"/>
  <c r="E124" i="1"/>
  <c r="Q123" i="1"/>
  <c r="S123" i="1" s="1"/>
  <c r="O123" i="1"/>
  <c r="J123" i="1"/>
  <c r="E123" i="1"/>
  <c r="Q122" i="1"/>
  <c r="R122" i="1" s="1"/>
  <c r="T122" i="1" s="1"/>
  <c r="J122" i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E122" i="1"/>
  <c r="Q121" i="1"/>
  <c r="R121" i="1" s="1"/>
  <c r="T121" i="1" s="1"/>
  <c r="O121" i="1"/>
  <c r="N121" i="1"/>
  <c r="J121" i="1"/>
  <c r="E121" i="1"/>
  <c r="Q120" i="1"/>
  <c r="U120" i="1" s="1"/>
  <c r="O120" i="1"/>
  <c r="J120" i="1"/>
  <c r="E120" i="1"/>
  <c r="Q119" i="1"/>
  <c r="S119" i="1" s="1"/>
  <c r="O119" i="1"/>
  <c r="J119" i="1"/>
  <c r="E119" i="1"/>
  <c r="Q118" i="1"/>
  <c r="R118" i="1" s="1"/>
  <c r="T118" i="1" s="1"/>
  <c r="O118" i="1"/>
  <c r="J118" i="1"/>
  <c r="E118" i="1"/>
  <c r="Q117" i="1"/>
  <c r="R117" i="1" s="1"/>
  <c r="T117" i="1" s="1"/>
  <c r="O117" i="1"/>
  <c r="J117" i="1"/>
  <c r="E117" i="1"/>
  <c r="Q116" i="1"/>
  <c r="O116" i="1"/>
  <c r="J116" i="1"/>
  <c r="E116" i="1"/>
  <c r="Q115" i="1"/>
  <c r="S115" i="1" s="1"/>
  <c r="O115" i="1"/>
  <c r="J115" i="1"/>
  <c r="E115" i="1"/>
  <c r="Q114" i="1"/>
  <c r="R114" i="1" s="1"/>
  <c r="T114" i="1" s="1"/>
  <c r="O114" i="1"/>
  <c r="J114" i="1"/>
  <c r="E114" i="1"/>
  <c r="Q113" i="1"/>
  <c r="R113" i="1" s="1"/>
  <c r="T113" i="1" s="1"/>
  <c r="O113" i="1"/>
  <c r="J113" i="1"/>
  <c r="E113" i="1"/>
  <c r="Q112" i="1"/>
  <c r="O112" i="1"/>
  <c r="J112" i="1"/>
  <c r="E112" i="1"/>
  <c r="Q111" i="1"/>
  <c r="S111" i="1" s="1"/>
  <c r="O111" i="1"/>
  <c r="J111" i="1"/>
  <c r="E111" i="1"/>
  <c r="Q110" i="1"/>
  <c r="R110" i="1" s="1"/>
  <c r="T110" i="1" s="1"/>
  <c r="J110" i="1"/>
  <c r="G110" i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E110" i="1"/>
  <c r="Q109" i="1"/>
  <c r="O109" i="1"/>
  <c r="N109" i="1"/>
  <c r="J109" i="1"/>
  <c r="E109" i="1"/>
  <c r="Q108" i="1"/>
  <c r="O108" i="1"/>
  <c r="J108" i="1"/>
  <c r="E108" i="1"/>
  <c r="Q107" i="1"/>
  <c r="R107" i="1" s="1"/>
  <c r="T107" i="1" s="1"/>
  <c r="O107" i="1"/>
  <c r="J107" i="1"/>
  <c r="E107" i="1"/>
  <c r="Q106" i="1"/>
  <c r="R106" i="1" s="1"/>
  <c r="T106" i="1" s="1"/>
  <c r="O106" i="1"/>
  <c r="J106" i="1"/>
  <c r="E106" i="1"/>
  <c r="Q105" i="1"/>
  <c r="S105" i="1" s="1"/>
  <c r="O105" i="1"/>
  <c r="J105" i="1"/>
  <c r="E105" i="1"/>
  <c r="Q104" i="1"/>
  <c r="R104" i="1" s="1"/>
  <c r="T104" i="1" s="1"/>
  <c r="O104" i="1"/>
  <c r="J104" i="1"/>
  <c r="E104" i="1"/>
  <c r="Q103" i="1"/>
  <c r="R103" i="1" s="1"/>
  <c r="T103" i="1" s="1"/>
  <c r="O103" i="1"/>
  <c r="J103" i="1"/>
  <c r="E103" i="1"/>
  <c r="Q102" i="1"/>
  <c r="R102" i="1" s="1"/>
  <c r="T102" i="1" s="1"/>
  <c r="O102" i="1"/>
  <c r="J102" i="1"/>
  <c r="E102" i="1"/>
  <c r="Q101" i="1"/>
  <c r="R101" i="1" s="1"/>
  <c r="T101" i="1" s="1"/>
  <c r="O101" i="1"/>
  <c r="J101" i="1"/>
  <c r="E101" i="1"/>
  <c r="Q100" i="1"/>
  <c r="R100" i="1" s="1"/>
  <c r="T100" i="1" s="1"/>
  <c r="O100" i="1"/>
  <c r="J100" i="1"/>
  <c r="E100" i="1"/>
  <c r="Q99" i="1"/>
  <c r="R99" i="1" s="1"/>
  <c r="T99" i="1" s="1"/>
  <c r="O99" i="1"/>
  <c r="J99" i="1"/>
  <c r="E99" i="1"/>
  <c r="Q98" i="1"/>
  <c r="R98" i="1" s="1"/>
  <c r="T98" i="1" s="1"/>
  <c r="J98" i="1"/>
  <c r="G98" i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E98" i="1"/>
  <c r="Q97" i="1"/>
  <c r="R97" i="1" s="1"/>
  <c r="T97" i="1" s="1"/>
  <c r="O97" i="1"/>
  <c r="N97" i="1"/>
  <c r="J97" i="1"/>
  <c r="E97" i="1"/>
  <c r="Q96" i="1"/>
  <c r="U96" i="1" s="1"/>
  <c r="O96" i="1"/>
  <c r="J96" i="1"/>
  <c r="E96" i="1"/>
  <c r="Q95" i="1"/>
  <c r="R95" i="1" s="1"/>
  <c r="T95" i="1" s="1"/>
  <c r="O95" i="1"/>
  <c r="J95" i="1"/>
  <c r="E95" i="1"/>
  <c r="Q94" i="1"/>
  <c r="R94" i="1" s="1"/>
  <c r="T94" i="1" s="1"/>
  <c r="O94" i="1"/>
  <c r="J94" i="1"/>
  <c r="E94" i="1"/>
  <c r="Q93" i="1"/>
  <c r="R93" i="1" s="1"/>
  <c r="T93" i="1" s="1"/>
  <c r="O93" i="1"/>
  <c r="J93" i="1"/>
  <c r="E93" i="1"/>
  <c r="Q92" i="1"/>
  <c r="R92" i="1" s="1"/>
  <c r="T92" i="1" s="1"/>
  <c r="O92" i="1"/>
  <c r="J92" i="1"/>
  <c r="E92" i="1"/>
  <c r="Q91" i="1"/>
  <c r="R91" i="1" s="1"/>
  <c r="T91" i="1" s="1"/>
  <c r="O91" i="1"/>
  <c r="J91" i="1"/>
  <c r="E91" i="1"/>
  <c r="Q90" i="1"/>
  <c r="R90" i="1" s="1"/>
  <c r="T90" i="1" s="1"/>
  <c r="O90" i="1"/>
  <c r="J90" i="1"/>
  <c r="E90" i="1"/>
  <c r="Q89" i="1"/>
  <c r="R89" i="1" s="1"/>
  <c r="T89" i="1" s="1"/>
  <c r="O89" i="1"/>
  <c r="J89" i="1"/>
  <c r="E89" i="1"/>
  <c r="Q88" i="1"/>
  <c r="U88" i="1" s="1"/>
  <c r="O88" i="1"/>
  <c r="J88" i="1"/>
  <c r="E88" i="1"/>
  <c r="Q87" i="1"/>
  <c r="R87" i="1" s="1"/>
  <c r="T87" i="1" s="1"/>
  <c r="O87" i="1"/>
  <c r="J87" i="1"/>
  <c r="E87" i="1"/>
  <c r="Q86" i="1"/>
  <c r="R86" i="1" s="1"/>
  <c r="T86" i="1" s="1"/>
  <c r="J86" i="1"/>
  <c r="G86" i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E86" i="1"/>
  <c r="Q85" i="1"/>
  <c r="R85" i="1" s="1"/>
  <c r="T85" i="1" s="1"/>
  <c r="O85" i="1"/>
  <c r="N85" i="1"/>
  <c r="J85" i="1"/>
  <c r="E85" i="1"/>
  <c r="Q84" i="1"/>
  <c r="S84" i="1" s="1"/>
  <c r="O84" i="1"/>
  <c r="J84" i="1"/>
  <c r="E84" i="1"/>
  <c r="Q83" i="1"/>
  <c r="R83" i="1" s="1"/>
  <c r="T83" i="1" s="1"/>
  <c r="O83" i="1"/>
  <c r="J83" i="1"/>
  <c r="E83" i="1"/>
  <c r="Q82" i="1"/>
  <c r="R82" i="1" s="1"/>
  <c r="T82" i="1" s="1"/>
  <c r="O82" i="1"/>
  <c r="J82" i="1"/>
  <c r="E82" i="1"/>
  <c r="Q81" i="1"/>
  <c r="U81" i="1" s="1"/>
  <c r="O81" i="1"/>
  <c r="J81" i="1"/>
  <c r="E81" i="1"/>
  <c r="Q80" i="1"/>
  <c r="S80" i="1" s="1"/>
  <c r="O80" i="1"/>
  <c r="J80" i="1"/>
  <c r="E80" i="1"/>
  <c r="Q79" i="1"/>
  <c r="R79" i="1" s="1"/>
  <c r="T79" i="1" s="1"/>
  <c r="O79" i="1"/>
  <c r="J79" i="1"/>
  <c r="E79" i="1"/>
  <c r="Q78" i="1"/>
  <c r="U78" i="1" s="1"/>
  <c r="O78" i="1"/>
  <c r="J78" i="1"/>
  <c r="E78" i="1"/>
  <c r="Q77" i="1"/>
  <c r="U77" i="1" s="1"/>
  <c r="O77" i="1"/>
  <c r="J77" i="1"/>
  <c r="E77" i="1"/>
  <c r="Q76" i="1"/>
  <c r="R76" i="1" s="1"/>
  <c r="T76" i="1" s="1"/>
  <c r="O76" i="1"/>
  <c r="J76" i="1"/>
  <c r="E76" i="1"/>
  <c r="Q75" i="1"/>
  <c r="U75" i="1" s="1"/>
  <c r="O75" i="1"/>
  <c r="J75" i="1"/>
  <c r="E75" i="1"/>
  <c r="Q74" i="1"/>
  <c r="U74" i="1" s="1"/>
  <c r="J74" i="1"/>
  <c r="G74" i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E74" i="1"/>
  <c r="Q73" i="1"/>
  <c r="S73" i="1" s="1"/>
  <c r="O73" i="1"/>
  <c r="N73" i="1"/>
  <c r="M73" i="1" s="1"/>
  <c r="N72" i="1" s="1"/>
  <c r="M72" i="1" s="1"/>
  <c r="N71" i="1" s="1"/>
  <c r="J73" i="1"/>
  <c r="E73" i="1"/>
  <c r="Q72" i="1"/>
  <c r="R72" i="1" s="1"/>
  <c r="T72" i="1" s="1"/>
  <c r="O72" i="1"/>
  <c r="J72" i="1"/>
  <c r="E72" i="1"/>
  <c r="Q71" i="1"/>
  <c r="U71" i="1" s="1"/>
  <c r="O71" i="1"/>
  <c r="J71" i="1"/>
  <c r="E71" i="1"/>
  <c r="Q70" i="1"/>
  <c r="U70" i="1" s="1"/>
  <c r="O70" i="1"/>
  <c r="J70" i="1"/>
  <c r="E70" i="1"/>
  <c r="Q69" i="1"/>
  <c r="R69" i="1" s="1"/>
  <c r="T69" i="1" s="1"/>
  <c r="O69" i="1"/>
  <c r="J69" i="1"/>
  <c r="E69" i="1"/>
  <c r="Q68" i="1"/>
  <c r="R68" i="1" s="1"/>
  <c r="T68" i="1" s="1"/>
  <c r="O68" i="1"/>
  <c r="J68" i="1"/>
  <c r="E68" i="1"/>
  <c r="Q67" i="1"/>
  <c r="U67" i="1" s="1"/>
  <c r="O67" i="1"/>
  <c r="J67" i="1"/>
  <c r="E67" i="1"/>
  <c r="Q66" i="1"/>
  <c r="U66" i="1" s="1"/>
  <c r="O66" i="1"/>
  <c r="J66" i="1"/>
  <c r="E66" i="1"/>
  <c r="Q65" i="1"/>
  <c r="R65" i="1" s="1"/>
  <c r="T65" i="1" s="1"/>
  <c r="O65" i="1"/>
  <c r="J65" i="1"/>
  <c r="E65" i="1"/>
  <c r="Q64" i="1"/>
  <c r="R64" i="1" s="1"/>
  <c r="T64" i="1" s="1"/>
  <c r="O64" i="1"/>
  <c r="J64" i="1"/>
  <c r="E64" i="1"/>
  <c r="Q63" i="1"/>
  <c r="U63" i="1" s="1"/>
  <c r="O63" i="1"/>
  <c r="J63" i="1"/>
  <c r="E63" i="1"/>
  <c r="Q62" i="1"/>
  <c r="S62" i="1" s="1"/>
  <c r="J62" i="1"/>
  <c r="G62" i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E62" i="1"/>
  <c r="Q61" i="1"/>
  <c r="R61" i="1" s="1"/>
  <c r="T61" i="1" s="1"/>
  <c r="O61" i="1"/>
  <c r="N61" i="1"/>
  <c r="J61" i="1"/>
  <c r="E61" i="1"/>
  <c r="Q60" i="1"/>
  <c r="R60" i="1" s="1"/>
  <c r="T60" i="1" s="1"/>
  <c r="O60" i="1"/>
  <c r="J60" i="1"/>
  <c r="E60" i="1"/>
  <c r="Q59" i="1"/>
  <c r="U59" i="1" s="1"/>
  <c r="O59" i="1"/>
  <c r="J59" i="1"/>
  <c r="E59" i="1"/>
  <c r="Q58" i="1"/>
  <c r="U58" i="1" s="1"/>
  <c r="O58" i="1"/>
  <c r="J58" i="1"/>
  <c r="E58" i="1"/>
  <c r="Q57" i="1"/>
  <c r="S57" i="1" s="1"/>
  <c r="O57" i="1"/>
  <c r="J57" i="1"/>
  <c r="E57" i="1"/>
  <c r="Q56" i="1"/>
  <c r="R56" i="1" s="1"/>
  <c r="T56" i="1" s="1"/>
  <c r="O56" i="1"/>
  <c r="J56" i="1"/>
  <c r="E56" i="1"/>
  <c r="Q55" i="1"/>
  <c r="U55" i="1" s="1"/>
  <c r="O55" i="1"/>
  <c r="J55" i="1"/>
  <c r="E55" i="1"/>
  <c r="Q54" i="1"/>
  <c r="U54" i="1" s="1"/>
  <c r="O54" i="1"/>
  <c r="J54" i="1"/>
  <c r="E54" i="1"/>
  <c r="Q53" i="1"/>
  <c r="S53" i="1" s="1"/>
  <c r="O53" i="1"/>
  <c r="J53" i="1"/>
  <c r="E53" i="1"/>
  <c r="Q52" i="1"/>
  <c r="R52" i="1" s="1"/>
  <c r="T52" i="1" s="1"/>
  <c r="O52" i="1"/>
  <c r="J52" i="1"/>
  <c r="E52" i="1"/>
  <c r="Q51" i="1"/>
  <c r="U51" i="1" s="1"/>
  <c r="O51" i="1"/>
  <c r="J51" i="1"/>
  <c r="E51" i="1"/>
  <c r="Q50" i="1"/>
  <c r="U50" i="1" s="1"/>
  <c r="J50" i="1"/>
  <c r="G50" i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E50" i="1"/>
  <c r="Q49" i="1"/>
  <c r="S49" i="1" s="1"/>
  <c r="O49" i="1"/>
  <c r="N49" i="1"/>
  <c r="J49" i="1"/>
  <c r="E49" i="1"/>
  <c r="Q48" i="1"/>
  <c r="S48" i="1" s="1"/>
  <c r="O48" i="1"/>
  <c r="J48" i="1"/>
  <c r="E48" i="1"/>
  <c r="Q47" i="1"/>
  <c r="U47" i="1" s="1"/>
  <c r="O47" i="1"/>
  <c r="J47" i="1"/>
  <c r="E47" i="1"/>
  <c r="Q46" i="1"/>
  <c r="U46" i="1" s="1"/>
  <c r="O46" i="1"/>
  <c r="J46" i="1"/>
  <c r="E46" i="1"/>
  <c r="Q45" i="1"/>
  <c r="S45" i="1" s="1"/>
  <c r="O45" i="1"/>
  <c r="J45" i="1"/>
  <c r="E45" i="1"/>
  <c r="Q44" i="1"/>
  <c r="U44" i="1" s="1"/>
  <c r="O44" i="1"/>
  <c r="J44" i="1"/>
  <c r="E44" i="1"/>
  <c r="Q43" i="1"/>
  <c r="S43" i="1" s="1"/>
  <c r="O43" i="1"/>
  <c r="J43" i="1"/>
  <c r="E43" i="1"/>
  <c r="Q42" i="1"/>
  <c r="U42" i="1" s="1"/>
  <c r="O42" i="1"/>
  <c r="J42" i="1"/>
  <c r="E42" i="1"/>
  <c r="Q41" i="1"/>
  <c r="S41" i="1" s="1"/>
  <c r="O41" i="1"/>
  <c r="J41" i="1"/>
  <c r="E41" i="1"/>
  <c r="Q40" i="1"/>
  <c r="S40" i="1" s="1"/>
  <c r="O40" i="1"/>
  <c r="J40" i="1"/>
  <c r="E40" i="1"/>
  <c r="Q39" i="1"/>
  <c r="U39" i="1" s="1"/>
  <c r="O39" i="1"/>
  <c r="J39" i="1"/>
  <c r="E39" i="1"/>
  <c r="Q38" i="1"/>
  <c r="R38" i="1" s="1"/>
  <c r="T38" i="1" s="1"/>
  <c r="J38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E38" i="1"/>
  <c r="Q37" i="1"/>
  <c r="S37" i="1" s="1"/>
  <c r="O37" i="1"/>
  <c r="N37" i="1"/>
  <c r="J37" i="1"/>
  <c r="E37" i="1"/>
  <c r="Q36" i="1"/>
  <c r="S36" i="1" s="1"/>
  <c r="O36" i="1"/>
  <c r="J36" i="1"/>
  <c r="E36" i="1"/>
  <c r="Q35" i="1"/>
  <c r="U35" i="1" s="1"/>
  <c r="O35" i="1"/>
  <c r="J35" i="1"/>
  <c r="E35" i="1"/>
  <c r="Q34" i="1"/>
  <c r="U34" i="1" s="1"/>
  <c r="O34" i="1"/>
  <c r="J34" i="1"/>
  <c r="E34" i="1"/>
  <c r="Q33" i="1"/>
  <c r="U33" i="1" s="1"/>
  <c r="O33" i="1"/>
  <c r="J33" i="1"/>
  <c r="E33" i="1"/>
  <c r="Q32" i="1"/>
  <c r="S32" i="1" s="1"/>
  <c r="O32" i="1"/>
  <c r="J32" i="1"/>
  <c r="E32" i="1"/>
  <c r="Q31" i="1"/>
  <c r="R31" i="1" s="1"/>
  <c r="T31" i="1" s="1"/>
  <c r="O31" i="1"/>
  <c r="J31" i="1"/>
  <c r="E31" i="1"/>
  <c r="Q30" i="1"/>
  <c r="S30" i="1" s="1"/>
  <c r="O30" i="1"/>
  <c r="J30" i="1"/>
  <c r="E30" i="1"/>
  <c r="Q29" i="1"/>
  <c r="U29" i="1" s="1"/>
  <c r="O29" i="1"/>
  <c r="J29" i="1"/>
  <c r="E29" i="1"/>
  <c r="Q28" i="1"/>
  <c r="S28" i="1" s="1"/>
  <c r="O28" i="1"/>
  <c r="J28" i="1"/>
  <c r="E28" i="1"/>
  <c r="Q27" i="1"/>
  <c r="R27" i="1" s="1"/>
  <c r="T27" i="1" s="1"/>
  <c r="O27" i="1"/>
  <c r="J27" i="1"/>
  <c r="E27" i="1"/>
  <c r="Q26" i="1"/>
  <c r="U26" i="1" s="1"/>
  <c r="J26" i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E26" i="1"/>
  <c r="Q25" i="1"/>
  <c r="S25" i="1" s="1"/>
  <c r="O25" i="1"/>
  <c r="N25" i="1"/>
  <c r="J25" i="1"/>
  <c r="E25" i="1"/>
  <c r="A25" i="1"/>
  <c r="A37" i="1" s="1"/>
  <c r="Q24" i="1"/>
  <c r="S24" i="1" s="1"/>
  <c r="O24" i="1"/>
  <c r="J24" i="1"/>
  <c r="E24" i="1"/>
  <c r="A24" i="1"/>
  <c r="A36" i="1" s="1"/>
  <c r="Q23" i="1"/>
  <c r="R23" i="1" s="1"/>
  <c r="T23" i="1" s="1"/>
  <c r="O23" i="1"/>
  <c r="J23" i="1"/>
  <c r="E23" i="1"/>
  <c r="A23" i="1"/>
  <c r="A35" i="1" s="1"/>
  <c r="A47" i="1" s="1"/>
  <c r="Q22" i="1"/>
  <c r="R22" i="1" s="1"/>
  <c r="T22" i="1" s="1"/>
  <c r="O22" i="1"/>
  <c r="J22" i="1"/>
  <c r="E22" i="1"/>
  <c r="A22" i="1"/>
  <c r="A34" i="1" s="1"/>
  <c r="Q21" i="1"/>
  <c r="U21" i="1" s="1"/>
  <c r="O21" i="1"/>
  <c r="J21" i="1"/>
  <c r="E21" i="1"/>
  <c r="A21" i="1"/>
  <c r="W21" i="1" s="1"/>
  <c r="Q20" i="1"/>
  <c r="U20" i="1" s="1"/>
  <c r="O20" i="1"/>
  <c r="J20" i="1"/>
  <c r="E20" i="1"/>
  <c r="A20" i="1"/>
  <c r="W20" i="1" s="1"/>
  <c r="Q19" i="1"/>
  <c r="S19" i="1" s="1"/>
  <c r="O19" i="1"/>
  <c r="J19" i="1"/>
  <c r="E19" i="1"/>
  <c r="A19" i="1"/>
  <c r="A31" i="1" s="1"/>
  <c r="A43" i="1" s="1"/>
  <c r="Q18" i="1"/>
  <c r="R18" i="1" s="1"/>
  <c r="T18" i="1" s="1"/>
  <c r="O18" i="1"/>
  <c r="J18" i="1"/>
  <c r="E18" i="1"/>
  <c r="A18" i="1"/>
  <c r="A30" i="1" s="1"/>
  <c r="Q17" i="1"/>
  <c r="U17" i="1" s="1"/>
  <c r="O17" i="1"/>
  <c r="J17" i="1"/>
  <c r="E17" i="1"/>
  <c r="A17" i="1"/>
  <c r="W17" i="1" s="1"/>
  <c r="Q16" i="1"/>
  <c r="U16" i="1" s="1"/>
  <c r="O16" i="1"/>
  <c r="J16" i="1"/>
  <c r="E16" i="1"/>
  <c r="A16" i="1"/>
  <c r="W16" i="1" s="1"/>
  <c r="Q15" i="1"/>
  <c r="S15" i="1" s="1"/>
  <c r="O15" i="1"/>
  <c r="J15" i="1"/>
  <c r="E15" i="1"/>
  <c r="A15" i="1"/>
  <c r="A27" i="1" s="1"/>
  <c r="A39" i="1" s="1"/>
  <c r="Q14" i="1"/>
  <c r="R14" i="1" s="1"/>
  <c r="T14" i="1" s="1"/>
  <c r="J14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14" i="1"/>
  <c r="A14" i="1"/>
  <c r="A26" i="1" s="1"/>
  <c r="W26" i="1" s="1"/>
  <c r="W13" i="1"/>
  <c r="Q13" i="1"/>
  <c r="U13" i="1" s="1"/>
  <c r="O13" i="1"/>
  <c r="N13" i="1"/>
  <c r="J13" i="1"/>
  <c r="E13" i="1"/>
  <c r="W12" i="1"/>
  <c r="Q12" i="1"/>
  <c r="U12" i="1" s="1"/>
  <c r="O12" i="1"/>
  <c r="J12" i="1"/>
  <c r="E12" i="1"/>
  <c r="W11" i="1"/>
  <c r="Q11" i="1"/>
  <c r="R11" i="1" s="1"/>
  <c r="T11" i="1" s="1"/>
  <c r="O11" i="1"/>
  <c r="J11" i="1"/>
  <c r="E11" i="1"/>
  <c r="W10" i="1"/>
  <c r="Q10" i="1"/>
  <c r="U10" i="1" s="1"/>
  <c r="O10" i="1"/>
  <c r="J10" i="1"/>
  <c r="E10" i="1"/>
  <c r="W9" i="1"/>
  <c r="Q9" i="1"/>
  <c r="S9" i="1" s="1"/>
  <c r="O9" i="1"/>
  <c r="J9" i="1"/>
  <c r="E9" i="1"/>
  <c r="W8" i="1"/>
  <c r="Q8" i="1"/>
  <c r="U8" i="1" s="1"/>
  <c r="O8" i="1"/>
  <c r="J8" i="1"/>
  <c r="E8" i="1"/>
  <c r="Q7" i="1"/>
  <c r="U7" i="1" s="1"/>
  <c r="O7" i="1"/>
  <c r="J7" i="1"/>
  <c r="E7" i="1"/>
  <c r="Q6" i="1"/>
  <c r="U6" i="1" s="1"/>
  <c r="O6" i="1"/>
  <c r="J6" i="1"/>
  <c r="E6" i="1"/>
  <c r="Q5" i="1"/>
  <c r="U5" i="1" s="1"/>
  <c r="O5" i="1"/>
  <c r="J5" i="1"/>
  <c r="E5" i="1"/>
  <c r="Q4" i="1"/>
  <c r="S4" i="1" s="1"/>
  <c r="O4" i="1"/>
  <c r="J4" i="1"/>
  <c r="E4" i="1"/>
  <c r="Q3" i="1"/>
  <c r="U3" i="1" s="1"/>
  <c r="O3" i="1"/>
  <c r="J3" i="1"/>
  <c r="E3" i="1"/>
  <c r="Q2" i="1"/>
  <c r="S2" i="1" s="1"/>
  <c r="J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E2" i="1"/>
  <c r="A22" i="5"/>
  <c r="D22" i="5" s="1"/>
  <c r="D21" i="5"/>
  <c r="C21" i="5"/>
  <c r="A21" i="5"/>
  <c r="B21" i="5" s="1"/>
  <c r="A20" i="5"/>
  <c r="D20" i="5" s="1"/>
  <c r="D19" i="5"/>
  <c r="C19" i="5"/>
  <c r="A19" i="5"/>
  <c r="B19" i="5" s="1"/>
  <c r="A18" i="5"/>
  <c r="D18" i="5" s="1"/>
  <c r="D17" i="5"/>
  <c r="C17" i="5"/>
  <c r="A17" i="5"/>
  <c r="B17" i="5" s="1"/>
  <c r="A16" i="5"/>
  <c r="D16" i="5" s="1"/>
  <c r="C10" i="5"/>
  <c r="C9" i="5"/>
  <c r="C8" i="5"/>
  <c r="C7" i="5"/>
  <c r="C6" i="5"/>
  <c r="C5" i="5"/>
  <c r="C4" i="5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I110" i="4"/>
  <c r="F110" i="4"/>
  <c r="I109" i="4"/>
  <c r="F109" i="4"/>
  <c r="I108" i="4"/>
  <c r="F108" i="4"/>
  <c r="I107" i="4"/>
  <c r="F107" i="4"/>
  <c r="I106" i="4"/>
  <c r="F106" i="4"/>
  <c r="I105" i="4"/>
  <c r="F105" i="4"/>
  <c r="I104" i="4"/>
  <c r="F104" i="4"/>
  <c r="I103" i="4"/>
  <c r="F103" i="4"/>
  <c r="I102" i="4"/>
  <c r="F102" i="4"/>
  <c r="I101" i="4"/>
  <c r="F101" i="4"/>
  <c r="I100" i="4"/>
  <c r="F100" i="4"/>
  <c r="I99" i="4"/>
  <c r="F99" i="4"/>
  <c r="I98" i="4"/>
  <c r="F98" i="4"/>
  <c r="I97" i="4"/>
  <c r="F97" i="4"/>
  <c r="I96" i="4"/>
  <c r="F96" i="4"/>
  <c r="I95" i="4"/>
  <c r="F95" i="4"/>
  <c r="I94" i="4"/>
  <c r="F94" i="4"/>
  <c r="I93" i="4"/>
  <c r="F93" i="4"/>
  <c r="I92" i="4"/>
  <c r="F92" i="4"/>
  <c r="I91" i="4"/>
  <c r="F91" i="4"/>
  <c r="I90" i="4"/>
  <c r="F90" i="4"/>
  <c r="I89" i="4"/>
  <c r="F89" i="4"/>
  <c r="I88" i="4"/>
  <c r="F88" i="4"/>
  <c r="I87" i="4"/>
  <c r="F87" i="4"/>
  <c r="I86" i="4"/>
  <c r="F86" i="4"/>
  <c r="I85" i="4"/>
  <c r="F85" i="4"/>
  <c r="I84" i="4"/>
  <c r="F84" i="4"/>
  <c r="I83" i="4"/>
  <c r="F83" i="4"/>
  <c r="I82" i="4"/>
  <c r="F82" i="4"/>
  <c r="I81" i="4"/>
  <c r="F81" i="4"/>
  <c r="I80" i="4"/>
  <c r="F80" i="4"/>
  <c r="I79" i="4"/>
  <c r="F79" i="4"/>
  <c r="I78" i="4"/>
  <c r="F78" i="4"/>
  <c r="I77" i="4"/>
  <c r="F77" i="4"/>
  <c r="I76" i="4"/>
  <c r="F76" i="4"/>
  <c r="I75" i="4"/>
  <c r="F75" i="4"/>
  <c r="I74" i="4"/>
  <c r="F74" i="4"/>
  <c r="I73" i="4"/>
  <c r="F73" i="4"/>
  <c r="I72" i="4"/>
  <c r="F72" i="4"/>
  <c r="I71" i="4"/>
  <c r="F71" i="4"/>
  <c r="I70" i="4"/>
  <c r="F70" i="4"/>
  <c r="I69" i="4"/>
  <c r="F69" i="4"/>
  <c r="I68" i="4"/>
  <c r="F68" i="4"/>
  <c r="I67" i="4"/>
  <c r="F67" i="4"/>
  <c r="I66" i="4"/>
  <c r="F66" i="4"/>
  <c r="I65" i="4"/>
  <c r="F65" i="4"/>
  <c r="C65" i="4"/>
  <c r="I64" i="4"/>
  <c r="F64" i="4"/>
  <c r="C64" i="4"/>
  <c r="I63" i="4"/>
  <c r="F63" i="4"/>
  <c r="C63" i="4"/>
  <c r="I62" i="4"/>
  <c r="F62" i="4"/>
  <c r="I61" i="4"/>
  <c r="F61" i="4"/>
  <c r="C61" i="4"/>
  <c r="I60" i="4"/>
  <c r="F60" i="4"/>
  <c r="I59" i="4"/>
  <c r="F59" i="4"/>
  <c r="I58" i="4"/>
  <c r="F58" i="4"/>
  <c r="I57" i="4"/>
  <c r="F57" i="4"/>
  <c r="I56" i="4"/>
  <c r="F56" i="4"/>
  <c r="I55" i="4"/>
  <c r="F55" i="4"/>
  <c r="I54" i="4"/>
  <c r="F54" i="4"/>
  <c r="I53" i="4"/>
  <c r="F53" i="4"/>
  <c r="I52" i="4"/>
  <c r="F52" i="4"/>
  <c r="I51" i="4"/>
  <c r="F51" i="4"/>
  <c r="I50" i="4"/>
  <c r="F50" i="4"/>
  <c r="I49" i="4"/>
  <c r="F49" i="4"/>
  <c r="I48" i="4"/>
  <c r="F48" i="4"/>
  <c r="I47" i="4"/>
  <c r="F47" i="4"/>
  <c r="I46" i="4"/>
  <c r="F46" i="4"/>
  <c r="I45" i="4"/>
  <c r="F45" i="4"/>
  <c r="I44" i="4"/>
  <c r="F44" i="4"/>
  <c r="I43" i="4"/>
  <c r="F43" i="4"/>
  <c r="I42" i="4"/>
  <c r="F42" i="4"/>
  <c r="I41" i="4"/>
  <c r="F41" i="4"/>
  <c r="I40" i="4"/>
  <c r="F40" i="4"/>
  <c r="I39" i="4"/>
  <c r="F39" i="4"/>
  <c r="I38" i="4"/>
  <c r="F38" i="4"/>
  <c r="I37" i="4"/>
  <c r="F37" i="4"/>
  <c r="I36" i="4"/>
  <c r="F36" i="4"/>
  <c r="I35" i="4"/>
  <c r="F35" i="4"/>
  <c r="I34" i="4"/>
  <c r="F34" i="4"/>
  <c r="I33" i="4"/>
  <c r="F33" i="4"/>
  <c r="I32" i="4"/>
  <c r="F32" i="4"/>
  <c r="I31" i="4"/>
  <c r="F31" i="4"/>
  <c r="I30" i="4"/>
  <c r="F30" i="4"/>
  <c r="I29" i="4"/>
  <c r="F29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H5" i="4"/>
  <c r="F5" i="4"/>
  <c r="G109" i="3"/>
  <c r="G108" i="3"/>
  <c r="G107" i="3"/>
  <c r="G106" i="3"/>
  <c r="G105" i="3"/>
  <c r="G104" i="3"/>
  <c r="G103" i="3"/>
  <c r="G102" i="3"/>
  <c r="G101" i="3"/>
  <c r="G100" i="3"/>
  <c r="J99" i="3"/>
  <c r="G99" i="3"/>
  <c r="J98" i="3"/>
  <c r="G98" i="3"/>
  <c r="C98" i="3"/>
  <c r="J97" i="3"/>
  <c r="G97" i="3"/>
  <c r="J96" i="3"/>
  <c r="G96" i="3"/>
  <c r="J95" i="3"/>
  <c r="G95" i="3"/>
  <c r="J94" i="3"/>
  <c r="G94" i="3"/>
  <c r="J93" i="3"/>
  <c r="G93" i="3"/>
  <c r="J92" i="3"/>
  <c r="G92" i="3"/>
  <c r="J91" i="3"/>
  <c r="G91" i="3"/>
  <c r="J90" i="3"/>
  <c r="G90" i="3"/>
  <c r="J89" i="3"/>
  <c r="G89" i="3"/>
  <c r="J88" i="3"/>
  <c r="G88" i="3"/>
  <c r="J87" i="3"/>
  <c r="G87" i="3"/>
  <c r="J86" i="3"/>
  <c r="G86" i="3"/>
  <c r="J85" i="3"/>
  <c r="G85" i="3"/>
  <c r="J84" i="3"/>
  <c r="G84" i="3"/>
  <c r="J83" i="3"/>
  <c r="G83" i="3"/>
  <c r="J82" i="3"/>
  <c r="G82" i="3"/>
  <c r="J81" i="3"/>
  <c r="G81" i="3"/>
  <c r="J80" i="3"/>
  <c r="G80" i="3"/>
  <c r="J79" i="3"/>
  <c r="G79" i="3"/>
  <c r="J78" i="3"/>
  <c r="G78" i="3"/>
  <c r="J77" i="3"/>
  <c r="G77" i="3"/>
  <c r="J76" i="3"/>
  <c r="G76" i="3"/>
  <c r="J75" i="3"/>
  <c r="G75" i="3"/>
  <c r="J74" i="3"/>
  <c r="G74" i="3"/>
  <c r="J73" i="3"/>
  <c r="G73" i="3"/>
  <c r="J72" i="3"/>
  <c r="G72" i="3"/>
  <c r="J71" i="3"/>
  <c r="G71" i="3"/>
  <c r="J70" i="3"/>
  <c r="G70" i="3"/>
  <c r="J69" i="3"/>
  <c r="G69" i="3"/>
  <c r="J68" i="3"/>
  <c r="G68" i="3"/>
  <c r="J67" i="3"/>
  <c r="G67" i="3"/>
  <c r="J66" i="3"/>
  <c r="G66" i="3"/>
  <c r="J65" i="3"/>
  <c r="G65" i="3"/>
  <c r="J64" i="3"/>
  <c r="G64" i="3"/>
  <c r="C64" i="3"/>
  <c r="J63" i="3"/>
  <c r="G63" i="3"/>
  <c r="C63" i="3"/>
  <c r="J62" i="3"/>
  <c r="G62" i="3"/>
  <c r="C62" i="3"/>
  <c r="J61" i="3"/>
  <c r="G61" i="3"/>
  <c r="J60" i="3"/>
  <c r="G60" i="3"/>
  <c r="C60" i="3"/>
  <c r="J59" i="3"/>
  <c r="G59" i="3"/>
  <c r="J58" i="3"/>
  <c r="G58" i="3"/>
  <c r="J57" i="3"/>
  <c r="G57" i="3"/>
  <c r="J56" i="3"/>
  <c r="G56" i="3"/>
  <c r="J55" i="3"/>
  <c r="G55" i="3"/>
  <c r="J54" i="3"/>
  <c r="G54" i="3"/>
  <c r="J53" i="3"/>
  <c r="G53" i="3"/>
  <c r="J52" i="3"/>
  <c r="G52" i="3"/>
  <c r="J51" i="3"/>
  <c r="G51" i="3"/>
  <c r="J50" i="3"/>
  <c r="G50" i="3"/>
  <c r="J49" i="3"/>
  <c r="G49" i="3"/>
  <c r="J48" i="3"/>
  <c r="G48" i="3"/>
  <c r="J47" i="3"/>
  <c r="G47" i="3"/>
  <c r="J46" i="3"/>
  <c r="G46" i="3"/>
  <c r="J45" i="3"/>
  <c r="G45" i="3"/>
  <c r="J44" i="3"/>
  <c r="G44" i="3"/>
  <c r="J43" i="3"/>
  <c r="G43" i="3"/>
  <c r="J42" i="3"/>
  <c r="G42" i="3"/>
  <c r="J41" i="3"/>
  <c r="G41" i="3"/>
  <c r="J40" i="3"/>
  <c r="G40" i="3"/>
  <c r="J39" i="3"/>
  <c r="G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G7" i="3"/>
  <c r="J6" i="3"/>
  <c r="G6" i="3"/>
  <c r="J5" i="3"/>
  <c r="G5" i="3"/>
  <c r="J4" i="3"/>
  <c r="I4" i="3"/>
  <c r="G4" i="3"/>
  <c r="J3" i="3"/>
  <c r="I3" i="3"/>
  <c r="H3" i="3"/>
  <c r="G3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4" i="2"/>
  <c r="Q1056" i="1"/>
  <c r="U1056" i="1" s="1"/>
  <c r="O1056" i="1"/>
  <c r="N1056" i="1"/>
  <c r="M1056" i="1" s="1"/>
  <c r="N1055" i="1" s="1"/>
  <c r="J1056" i="1"/>
  <c r="E1056" i="1"/>
  <c r="Q1055" i="1"/>
  <c r="U1055" i="1" s="1"/>
  <c r="O1055" i="1"/>
  <c r="J1055" i="1"/>
  <c r="E1055" i="1"/>
  <c r="Q1054" i="1"/>
  <c r="U1054" i="1" s="1"/>
  <c r="O1054" i="1"/>
  <c r="J1054" i="1"/>
  <c r="E1054" i="1"/>
  <c r="Q1053" i="1"/>
  <c r="U1053" i="1" s="1"/>
  <c r="O1053" i="1"/>
  <c r="J1053" i="1"/>
  <c r="E1053" i="1"/>
  <c r="Q1052" i="1"/>
  <c r="S1052" i="1" s="1"/>
  <c r="O1052" i="1"/>
  <c r="J1052" i="1"/>
  <c r="E1052" i="1"/>
  <c r="Q1051" i="1"/>
  <c r="U1051" i="1" s="1"/>
  <c r="O1051" i="1"/>
  <c r="J1051" i="1"/>
  <c r="E1051" i="1"/>
  <c r="Q1050" i="1"/>
  <c r="O1050" i="1"/>
  <c r="J1050" i="1"/>
  <c r="E1050" i="1"/>
  <c r="Q1049" i="1"/>
  <c r="U1049" i="1" s="1"/>
  <c r="O1049" i="1"/>
  <c r="J1049" i="1"/>
  <c r="E1049" i="1"/>
  <c r="Q1048" i="1"/>
  <c r="S1048" i="1" s="1"/>
  <c r="O1048" i="1"/>
  <c r="J1048" i="1"/>
  <c r="E1048" i="1"/>
  <c r="Q1047" i="1"/>
  <c r="O1047" i="1"/>
  <c r="J1047" i="1"/>
  <c r="E1047" i="1"/>
  <c r="Q1046" i="1"/>
  <c r="U1046" i="1" s="1"/>
  <c r="O1046" i="1"/>
  <c r="J1046" i="1"/>
  <c r="E1046" i="1"/>
  <c r="Q1045" i="1"/>
  <c r="U1045" i="1" s="1"/>
  <c r="J1045" i="1"/>
  <c r="G1045" i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E1045" i="1"/>
  <c r="Q1044" i="1"/>
  <c r="S1044" i="1" s="1"/>
  <c r="O1044" i="1"/>
  <c r="N1044" i="1"/>
  <c r="J1044" i="1"/>
  <c r="E1044" i="1"/>
  <c r="Q1043" i="1"/>
  <c r="R1043" i="1" s="1"/>
  <c r="T1043" i="1" s="1"/>
  <c r="O1043" i="1"/>
  <c r="J1043" i="1"/>
  <c r="E1043" i="1"/>
  <c r="Q1042" i="1"/>
  <c r="U1042" i="1" s="1"/>
  <c r="O1042" i="1"/>
  <c r="J1042" i="1"/>
  <c r="E1042" i="1"/>
  <c r="Q1041" i="1"/>
  <c r="U1041" i="1" s="1"/>
  <c r="O1041" i="1"/>
  <c r="J1041" i="1"/>
  <c r="E1041" i="1"/>
  <c r="Q1040" i="1"/>
  <c r="S1040" i="1" s="1"/>
  <c r="O1040" i="1"/>
  <c r="J1040" i="1"/>
  <c r="E1040" i="1"/>
  <c r="Q1039" i="1"/>
  <c r="S1039" i="1" s="1"/>
  <c r="O1039" i="1"/>
  <c r="J1039" i="1"/>
  <c r="E1039" i="1"/>
  <c r="Q1038" i="1"/>
  <c r="U1038" i="1" s="1"/>
  <c r="O1038" i="1"/>
  <c r="J1038" i="1"/>
  <c r="E1038" i="1"/>
  <c r="Q1037" i="1"/>
  <c r="U1037" i="1" s="1"/>
  <c r="O1037" i="1"/>
  <c r="J1037" i="1"/>
  <c r="E1037" i="1"/>
  <c r="Q1036" i="1"/>
  <c r="S1036" i="1" s="1"/>
  <c r="O1036" i="1"/>
  <c r="J1036" i="1"/>
  <c r="E1036" i="1"/>
  <c r="Q1035" i="1"/>
  <c r="U1035" i="1" s="1"/>
  <c r="O1035" i="1"/>
  <c r="J1035" i="1"/>
  <c r="E1035" i="1"/>
  <c r="Q1034" i="1"/>
  <c r="O1034" i="1"/>
  <c r="J1034" i="1"/>
  <c r="E1034" i="1"/>
  <c r="Q1033" i="1"/>
  <c r="U1033" i="1" s="1"/>
  <c r="J1033" i="1"/>
  <c r="G1033" i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E1033" i="1"/>
  <c r="Q1032" i="1"/>
  <c r="U1032" i="1" s="1"/>
  <c r="O1032" i="1"/>
  <c r="N1032" i="1"/>
  <c r="J1032" i="1"/>
  <c r="E1032" i="1"/>
  <c r="Q1031" i="1"/>
  <c r="S1031" i="1" s="1"/>
  <c r="O1031" i="1"/>
  <c r="J1031" i="1"/>
  <c r="E1031" i="1"/>
  <c r="Q1030" i="1"/>
  <c r="U1030" i="1" s="1"/>
  <c r="O1030" i="1"/>
  <c r="J1030" i="1"/>
  <c r="E1030" i="1"/>
  <c r="Q1029" i="1"/>
  <c r="U1029" i="1" s="1"/>
  <c r="O1029" i="1"/>
  <c r="J1029" i="1"/>
  <c r="E1029" i="1"/>
  <c r="Q1028" i="1"/>
  <c r="U1028" i="1" s="1"/>
  <c r="O1028" i="1"/>
  <c r="J1028" i="1"/>
  <c r="E1028" i="1"/>
  <c r="Q1027" i="1"/>
  <c r="S1027" i="1" s="1"/>
  <c r="O1027" i="1"/>
  <c r="J1027" i="1"/>
  <c r="E1027" i="1"/>
  <c r="Q1026" i="1"/>
  <c r="R1026" i="1" s="1"/>
  <c r="T1026" i="1" s="1"/>
  <c r="O1026" i="1"/>
  <c r="J1026" i="1"/>
  <c r="E1026" i="1"/>
  <c r="Q1025" i="1"/>
  <c r="U1025" i="1" s="1"/>
  <c r="O1025" i="1"/>
  <c r="J1025" i="1"/>
  <c r="E1025" i="1"/>
  <c r="Q1024" i="1"/>
  <c r="U1024" i="1" s="1"/>
  <c r="O1024" i="1"/>
  <c r="J1024" i="1"/>
  <c r="E1024" i="1"/>
  <c r="Q1023" i="1"/>
  <c r="U1023" i="1" s="1"/>
  <c r="O1023" i="1"/>
  <c r="J1023" i="1"/>
  <c r="E1023" i="1"/>
  <c r="Q1022" i="1"/>
  <c r="R1022" i="1" s="1"/>
  <c r="T1022" i="1" s="1"/>
  <c r="O1022" i="1"/>
  <c r="J1022" i="1"/>
  <c r="E1022" i="1"/>
  <c r="Q1021" i="1"/>
  <c r="U1021" i="1" s="1"/>
  <c r="J1021" i="1"/>
  <c r="G1021" i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E1021" i="1"/>
  <c r="Q1020" i="1"/>
  <c r="U1020" i="1" s="1"/>
  <c r="O1020" i="1"/>
  <c r="N1020" i="1"/>
  <c r="J1020" i="1"/>
  <c r="E1020" i="1"/>
  <c r="Q1019" i="1"/>
  <c r="R1019" i="1" s="1"/>
  <c r="T1019" i="1" s="1"/>
  <c r="O1019" i="1"/>
  <c r="J1019" i="1"/>
  <c r="E1019" i="1"/>
  <c r="Q1018" i="1"/>
  <c r="R1018" i="1" s="1"/>
  <c r="T1018" i="1" s="1"/>
  <c r="O1018" i="1"/>
  <c r="J1018" i="1"/>
  <c r="E1018" i="1"/>
  <c r="Q1017" i="1"/>
  <c r="U1017" i="1" s="1"/>
  <c r="O1017" i="1"/>
  <c r="J1017" i="1"/>
  <c r="E1017" i="1"/>
  <c r="Q1016" i="1"/>
  <c r="U1016" i="1" s="1"/>
  <c r="O1016" i="1"/>
  <c r="J1016" i="1"/>
  <c r="E1016" i="1"/>
  <c r="Q1015" i="1"/>
  <c r="R1015" i="1" s="1"/>
  <c r="T1015" i="1" s="1"/>
  <c r="O1015" i="1"/>
  <c r="J1015" i="1"/>
  <c r="E1015" i="1"/>
  <c r="Q1014" i="1"/>
  <c r="O1014" i="1"/>
  <c r="J1014" i="1"/>
  <c r="E1014" i="1"/>
  <c r="Q1013" i="1"/>
  <c r="U1013" i="1" s="1"/>
  <c r="O1013" i="1"/>
  <c r="J1013" i="1"/>
  <c r="E1013" i="1"/>
  <c r="Q1012" i="1"/>
  <c r="U1012" i="1" s="1"/>
  <c r="O1012" i="1"/>
  <c r="J1012" i="1"/>
  <c r="E1012" i="1"/>
  <c r="Q1011" i="1"/>
  <c r="R1011" i="1" s="1"/>
  <c r="T1011" i="1" s="1"/>
  <c r="O1011" i="1"/>
  <c r="J1011" i="1"/>
  <c r="E1011" i="1"/>
  <c r="Q1010" i="1"/>
  <c r="R1010" i="1" s="1"/>
  <c r="T1010" i="1" s="1"/>
  <c r="O1010" i="1"/>
  <c r="J1010" i="1"/>
  <c r="E1010" i="1"/>
  <c r="Q1009" i="1"/>
  <c r="U1009" i="1" s="1"/>
  <c r="J1009" i="1"/>
  <c r="G1009" i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E1009" i="1"/>
  <c r="Q1008" i="1"/>
  <c r="U1008" i="1" s="1"/>
  <c r="O1008" i="1"/>
  <c r="N1008" i="1"/>
  <c r="J1008" i="1"/>
  <c r="E1008" i="1"/>
  <c r="Q1007" i="1"/>
  <c r="O1007" i="1"/>
  <c r="J1007" i="1"/>
  <c r="E1007" i="1"/>
  <c r="Q1006" i="1"/>
  <c r="U1006" i="1" s="1"/>
  <c r="O1006" i="1"/>
  <c r="J1006" i="1"/>
  <c r="E1006" i="1"/>
  <c r="Q1005" i="1"/>
  <c r="U1005" i="1" s="1"/>
  <c r="O1005" i="1"/>
  <c r="J1005" i="1"/>
  <c r="E1005" i="1"/>
  <c r="Q1004" i="1"/>
  <c r="U1004" i="1" s="1"/>
  <c r="O1004" i="1"/>
  <c r="J1004" i="1"/>
  <c r="E1004" i="1"/>
  <c r="Q1003" i="1"/>
  <c r="U1003" i="1" s="1"/>
  <c r="O1003" i="1"/>
  <c r="J1003" i="1"/>
  <c r="E1003" i="1"/>
  <c r="Q1002" i="1"/>
  <c r="U1002" i="1" s="1"/>
  <c r="O1002" i="1"/>
  <c r="J1002" i="1"/>
  <c r="E1002" i="1"/>
  <c r="Q1001" i="1"/>
  <c r="U1001" i="1" s="1"/>
  <c r="O1001" i="1"/>
  <c r="J1001" i="1"/>
  <c r="E1001" i="1"/>
  <c r="Q1000" i="1"/>
  <c r="U1000" i="1" s="1"/>
  <c r="O1000" i="1"/>
  <c r="J1000" i="1"/>
  <c r="E1000" i="1"/>
  <c r="Q999" i="1"/>
  <c r="O999" i="1"/>
  <c r="J999" i="1"/>
  <c r="E999" i="1"/>
  <c r="Q998" i="1"/>
  <c r="S998" i="1" s="1"/>
  <c r="O998" i="1"/>
  <c r="J998" i="1"/>
  <c r="E998" i="1"/>
  <c r="Q997" i="1"/>
  <c r="U997" i="1" s="1"/>
  <c r="J997" i="1"/>
  <c r="G997" i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E997" i="1"/>
  <c r="Q996" i="1"/>
  <c r="S996" i="1" s="1"/>
  <c r="O996" i="1"/>
  <c r="N996" i="1"/>
  <c r="J996" i="1"/>
  <c r="E996" i="1"/>
  <c r="Q995" i="1"/>
  <c r="S995" i="1" s="1"/>
  <c r="O995" i="1"/>
  <c r="J995" i="1"/>
  <c r="E995" i="1"/>
  <c r="Q994" i="1"/>
  <c r="U994" i="1" s="1"/>
  <c r="O994" i="1"/>
  <c r="J994" i="1"/>
  <c r="E994" i="1"/>
  <c r="Q993" i="1"/>
  <c r="O993" i="1"/>
  <c r="J993" i="1"/>
  <c r="E993" i="1"/>
  <c r="Q992" i="1"/>
  <c r="S992" i="1" s="1"/>
  <c r="O992" i="1"/>
  <c r="J992" i="1"/>
  <c r="E992" i="1"/>
  <c r="Q991" i="1"/>
  <c r="U991" i="1" s="1"/>
  <c r="O991" i="1"/>
  <c r="J991" i="1"/>
  <c r="E991" i="1"/>
  <c r="Q990" i="1"/>
  <c r="S990" i="1" s="1"/>
  <c r="O990" i="1"/>
  <c r="J990" i="1"/>
  <c r="E990" i="1"/>
  <c r="Q989" i="1"/>
  <c r="S989" i="1" s="1"/>
  <c r="O989" i="1"/>
  <c r="J989" i="1"/>
  <c r="E989" i="1"/>
  <c r="Q988" i="1"/>
  <c r="U988" i="1" s="1"/>
  <c r="O988" i="1"/>
  <c r="J988" i="1"/>
  <c r="E988" i="1"/>
  <c r="Q987" i="1"/>
  <c r="O987" i="1"/>
  <c r="J987" i="1"/>
  <c r="E987" i="1"/>
  <c r="Q986" i="1"/>
  <c r="O986" i="1"/>
  <c r="J986" i="1"/>
  <c r="E986" i="1"/>
  <c r="Q985" i="1"/>
  <c r="J985" i="1"/>
  <c r="G985" i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E985" i="1"/>
  <c r="Q984" i="1"/>
  <c r="O984" i="1"/>
  <c r="N984" i="1"/>
  <c r="J984" i="1"/>
  <c r="E984" i="1"/>
  <c r="Q983" i="1"/>
  <c r="O983" i="1"/>
  <c r="J983" i="1"/>
  <c r="E983" i="1"/>
  <c r="Q982" i="1"/>
  <c r="U982" i="1" s="1"/>
  <c r="O982" i="1"/>
  <c r="J982" i="1"/>
  <c r="E982" i="1"/>
  <c r="Q981" i="1"/>
  <c r="S981" i="1" s="1"/>
  <c r="O981" i="1"/>
  <c r="J981" i="1"/>
  <c r="E981" i="1"/>
  <c r="Q980" i="1"/>
  <c r="U980" i="1" s="1"/>
  <c r="O980" i="1"/>
  <c r="J980" i="1"/>
  <c r="E980" i="1"/>
  <c r="Q979" i="1"/>
  <c r="O979" i="1"/>
  <c r="J979" i="1"/>
  <c r="E979" i="1"/>
  <c r="Q978" i="1"/>
  <c r="O978" i="1"/>
  <c r="J978" i="1"/>
  <c r="E978" i="1"/>
  <c r="Q977" i="1"/>
  <c r="O977" i="1"/>
  <c r="J977" i="1"/>
  <c r="E977" i="1"/>
  <c r="Q976" i="1"/>
  <c r="O976" i="1"/>
  <c r="J976" i="1"/>
  <c r="E976" i="1"/>
  <c r="Q975" i="1"/>
  <c r="O975" i="1"/>
  <c r="J975" i="1"/>
  <c r="E975" i="1"/>
  <c r="Q974" i="1"/>
  <c r="O974" i="1"/>
  <c r="J974" i="1"/>
  <c r="E974" i="1"/>
  <c r="Q973" i="1"/>
  <c r="J973" i="1"/>
  <c r="G973" i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E973" i="1"/>
  <c r="Q972" i="1"/>
  <c r="R972" i="1" s="1"/>
  <c r="T972" i="1" s="1"/>
  <c r="O972" i="1"/>
  <c r="N972" i="1"/>
  <c r="J972" i="1"/>
  <c r="E972" i="1"/>
  <c r="Q971" i="1"/>
  <c r="R971" i="1" s="1"/>
  <c r="T971" i="1" s="1"/>
  <c r="O971" i="1"/>
  <c r="J971" i="1"/>
  <c r="E971" i="1"/>
  <c r="Q970" i="1"/>
  <c r="R970" i="1" s="1"/>
  <c r="T970" i="1" s="1"/>
  <c r="O970" i="1"/>
  <c r="J970" i="1"/>
  <c r="E970" i="1"/>
  <c r="Q969" i="1"/>
  <c r="R969" i="1" s="1"/>
  <c r="T969" i="1" s="1"/>
  <c r="O969" i="1"/>
  <c r="J969" i="1"/>
  <c r="E969" i="1"/>
  <c r="Q968" i="1"/>
  <c r="R968" i="1" s="1"/>
  <c r="T968" i="1" s="1"/>
  <c r="O968" i="1"/>
  <c r="J968" i="1"/>
  <c r="E968" i="1"/>
  <c r="Q967" i="1"/>
  <c r="R967" i="1" s="1"/>
  <c r="T967" i="1" s="1"/>
  <c r="O967" i="1"/>
  <c r="J967" i="1"/>
  <c r="E967" i="1"/>
  <c r="Q966" i="1"/>
  <c r="R966" i="1" s="1"/>
  <c r="T966" i="1" s="1"/>
  <c r="O966" i="1"/>
  <c r="J966" i="1"/>
  <c r="E966" i="1"/>
  <c r="Q965" i="1"/>
  <c r="R965" i="1" s="1"/>
  <c r="T965" i="1" s="1"/>
  <c r="O965" i="1"/>
  <c r="J965" i="1"/>
  <c r="E965" i="1"/>
  <c r="Q964" i="1"/>
  <c r="R964" i="1" s="1"/>
  <c r="T964" i="1" s="1"/>
  <c r="O964" i="1"/>
  <c r="J964" i="1"/>
  <c r="E964" i="1"/>
  <c r="Q963" i="1"/>
  <c r="R963" i="1" s="1"/>
  <c r="T963" i="1" s="1"/>
  <c r="O963" i="1"/>
  <c r="J963" i="1"/>
  <c r="E963" i="1"/>
  <c r="Q962" i="1"/>
  <c r="R962" i="1" s="1"/>
  <c r="T962" i="1" s="1"/>
  <c r="O962" i="1"/>
  <c r="J962" i="1"/>
  <c r="E962" i="1"/>
  <c r="Q961" i="1"/>
  <c r="R961" i="1" s="1"/>
  <c r="T961" i="1" s="1"/>
  <c r="J961" i="1"/>
  <c r="G961" i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E961" i="1"/>
  <c r="Q960" i="1"/>
  <c r="R960" i="1" s="1"/>
  <c r="T960" i="1" s="1"/>
  <c r="O960" i="1"/>
  <c r="N960" i="1"/>
  <c r="J960" i="1"/>
  <c r="E960" i="1"/>
  <c r="Q959" i="1"/>
  <c r="R959" i="1" s="1"/>
  <c r="T959" i="1" s="1"/>
  <c r="O959" i="1"/>
  <c r="J959" i="1"/>
  <c r="E959" i="1"/>
  <c r="Q958" i="1"/>
  <c r="O958" i="1"/>
  <c r="J958" i="1"/>
  <c r="E958" i="1"/>
  <c r="Q957" i="1"/>
  <c r="O957" i="1"/>
  <c r="J957" i="1"/>
  <c r="E957" i="1"/>
  <c r="Q956" i="1"/>
  <c r="O956" i="1"/>
  <c r="J956" i="1"/>
  <c r="E956" i="1"/>
  <c r="Q955" i="1"/>
  <c r="O955" i="1"/>
  <c r="J955" i="1"/>
  <c r="E955" i="1"/>
  <c r="Q954" i="1"/>
  <c r="O954" i="1"/>
  <c r="J954" i="1"/>
  <c r="E954" i="1"/>
  <c r="Q953" i="1"/>
  <c r="O953" i="1"/>
  <c r="J953" i="1"/>
  <c r="E953" i="1"/>
  <c r="Q952" i="1"/>
  <c r="O952" i="1"/>
  <c r="J952" i="1"/>
  <c r="E952" i="1"/>
  <c r="Q951" i="1"/>
  <c r="O951" i="1"/>
  <c r="J951" i="1"/>
  <c r="E951" i="1"/>
  <c r="Q950" i="1"/>
  <c r="O950" i="1"/>
  <c r="J950" i="1"/>
  <c r="E950" i="1"/>
  <c r="Q949" i="1"/>
  <c r="J949" i="1"/>
  <c r="G949" i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E949" i="1"/>
  <c r="Q948" i="1"/>
  <c r="O948" i="1"/>
  <c r="N948" i="1"/>
  <c r="J948" i="1"/>
  <c r="E948" i="1"/>
  <c r="Q947" i="1"/>
  <c r="O947" i="1"/>
  <c r="J947" i="1"/>
  <c r="E947" i="1"/>
  <c r="Q946" i="1"/>
  <c r="O946" i="1"/>
  <c r="J946" i="1"/>
  <c r="E946" i="1"/>
  <c r="Q945" i="1"/>
  <c r="O945" i="1"/>
  <c r="J945" i="1"/>
  <c r="E945" i="1"/>
  <c r="Q944" i="1"/>
  <c r="U944" i="1" s="1"/>
  <c r="O944" i="1"/>
  <c r="J944" i="1"/>
  <c r="E944" i="1"/>
  <c r="Q943" i="1"/>
  <c r="R943" i="1" s="1"/>
  <c r="T943" i="1" s="1"/>
  <c r="O943" i="1"/>
  <c r="J943" i="1"/>
  <c r="E943" i="1"/>
  <c r="Q942" i="1"/>
  <c r="U942" i="1" s="1"/>
  <c r="O942" i="1"/>
  <c r="J942" i="1"/>
  <c r="E942" i="1"/>
  <c r="Q941" i="1"/>
  <c r="R941" i="1" s="1"/>
  <c r="T941" i="1" s="1"/>
  <c r="O941" i="1"/>
  <c r="J941" i="1"/>
  <c r="E941" i="1"/>
  <c r="Q940" i="1"/>
  <c r="O940" i="1"/>
  <c r="J940" i="1"/>
  <c r="E940" i="1"/>
  <c r="Q939" i="1"/>
  <c r="O939" i="1"/>
  <c r="J939" i="1"/>
  <c r="E939" i="1"/>
  <c r="Q938" i="1"/>
  <c r="O938" i="1"/>
  <c r="J938" i="1"/>
  <c r="E938" i="1"/>
  <c r="Q937" i="1"/>
  <c r="R937" i="1" s="1"/>
  <c r="T937" i="1" s="1"/>
  <c r="J937" i="1"/>
  <c r="G937" i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E937" i="1"/>
  <c r="Q936" i="1"/>
  <c r="U936" i="1" s="1"/>
  <c r="O936" i="1"/>
  <c r="N936" i="1"/>
  <c r="J936" i="1"/>
  <c r="E936" i="1"/>
  <c r="Q935" i="1"/>
  <c r="O935" i="1"/>
  <c r="J935" i="1"/>
  <c r="E935" i="1"/>
  <c r="Q934" i="1"/>
  <c r="U934" i="1" s="1"/>
  <c r="O934" i="1"/>
  <c r="J934" i="1"/>
  <c r="E934" i="1"/>
  <c r="Q933" i="1"/>
  <c r="O933" i="1"/>
  <c r="J933" i="1"/>
  <c r="E933" i="1"/>
  <c r="Q932" i="1"/>
  <c r="U932" i="1" s="1"/>
  <c r="O932" i="1"/>
  <c r="J932" i="1"/>
  <c r="E932" i="1"/>
  <c r="Q931" i="1"/>
  <c r="O931" i="1"/>
  <c r="J931" i="1"/>
  <c r="E931" i="1"/>
  <c r="Q930" i="1"/>
  <c r="U930" i="1" s="1"/>
  <c r="O930" i="1"/>
  <c r="J930" i="1"/>
  <c r="E930" i="1"/>
  <c r="Q929" i="1"/>
  <c r="O929" i="1"/>
  <c r="J929" i="1"/>
  <c r="E929" i="1"/>
  <c r="Q928" i="1"/>
  <c r="S928" i="1" s="1"/>
  <c r="O928" i="1"/>
  <c r="J928" i="1"/>
  <c r="E928" i="1"/>
  <c r="Q927" i="1"/>
  <c r="S927" i="1" s="1"/>
  <c r="O927" i="1"/>
  <c r="J927" i="1"/>
  <c r="E927" i="1"/>
  <c r="Q926" i="1"/>
  <c r="U926" i="1" s="1"/>
  <c r="O926" i="1"/>
  <c r="J926" i="1"/>
  <c r="E926" i="1"/>
  <c r="Q925" i="1"/>
  <c r="J925" i="1"/>
  <c r="G925" i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E925" i="1"/>
  <c r="Q924" i="1"/>
  <c r="U924" i="1" s="1"/>
  <c r="O924" i="1"/>
  <c r="N924" i="1"/>
  <c r="J924" i="1"/>
  <c r="E924" i="1"/>
  <c r="Q923" i="1"/>
  <c r="S923" i="1" s="1"/>
  <c r="O923" i="1"/>
  <c r="J923" i="1"/>
  <c r="E923" i="1"/>
  <c r="Q922" i="1"/>
  <c r="O922" i="1"/>
  <c r="J922" i="1"/>
  <c r="E922" i="1"/>
  <c r="Q921" i="1"/>
  <c r="O921" i="1"/>
  <c r="J921" i="1"/>
  <c r="E921" i="1"/>
  <c r="Q920" i="1"/>
  <c r="U920" i="1" s="1"/>
  <c r="O920" i="1"/>
  <c r="J920" i="1"/>
  <c r="E920" i="1"/>
  <c r="Q919" i="1"/>
  <c r="S919" i="1" s="1"/>
  <c r="O919" i="1"/>
  <c r="J919" i="1"/>
  <c r="E919" i="1"/>
  <c r="Q918" i="1"/>
  <c r="O918" i="1"/>
  <c r="J918" i="1"/>
  <c r="E918" i="1"/>
  <c r="Q917" i="1"/>
  <c r="O917" i="1"/>
  <c r="J917" i="1"/>
  <c r="E917" i="1"/>
  <c r="Q916" i="1"/>
  <c r="U916" i="1" s="1"/>
  <c r="O916" i="1"/>
  <c r="J916" i="1"/>
  <c r="E916" i="1"/>
  <c r="Q915" i="1"/>
  <c r="O915" i="1"/>
  <c r="J915" i="1"/>
  <c r="E915" i="1"/>
  <c r="Q914" i="1"/>
  <c r="U914" i="1" s="1"/>
  <c r="O914" i="1"/>
  <c r="J914" i="1"/>
  <c r="E914" i="1"/>
  <c r="Q913" i="1"/>
  <c r="J913" i="1"/>
  <c r="G913" i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E913" i="1"/>
  <c r="Q912" i="1"/>
  <c r="R912" i="1" s="1"/>
  <c r="T912" i="1" s="1"/>
  <c r="O912" i="1"/>
  <c r="N912" i="1"/>
  <c r="J912" i="1"/>
  <c r="E912" i="1"/>
  <c r="Q911" i="1"/>
  <c r="U911" i="1" s="1"/>
  <c r="O911" i="1"/>
  <c r="J911" i="1"/>
  <c r="E911" i="1"/>
  <c r="Q910" i="1"/>
  <c r="O910" i="1"/>
  <c r="J910" i="1"/>
  <c r="E910" i="1"/>
  <c r="Q909" i="1"/>
  <c r="O909" i="1"/>
  <c r="J909" i="1"/>
  <c r="E909" i="1"/>
  <c r="Q908" i="1"/>
  <c r="O908" i="1"/>
  <c r="J908" i="1"/>
  <c r="E908" i="1"/>
  <c r="Q907" i="1"/>
  <c r="S907" i="1" s="1"/>
  <c r="O907" i="1"/>
  <c r="J907" i="1"/>
  <c r="E907" i="1"/>
  <c r="Q906" i="1"/>
  <c r="U906" i="1" s="1"/>
  <c r="O906" i="1"/>
  <c r="J906" i="1"/>
  <c r="E906" i="1"/>
  <c r="Q905" i="1"/>
  <c r="O905" i="1"/>
  <c r="J905" i="1"/>
  <c r="E905" i="1"/>
  <c r="Q904" i="1"/>
  <c r="U904" i="1" s="1"/>
  <c r="O904" i="1"/>
  <c r="J904" i="1"/>
  <c r="E904" i="1"/>
  <c r="Q903" i="1"/>
  <c r="O903" i="1"/>
  <c r="J903" i="1"/>
  <c r="E903" i="1"/>
  <c r="Q902" i="1"/>
  <c r="U902" i="1" s="1"/>
  <c r="O902" i="1"/>
  <c r="J902" i="1"/>
  <c r="E902" i="1"/>
  <c r="Q901" i="1"/>
  <c r="J901" i="1"/>
  <c r="G901" i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E901" i="1"/>
  <c r="Q900" i="1"/>
  <c r="R900" i="1" s="1"/>
  <c r="T900" i="1" s="1"/>
  <c r="O900" i="1"/>
  <c r="N900" i="1"/>
  <c r="J900" i="1"/>
  <c r="E900" i="1"/>
  <c r="Q899" i="1"/>
  <c r="S899" i="1" s="1"/>
  <c r="O899" i="1"/>
  <c r="J899" i="1"/>
  <c r="E899" i="1"/>
  <c r="Q898" i="1"/>
  <c r="O898" i="1"/>
  <c r="J898" i="1"/>
  <c r="E898" i="1"/>
  <c r="Q897" i="1"/>
  <c r="U897" i="1" s="1"/>
  <c r="O897" i="1"/>
  <c r="J897" i="1"/>
  <c r="E897" i="1"/>
  <c r="Q896" i="1"/>
  <c r="U896" i="1" s="1"/>
  <c r="O896" i="1"/>
  <c r="J896" i="1"/>
  <c r="E896" i="1"/>
  <c r="Q895" i="1"/>
  <c r="S895" i="1" s="1"/>
  <c r="O895" i="1"/>
  <c r="J895" i="1"/>
  <c r="E895" i="1"/>
  <c r="Q894" i="1"/>
  <c r="U894" i="1" s="1"/>
  <c r="O894" i="1"/>
  <c r="J894" i="1"/>
  <c r="E894" i="1"/>
  <c r="Q893" i="1"/>
  <c r="U893" i="1" s="1"/>
  <c r="O893" i="1"/>
  <c r="J893" i="1"/>
  <c r="E893" i="1"/>
  <c r="Q892" i="1"/>
  <c r="U892" i="1" s="1"/>
  <c r="O892" i="1"/>
  <c r="J892" i="1"/>
  <c r="E892" i="1"/>
  <c r="Q891" i="1"/>
  <c r="O891" i="1"/>
  <c r="J891" i="1"/>
  <c r="E891" i="1"/>
  <c r="Q890" i="1"/>
  <c r="U890" i="1" s="1"/>
  <c r="O890" i="1"/>
  <c r="J890" i="1"/>
  <c r="E890" i="1"/>
  <c r="Q889" i="1"/>
  <c r="J889" i="1"/>
  <c r="G889" i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E889" i="1"/>
  <c r="Q888" i="1"/>
  <c r="R888" i="1" s="1"/>
  <c r="T888" i="1" s="1"/>
  <c r="O888" i="1"/>
  <c r="N888" i="1"/>
  <c r="J888" i="1"/>
  <c r="E888" i="1"/>
  <c r="Q887" i="1"/>
  <c r="U887" i="1" s="1"/>
  <c r="O887" i="1"/>
  <c r="J887" i="1"/>
  <c r="E887" i="1"/>
  <c r="Q886" i="1"/>
  <c r="S886" i="1" s="1"/>
  <c r="O886" i="1"/>
  <c r="J886" i="1"/>
  <c r="E886" i="1"/>
  <c r="Q885" i="1"/>
  <c r="O885" i="1"/>
  <c r="J885" i="1"/>
  <c r="E885" i="1"/>
  <c r="Q884" i="1"/>
  <c r="R884" i="1" s="1"/>
  <c r="T884" i="1" s="1"/>
  <c r="O884" i="1"/>
  <c r="J884" i="1"/>
  <c r="E884" i="1"/>
  <c r="Q883" i="1"/>
  <c r="R883" i="1" s="1"/>
  <c r="T883" i="1" s="1"/>
  <c r="O883" i="1"/>
  <c r="J883" i="1"/>
  <c r="E883" i="1"/>
  <c r="Q882" i="1"/>
  <c r="R882" i="1" s="1"/>
  <c r="T882" i="1" s="1"/>
  <c r="O882" i="1"/>
  <c r="J882" i="1"/>
  <c r="E882" i="1"/>
  <c r="Q881" i="1"/>
  <c r="R881" i="1" s="1"/>
  <c r="T881" i="1" s="1"/>
  <c r="O881" i="1"/>
  <c r="J881" i="1"/>
  <c r="E881" i="1"/>
  <c r="Q880" i="1"/>
  <c r="S880" i="1" s="1"/>
  <c r="O880" i="1"/>
  <c r="J880" i="1"/>
  <c r="E880" i="1"/>
  <c r="Q879" i="1"/>
  <c r="O879" i="1"/>
  <c r="J879" i="1"/>
  <c r="E879" i="1"/>
  <c r="Q878" i="1"/>
  <c r="R878" i="1" s="1"/>
  <c r="T878" i="1" s="1"/>
  <c r="O878" i="1"/>
  <c r="J878" i="1"/>
  <c r="E878" i="1"/>
  <c r="Q877" i="1"/>
  <c r="R877" i="1" s="1"/>
  <c r="T877" i="1" s="1"/>
  <c r="J877" i="1"/>
  <c r="G877" i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E877" i="1"/>
  <c r="Q876" i="1"/>
  <c r="U876" i="1" s="1"/>
  <c r="O876" i="1"/>
  <c r="N876" i="1"/>
  <c r="J876" i="1"/>
  <c r="E876" i="1"/>
  <c r="Q875" i="1"/>
  <c r="U875" i="1" s="1"/>
  <c r="O875" i="1"/>
  <c r="J875" i="1"/>
  <c r="E875" i="1"/>
  <c r="Q874" i="1"/>
  <c r="O874" i="1"/>
  <c r="J874" i="1"/>
  <c r="E874" i="1"/>
  <c r="Q873" i="1"/>
  <c r="S873" i="1" s="1"/>
  <c r="O873" i="1"/>
  <c r="J873" i="1"/>
  <c r="E873" i="1"/>
  <c r="Q872" i="1"/>
  <c r="U872" i="1" s="1"/>
  <c r="O872" i="1"/>
  <c r="J872" i="1"/>
  <c r="E872" i="1"/>
  <c r="Q871" i="1"/>
  <c r="U871" i="1" s="1"/>
  <c r="O871" i="1"/>
  <c r="J871" i="1"/>
  <c r="E871" i="1"/>
  <c r="Q870" i="1"/>
  <c r="O870" i="1"/>
  <c r="J870" i="1"/>
  <c r="E870" i="1"/>
  <c r="Q869" i="1"/>
  <c r="O869" i="1"/>
  <c r="J869" i="1"/>
  <c r="E869" i="1"/>
  <c r="Q868" i="1"/>
  <c r="U868" i="1" s="1"/>
  <c r="O868" i="1"/>
  <c r="J868" i="1"/>
  <c r="E868" i="1"/>
  <c r="Q867" i="1"/>
  <c r="U867" i="1" s="1"/>
  <c r="O867" i="1"/>
  <c r="J867" i="1"/>
  <c r="E867" i="1"/>
  <c r="Q866" i="1"/>
  <c r="O866" i="1"/>
  <c r="J866" i="1"/>
  <c r="E866" i="1"/>
  <c r="Q865" i="1"/>
  <c r="U865" i="1" s="1"/>
  <c r="J865" i="1"/>
  <c r="G865" i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E865" i="1"/>
  <c r="Q864" i="1"/>
  <c r="R864" i="1" s="1"/>
  <c r="T864" i="1" s="1"/>
  <c r="O864" i="1"/>
  <c r="N864" i="1"/>
  <c r="J864" i="1"/>
  <c r="E864" i="1"/>
  <c r="Q863" i="1"/>
  <c r="U863" i="1" s="1"/>
  <c r="O863" i="1"/>
  <c r="J863" i="1"/>
  <c r="E863" i="1"/>
  <c r="Q862" i="1"/>
  <c r="R862" i="1" s="1"/>
  <c r="T862" i="1" s="1"/>
  <c r="O862" i="1"/>
  <c r="J862" i="1"/>
  <c r="E862" i="1"/>
  <c r="Q861" i="1"/>
  <c r="R861" i="1" s="1"/>
  <c r="T861" i="1" s="1"/>
  <c r="O861" i="1"/>
  <c r="J861" i="1"/>
  <c r="E861" i="1"/>
  <c r="Q860" i="1"/>
  <c r="U860" i="1" s="1"/>
  <c r="O860" i="1"/>
  <c r="J860" i="1"/>
  <c r="E860" i="1"/>
  <c r="Q859" i="1"/>
  <c r="O859" i="1"/>
  <c r="J859" i="1"/>
  <c r="E859" i="1"/>
  <c r="Q858" i="1"/>
  <c r="R858" i="1" s="1"/>
  <c r="T858" i="1" s="1"/>
  <c r="O858" i="1"/>
  <c r="J858" i="1"/>
  <c r="E858" i="1"/>
  <c r="Q857" i="1"/>
  <c r="R857" i="1" s="1"/>
  <c r="T857" i="1" s="1"/>
  <c r="O857" i="1"/>
  <c r="J857" i="1"/>
  <c r="E857" i="1"/>
  <c r="Q856" i="1"/>
  <c r="U856" i="1" s="1"/>
  <c r="O856" i="1"/>
  <c r="J856" i="1"/>
  <c r="E856" i="1"/>
  <c r="Q855" i="1"/>
  <c r="U855" i="1" s="1"/>
  <c r="O855" i="1"/>
  <c r="J855" i="1"/>
  <c r="E855" i="1"/>
  <c r="Q854" i="1"/>
  <c r="O854" i="1"/>
  <c r="J854" i="1"/>
  <c r="E854" i="1"/>
  <c r="Q853" i="1"/>
  <c r="R853" i="1" s="1"/>
  <c r="T853" i="1" s="1"/>
  <c r="J853" i="1"/>
  <c r="G853" i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E853" i="1"/>
  <c r="Q852" i="1"/>
  <c r="S852" i="1" s="1"/>
  <c r="O852" i="1"/>
  <c r="N852" i="1"/>
  <c r="J852" i="1"/>
  <c r="E852" i="1"/>
  <c r="Q851" i="1"/>
  <c r="R851" i="1" s="1"/>
  <c r="T851" i="1" s="1"/>
  <c r="O851" i="1"/>
  <c r="J851" i="1"/>
  <c r="E851" i="1"/>
  <c r="Q850" i="1"/>
  <c r="R850" i="1" s="1"/>
  <c r="T850" i="1" s="1"/>
  <c r="O850" i="1"/>
  <c r="J850" i="1"/>
  <c r="E850" i="1"/>
  <c r="Q849" i="1"/>
  <c r="U849" i="1" s="1"/>
  <c r="O849" i="1"/>
  <c r="J849" i="1"/>
  <c r="E849" i="1"/>
  <c r="Q848" i="1"/>
  <c r="R848" i="1" s="1"/>
  <c r="T848" i="1" s="1"/>
  <c r="O848" i="1"/>
  <c r="J848" i="1"/>
  <c r="E848" i="1"/>
  <c r="Q847" i="1"/>
  <c r="R847" i="1" s="1"/>
  <c r="T847" i="1" s="1"/>
  <c r="O847" i="1"/>
  <c r="J847" i="1"/>
  <c r="E847" i="1"/>
  <c r="Q846" i="1"/>
  <c r="R846" i="1" s="1"/>
  <c r="T846" i="1" s="1"/>
  <c r="O846" i="1"/>
  <c r="J846" i="1"/>
  <c r="E846" i="1"/>
  <c r="Q845" i="1"/>
  <c r="S845" i="1" s="1"/>
  <c r="O845" i="1"/>
  <c r="J845" i="1"/>
  <c r="E845" i="1"/>
  <c r="Q844" i="1"/>
  <c r="U844" i="1" s="1"/>
  <c r="O844" i="1"/>
  <c r="J844" i="1"/>
  <c r="E844" i="1"/>
  <c r="Q843" i="1"/>
  <c r="S843" i="1" s="1"/>
  <c r="O843" i="1"/>
  <c r="J843" i="1"/>
  <c r="E843" i="1"/>
  <c r="Q842" i="1"/>
  <c r="R842" i="1" s="1"/>
  <c r="T842" i="1" s="1"/>
  <c r="O842" i="1"/>
  <c r="J842" i="1"/>
  <c r="E842" i="1"/>
  <c r="Q841" i="1"/>
  <c r="U841" i="1" s="1"/>
  <c r="J841" i="1"/>
  <c r="G841" i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E841" i="1"/>
  <c r="Q840" i="1"/>
  <c r="U840" i="1" s="1"/>
  <c r="O840" i="1"/>
  <c r="N840" i="1"/>
  <c r="J840" i="1"/>
  <c r="E840" i="1"/>
  <c r="Q839" i="1"/>
  <c r="O839" i="1"/>
  <c r="J839" i="1"/>
  <c r="E839" i="1"/>
  <c r="Q838" i="1"/>
  <c r="R838" i="1" s="1"/>
  <c r="T838" i="1" s="1"/>
  <c r="O838" i="1"/>
  <c r="J838" i="1"/>
  <c r="E838" i="1"/>
  <c r="Q837" i="1"/>
  <c r="U837" i="1" s="1"/>
  <c r="O837" i="1"/>
  <c r="J837" i="1"/>
  <c r="E837" i="1"/>
  <c r="Q836" i="1"/>
  <c r="S836" i="1" s="1"/>
  <c r="O836" i="1"/>
  <c r="J836" i="1"/>
  <c r="E836" i="1"/>
  <c r="Q835" i="1"/>
  <c r="U835" i="1" s="1"/>
  <c r="O835" i="1"/>
  <c r="J835" i="1"/>
  <c r="E835" i="1"/>
  <c r="Q834" i="1"/>
  <c r="R834" i="1" s="1"/>
  <c r="T834" i="1" s="1"/>
  <c r="O834" i="1"/>
  <c r="J834" i="1"/>
  <c r="E834" i="1"/>
  <c r="Q833" i="1"/>
  <c r="U833" i="1" s="1"/>
  <c r="O833" i="1"/>
  <c r="J833" i="1"/>
  <c r="E833" i="1"/>
  <c r="Q832" i="1"/>
  <c r="O832" i="1"/>
  <c r="J832" i="1"/>
  <c r="E832" i="1"/>
  <c r="Q831" i="1"/>
  <c r="U831" i="1" s="1"/>
  <c r="O831" i="1"/>
  <c r="J831" i="1"/>
  <c r="E831" i="1"/>
  <c r="Q830" i="1"/>
  <c r="R830" i="1" s="1"/>
  <c r="T830" i="1" s="1"/>
  <c r="O830" i="1"/>
  <c r="J830" i="1"/>
  <c r="E830" i="1"/>
  <c r="Q829" i="1"/>
  <c r="U829" i="1" s="1"/>
  <c r="J829" i="1"/>
  <c r="G829" i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E829" i="1"/>
  <c r="Q828" i="1"/>
  <c r="R828" i="1" s="1"/>
  <c r="T828" i="1" s="1"/>
  <c r="O828" i="1"/>
  <c r="N828" i="1"/>
  <c r="J828" i="1"/>
  <c r="E828" i="1"/>
  <c r="Q827" i="1"/>
  <c r="R827" i="1" s="1"/>
  <c r="T827" i="1" s="1"/>
  <c r="O827" i="1"/>
  <c r="J827" i="1"/>
  <c r="E827" i="1"/>
  <c r="Q826" i="1"/>
  <c r="R826" i="1" s="1"/>
  <c r="T826" i="1" s="1"/>
  <c r="O826" i="1"/>
  <c r="J826" i="1"/>
  <c r="E826" i="1"/>
  <c r="Q825" i="1"/>
  <c r="U825" i="1" s="1"/>
  <c r="O825" i="1"/>
  <c r="J825" i="1"/>
  <c r="E825" i="1"/>
  <c r="Q824" i="1"/>
  <c r="R824" i="1" s="1"/>
  <c r="T824" i="1" s="1"/>
  <c r="O824" i="1"/>
  <c r="J824" i="1"/>
  <c r="E824" i="1"/>
  <c r="Q823" i="1"/>
  <c r="R823" i="1" s="1"/>
  <c r="T823" i="1" s="1"/>
  <c r="O823" i="1"/>
  <c r="J823" i="1"/>
  <c r="E823" i="1"/>
  <c r="Q822" i="1"/>
  <c r="R822" i="1" s="1"/>
  <c r="T822" i="1" s="1"/>
  <c r="O822" i="1"/>
  <c r="J822" i="1"/>
  <c r="E822" i="1"/>
  <c r="Q821" i="1"/>
  <c r="U821" i="1" s="1"/>
  <c r="O821" i="1"/>
  <c r="J821" i="1"/>
  <c r="E821" i="1"/>
  <c r="Q820" i="1"/>
  <c r="R820" i="1" s="1"/>
  <c r="T820" i="1" s="1"/>
  <c r="O820" i="1"/>
  <c r="J820" i="1"/>
  <c r="E820" i="1"/>
  <c r="Q819" i="1"/>
  <c r="R819" i="1" s="1"/>
  <c r="T819" i="1" s="1"/>
  <c r="O819" i="1"/>
  <c r="J819" i="1"/>
  <c r="E819" i="1"/>
  <c r="Q818" i="1"/>
  <c r="R818" i="1" s="1"/>
  <c r="T818" i="1" s="1"/>
  <c r="O818" i="1"/>
  <c r="J818" i="1"/>
  <c r="E818" i="1"/>
  <c r="Q817" i="1"/>
  <c r="U817" i="1" s="1"/>
  <c r="J817" i="1"/>
  <c r="G817" i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E817" i="1"/>
  <c r="Q816" i="1"/>
  <c r="R816" i="1" s="1"/>
  <c r="T816" i="1" s="1"/>
  <c r="O816" i="1"/>
  <c r="N816" i="1"/>
  <c r="J816" i="1"/>
  <c r="E816" i="1"/>
  <c r="Q815" i="1"/>
  <c r="R815" i="1" s="1"/>
  <c r="T815" i="1" s="1"/>
  <c r="O815" i="1"/>
  <c r="J815" i="1"/>
  <c r="E815" i="1"/>
  <c r="Q814" i="1"/>
  <c r="O814" i="1"/>
  <c r="J814" i="1"/>
  <c r="E814" i="1"/>
  <c r="Q813" i="1"/>
  <c r="U813" i="1" s="1"/>
  <c r="O813" i="1"/>
  <c r="J813" i="1"/>
  <c r="E813" i="1"/>
  <c r="Q812" i="1"/>
  <c r="O812" i="1"/>
  <c r="J812" i="1"/>
  <c r="E812" i="1"/>
  <c r="Q811" i="1"/>
  <c r="R811" i="1" s="1"/>
  <c r="T811" i="1" s="1"/>
  <c r="O811" i="1"/>
  <c r="J811" i="1"/>
  <c r="E811" i="1"/>
  <c r="Q810" i="1"/>
  <c r="O810" i="1"/>
  <c r="J810" i="1"/>
  <c r="E810" i="1"/>
  <c r="Q809" i="1"/>
  <c r="U809" i="1" s="1"/>
  <c r="O809" i="1"/>
  <c r="J809" i="1"/>
  <c r="E809" i="1"/>
  <c r="Q808" i="1"/>
  <c r="U808" i="1" s="1"/>
  <c r="O808" i="1"/>
  <c r="J808" i="1"/>
  <c r="E808" i="1"/>
  <c r="Q807" i="1"/>
  <c r="R807" i="1" s="1"/>
  <c r="T807" i="1" s="1"/>
  <c r="O807" i="1"/>
  <c r="J807" i="1"/>
  <c r="E807" i="1"/>
  <c r="Q806" i="1"/>
  <c r="O806" i="1"/>
  <c r="J806" i="1"/>
  <c r="E806" i="1"/>
  <c r="Q805" i="1"/>
  <c r="U805" i="1" s="1"/>
  <c r="J805" i="1"/>
  <c r="G805" i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E805" i="1"/>
  <c r="Q804" i="1"/>
  <c r="R804" i="1" s="1"/>
  <c r="T804" i="1" s="1"/>
  <c r="O804" i="1"/>
  <c r="N804" i="1"/>
  <c r="J804" i="1"/>
  <c r="E804" i="1"/>
  <c r="Q803" i="1"/>
  <c r="R803" i="1" s="1"/>
  <c r="T803" i="1" s="1"/>
  <c r="O803" i="1"/>
  <c r="J803" i="1"/>
  <c r="E803" i="1"/>
  <c r="Q802" i="1"/>
  <c r="O802" i="1"/>
  <c r="J802" i="1"/>
  <c r="E802" i="1"/>
  <c r="Q801" i="1"/>
  <c r="U801" i="1" s="1"/>
  <c r="O801" i="1"/>
  <c r="J801" i="1"/>
  <c r="E801" i="1"/>
  <c r="Q800" i="1"/>
  <c r="R800" i="1" s="1"/>
  <c r="T800" i="1" s="1"/>
  <c r="O800" i="1"/>
  <c r="J800" i="1"/>
  <c r="E800" i="1"/>
  <c r="Q799" i="1"/>
  <c r="R799" i="1" s="1"/>
  <c r="T799" i="1" s="1"/>
  <c r="O799" i="1"/>
  <c r="J799" i="1"/>
  <c r="E799" i="1"/>
  <c r="Q798" i="1"/>
  <c r="O798" i="1"/>
  <c r="J798" i="1"/>
  <c r="E798" i="1"/>
  <c r="Q797" i="1"/>
  <c r="O797" i="1"/>
  <c r="J797" i="1"/>
  <c r="E797" i="1"/>
  <c r="Q796" i="1"/>
  <c r="U796" i="1" s="1"/>
  <c r="O796" i="1"/>
  <c r="J796" i="1"/>
  <c r="E796" i="1"/>
  <c r="Q795" i="1"/>
  <c r="R795" i="1" s="1"/>
  <c r="T795" i="1" s="1"/>
  <c r="O795" i="1"/>
  <c r="J795" i="1"/>
  <c r="E795" i="1"/>
  <c r="Q794" i="1"/>
  <c r="O794" i="1"/>
  <c r="J794" i="1"/>
  <c r="E794" i="1"/>
  <c r="Q793" i="1"/>
  <c r="J793" i="1"/>
  <c r="G793" i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E793" i="1"/>
  <c r="Q792" i="1"/>
  <c r="O792" i="1"/>
  <c r="N792" i="1"/>
  <c r="J792" i="1"/>
  <c r="E792" i="1"/>
  <c r="Q791" i="1"/>
  <c r="R791" i="1" s="1"/>
  <c r="T791" i="1" s="1"/>
  <c r="O791" i="1"/>
  <c r="J791" i="1"/>
  <c r="E791" i="1"/>
  <c r="Q790" i="1"/>
  <c r="S790" i="1" s="1"/>
  <c r="O790" i="1"/>
  <c r="J790" i="1"/>
  <c r="E790" i="1"/>
  <c r="Q789" i="1"/>
  <c r="O789" i="1"/>
  <c r="J789" i="1"/>
  <c r="E789" i="1"/>
  <c r="Q788" i="1"/>
  <c r="R788" i="1" s="1"/>
  <c r="T788" i="1" s="1"/>
  <c r="O788" i="1"/>
  <c r="J788" i="1"/>
  <c r="E788" i="1"/>
  <c r="Q787" i="1"/>
  <c r="R787" i="1" s="1"/>
  <c r="T787" i="1" s="1"/>
  <c r="O787" i="1"/>
  <c r="J787" i="1"/>
  <c r="E787" i="1"/>
  <c r="Q786" i="1"/>
  <c r="S786" i="1" s="1"/>
  <c r="O786" i="1"/>
  <c r="J786" i="1"/>
  <c r="E786" i="1"/>
  <c r="Q785" i="1"/>
  <c r="U785" i="1" s="1"/>
  <c r="O785" i="1"/>
  <c r="J785" i="1"/>
  <c r="E785" i="1"/>
  <c r="Q784" i="1"/>
  <c r="R784" i="1" s="1"/>
  <c r="T784" i="1" s="1"/>
  <c r="O784" i="1"/>
  <c r="J784" i="1"/>
  <c r="E784" i="1"/>
  <c r="Q783" i="1"/>
  <c r="R783" i="1" s="1"/>
  <c r="T783" i="1" s="1"/>
  <c r="O783" i="1"/>
  <c r="J783" i="1"/>
  <c r="E783" i="1"/>
  <c r="Q782" i="1"/>
  <c r="R782" i="1" s="1"/>
  <c r="T782" i="1" s="1"/>
  <c r="O782" i="1"/>
  <c r="J782" i="1"/>
  <c r="E782" i="1"/>
  <c r="Q781" i="1"/>
  <c r="R781" i="1" s="1"/>
  <c r="T781" i="1" s="1"/>
  <c r="J781" i="1"/>
  <c r="G781" i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E781" i="1"/>
  <c r="Q780" i="1"/>
  <c r="R780" i="1" s="1"/>
  <c r="T780" i="1" s="1"/>
  <c r="O780" i="1"/>
  <c r="N780" i="1"/>
  <c r="J780" i="1"/>
  <c r="E780" i="1"/>
  <c r="Q779" i="1"/>
  <c r="R779" i="1" s="1"/>
  <c r="T779" i="1" s="1"/>
  <c r="O779" i="1"/>
  <c r="J779" i="1"/>
  <c r="E779" i="1"/>
  <c r="Q778" i="1"/>
  <c r="R778" i="1" s="1"/>
  <c r="T778" i="1" s="1"/>
  <c r="O778" i="1"/>
  <c r="J778" i="1"/>
  <c r="E778" i="1"/>
  <c r="Q777" i="1"/>
  <c r="R777" i="1" s="1"/>
  <c r="T777" i="1" s="1"/>
  <c r="O777" i="1"/>
  <c r="J777" i="1"/>
  <c r="E777" i="1"/>
  <c r="Q776" i="1"/>
  <c r="U776" i="1" s="1"/>
  <c r="O776" i="1"/>
  <c r="J776" i="1"/>
  <c r="E776" i="1"/>
  <c r="Q775" i="1"/>
  <c r="R775" i="1" s="1"/>
  <c r="T775" i="1" s="1"/>
  <c r="O775" i="1"/>
  <c r="J775" i="1"/>
  <c r="E775" i="1"/>
  <c r="Q774" i="1"/>
  <c r="R774" i="1" s="1"/>
  <c r="T774" i="1" s="1"/>
  <c r="O774" i="1"/>
  <c r="J774" i="1"/>
  <c r="E774" i="1"/>
  <c r="Q773" i="1"/>
  <c r="R773" i="1" s="1"/>
  <c r="T773" i="1" s="1"/>
  <c r="O773" i="1"/>
  <c r="J773" i="1"/>
  <c r="E773" i="1"/>
  <c r="Q772" i="1"/>
  <c r="S772" i="1" s="1"/>
  <c r="O772" i="1"/>
  <c r="J772" i="1"/>
  <c r="E772" i="1"/>
  <c r="Q771" i="1"/>
  <c r="R771" i="1" s="1"/>
  <c r="T771" i="1" s="1"/>
  <c r="O771" i="1"/>
  <c r="J771" i="1"/>
  <c r="E771" i="1"/>
  <c r="Q770" i="1"/>
  <c r="R770" i="1" s="1"/>
  <c r="T770" i="1" s="1"/>
  <c r="O770" i="1"/>
  <c r="J770" i="1"/>
  <c r="E770" i="1"/>
  <c r="Q769" i="1"/>
  <c r="R769" i="1" s="1"/>
  <c r="T769" i="1" s="1"/>
  <c r="J769" i="1"/>
  <c r="G769" i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E769" i="1"/>
  <c r="Q768" i="1"/>
  <c r="U768" i="1" s="1"/>
  <c r="O768" i="1"/>
  <c r="N768" i="1"/>
  <c r="J768" i="1"/>
  <c r="E768" i="1"/>
  <c r="Q767" i="1"/>
  <c r="R767" i="1" s="1"/>
  <c r="T767" i="1" s="1"/>
  <c r="O767" i="1"/>
  <c r="J767" i="1"/>
  <c r="E767" i="1"/>
  <c r="Q766" i="1"/>
  <c r="R766" i="1" s="1"/>
  <c r="T766" i="1" s="1"/>
  <c r="O766" i="1"/>
  <c r="J766" i="1"/>
  <c r="E766" i="1"/>
  <c r="Q765" i="1"/>
  <c r="R765" i="1" s="1"/>
  <c r="T765" i="1" s="1"/>
  <c r="O765" i="1"/>
  <c r="J765" i="1"/>
  <c r="E765" i="1"/>
  <c r="Q764" i="1"/>
  <c r="S764" i="1" s="1"/>
  <c r="O764" i="1"/>
  <c r="J764" i="1"/>
  <c r="E764" i="1"/>
  <c r="Q763" i="1"/>
  <c r="U763" i="1" s="1"/>
  <c r="O763" i="1"/>
  <c r="J763" i="1"/>
  <c r="E763" i="1"/>
  <c r="Q762" i="1"/>
  <c r="R762" i="1" s="1"/>
  <c r="T762" i="1" s="1"/>
  <c r="O762" i="1"/>
  <c r="J762" i="1"/>
  <c r="E762" i="1"/>
  <c r="Q761" i="1"/>
  <c r="R761" i="1" s="1"/>
  <c r="T761" i="1" s="1"/>
  <c r="O761" i="1"/>
  <c r="J761" i="1"/>
  <c r="E761" i="1"/>
  <c r="Q760" i="1"/>
  <c r="U760" i="1" s="1"/>
  <c r="O760" i="1"/>
  <c r="J760" i="1"/>
  <c r="E760" i="1"/>
  <c r="Q759" i="1"/>
  <c r="S759" i="1" s="1"/>
  <c r="O759" i="1"/>
  <c r="J759" i="1"/>
  <c r="E759" i="1"/>
  <c r="Q758" i="1"/>
  <c r="S758" i="1" s="1"/>
  <c r="O758" i="1"/>
  <c r="J758" i="1"/>
  <c r="E758" i="1"/>
  <c r="Q757" i="1"/>
  <c r="R757" i="1" s="1"/>
  <c r="T757" i="1" s="1"/>
  <c r="J757" i="1"/>
  <c r="G757" i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E757" i="1"/>
  <c r="Q756" i="1"/>
  <c r="U756" i="1" s="1"/>
  <c r="O756" i="1"/>
  <c r="N756" i="1"/>
  <c r="J756" i="1"/>
  <c r="E756" i="1"/>
  <c r="Q755" i="1"/>
  <c r="U755" i="1" s="1"/>
  <c r="O755" i="1"/>
  <c r="J755" i="1"/>
  <c r="E755" i="1"/>
  <c r="Q754" i="1"/>
  <c r="U754" i="1" s="1"/>
  <c r="O754" i="1"/>
  <c r="J754" i="1"/>
  <c r="E754" i="1"/>
  <c r="Q753" i="1"/>
  <c r="S753" i="1" s="1"/>
  <c r="O753" i="1"/>
  <c r="J753" i="1"/>
  <c r="E753" i="1"/>
  <c r="Q752" i="1"/>
  <c r="O752" i="1"/>
  <c r="J752" i="1"/>
  <c r="E752" i="1"/>
  <c r="Q751" i="1"/>
  <c r="U751" i="1" s="1"/>
  <c r="O751" i="1"/>
  <c r="J751" i="1"/>
  <c r="E751" i="1"/>
  <c r="Q750" i="1"/>
  <c r="U750" i="1" s="1"/>
  <c r="O750" i="1"/>
  <c r="J750" i="1"/>
  <c r="E750" i="1"/>
  <c r="Q749" i="1"/>
  <c r="S749" i="1" s="1"/>
  <c r="O749" i="1"/>
  <c r="J749" i="1"/>
  <c r="E749" i="1"/>
  <c r="Q748" i="1"/>
  <c r="U748" i="1" s="1"/>
  <c r="O748" i="1"/>
  <c r="J748" i="1"/>
  <c r="E748" i="1"/>
  <c r="Q747" i="1"/>
  <c r="O747" i="1"/>
  <c r="J747" i="1"/>
  <c r="E747" i="1"/>
  <c r="Q746" i="1"/>
  <c r="U746" i="1" s="1"/>
  <c r="O746" i="1"/>
  <c r="J746" i="1"/>
  <c r="E746" i="1"/>
  <c r="Q745" i="1"/>
  <c r="S745" i="1" s="1"/>
  <c r="J745" i="1"/>
  <c r="G745" i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E745" i="1"/>
  <c r="Q744" i="1"/>
  <c r="R744" i="1" s="1"/>
  <c r="T744" i="1" s="1"/>
  <c r="O744" i="1"/>
  <c r="N744" i="1"/>
  <c r="J744" i="1"/>
  <c r="E744" i="1"/>
  <c r="Q743" i="1"/>
  <c r="O743" i="1"/>
  <c r="J743" i="1"/>
  <c r="E743" i="1"/>
  <c r="Q742" i="1"/>
  <c r="U742" i="1" s="1"/>
  <c r="O742" i="1"/>
  <c r="J742" i="1"/>
  <c r="E742" i="1"/>
  <c r="Q741" i="1"/>
  <c r="O741" i="1"/>
  <c r="J741" i="1"/>
  <c r="E741" i="1"/>
  <c r="Q740" i="1"/>
  <c r="U740" i="1" s="1"/>
  <c r="O740" i="1"/>
  <c r="J740" i="1"/>
  <c r="E740" i="1"/>
  <c r="Q739" i="1"/>
  <c r="O739" i="1"/>
  <c r="J739" i="1"/>
  <c r="E739" i="1"/>
  <c r="Q738" i="1"/>
  <c r="O738" i="1"/>
  <c r="J738" i="1"/>
  <c r="E738" i="1"/>
  <c r="Q737" i="1"/>
  <c r="O737" i="1"/>
  <c r="J737" i="1"/>
  <c r="E737" i="1"/>
  <c r="Q736" i="1"/>
  <c r="R736" i="1" s="1"/>
  <c r="T736" i="1" s="1"/>
  <c r="O736" i="1"/>
  <c r="J736" i="1"/>
  <c r="E736" i="1"/>
  <c r="Q735" i="1"/>
  <c r="U735" i="1" s="1"/>
  <c r="O735" i="1"/>
  <c r="J735" i="1"/>
  <c r="E735" i="1"/>
  <c r="Q734" i="1"/>
  <c r="U734" i="1" s="1"/>
  <c r="O734" i="1"/>
  <c r="J734" i="1"/>
  <c r="E734" i="1"/>
  <c r="Q733" i="1"/>
  <c r="J733" i="1"/>
  <c r="G733" i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E733" i="1"/>
  <c r="Q732" i="1"/>
  <c r="U732" i="1" s="1"/>
  <c r="O732" i="1"/>
  <c r="N732" i="1"/>
  <c r="M732" i="1" s="1"/>
  <c r="N731" i="1" s="1"/>
  <c r="J732" i="1"/>
  <c r="E732" i="1"/>
  <c r="Q731" i="1"/>
  <c r="U731" i="1" s="1"/>
  <c r="O731" i="1"/>
  <c r="J731" i="1"/>
  <c r="E731" i="1"/>
  <c r="Q730" i="1"/>
  <c r="O730" i="1"/>
  <c r="J730" i="1"/>
  <c r="E730" i="1"/>
  <c r="Q729" i="1"/>
  <c r="O729" i="1"/>
  <c r="J729" i="1"/>
  <c r="E729" i="1"/>
  <c r="Q728" i="1"/>
  <c r="U728" i="1" s="1"/>
  <c r="O728" i="1"/>
  <c r="J728" i="1"/>
  <c r="E728" i="1"/>
  <c r="Q727" i="1"/>
  <c r="O727" i="1"/>
  <c r="J727" i="1"/>
  <c r="E727" i="1"/>
  <c r="Q726" i="1"/>
  <c r="U726" i="1" s="1"/>
  <c r="O726" i="1"/>
  <c r="J726" i="1"/>
  <c r="E726" i="1"/>
  <c r="Q725" i="1"/>
  <c r="O725" i="1"/>
  <c r="J725" i="1"/>
  <c r="E725" i="1"/>
  <c r="Q724" i="1"/>
  <c r="U724" i="1" s="1"/>
  <c r="O724" i="1"/>
  <c r="J724" i="1"/>
  <c r="E724" i="1"/>
  <c r="Q723" i="1"/>
  <c r="O723" i="1"/>
  <c r="J723" i="1"/>
  <c r="E723" i="1"/>
  <c r="Q722" i="1"/>
  <c r="O722" i="1"/>
  <c r="J722" i="1"/>
  <c r="E722" i="1"/>
  <c r="Q721" i="1"/>
  <c r="J721" i="1"/>
  <c r="G721" i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E721" i="1"/>
  <c r="Q720" i="1"/>
  <c r="O720" i="1"/>
  <c r="N720" i="1"/>
  <c r="E720" i="1"/>
  <c r="Q719" i="1"/>
  <c r="O719" i="1"/>
  <c r="E719" i="1"/>
  <c r="Q718" i="1"/>
  <c r="U718" i="1" s="1"/>
  <c r="O718" i="1"/>
  <c r="E718" i="1"/>
  <c r="Q717" i="1"/>
  <c r="S717" i="1" s="1"/>
  <c r="O717" i="1"/>
  <c r="E717" i="1"/>
  <c r="Q716" i="1"/>
  <c r="U716" i="1" s="1"/>
  <c r="O716" i="1"/>
  <c r="E716" i="1"/>
  <c r="Q715" i="1"/>
  <c r="U715" i="1" s="1"/>
  <c r="O715" i="1"/>
  <c r="E715" i="1"/>
  <c r="Q714" i="1"/>
  <c r="O714" i="1"/>
  <c r="E714" i="1"/>
  <c r="Q713" i="1"/>
  <c r="S713" i="1" s="1"/>
  <c r="O713" i="1"/>
  <c r="E713" i="1"/>
  <c r="Q712" i="1"/>
  <c r="E712" i="1"/>
  <c r="Q711" i="1"/>
  <c r="U711" i="1" s="1"/>
  <c r="E711" i="1"/>
  <c r="Q710" i="1"/>
  <c r="U710" i="1" s="1"/>
  <c r="E710" i="1"/>
  <c r="Q709" i="1"/>
  <c r="U709" i="1" s="1"/>
  <c r="G709" i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E709" i="1"/>
  <c r="Q708" i="1"/>
  <c r="U708" i="1" s="1"/>
  <c r="O708" i="1"/>
  <c r="N708" i="1"/>
  <c r="E708" i="1"/>
  <c r="Q707" i="1"/>
  <c r="O707" i="1"/>
  <c r="E707" i="1"/>
  <c r="Q706" i="1"/>
  <c r="U706" i="1" s="1"/>
  <c r="O706" i="1"/>
  <c r="E706" i="1"/>
  <c r="Q705" i="1"/>
  <c r="S705" i="1" s="1"/>
  <c r="O705" i="1"/>
  <c r="E705" i="1"/>
  <c r="Q704" i="1"/>
  <c r="U704" i="1" s="1"/>
  <c r="O704" i="1"/>
  <c r="E704" i="1"/>
  <c r="Q703" i="1"/>
  <c r="S703" i="1" s="1"/>
  <c r="O703" i="1"/>
  <c r="E703" i="1"/>
  <c r="Q702" i="1"/>
  <c r="S702" i="1" s="1"/>
  <c r="O702" i="1"/>
  <c r="E702" i="1"/>
  <c r="Q701" i="1"/>
  <c r="O701" i="1"/>
  <c r="E701" i="1"/>
  <c r="Q700" i="1"/>
  <c r="O700" i="1"/>
  <c r="E700" i="1"/>
  <c r="Q699" i="1"/>
  <c r="U699" i="1" s="1"/>
  <c r="O699" i="1"/>
  <c r="E699" i="1"/>
  <c r="Q698" i="1"/>
  <c r="U698" i="1" s="1"/>
  <c r="O698" i="1"/>
  <c r="E698" i="1"/>
  <c r="Q697" i="1"/>
  <c r="G697" i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E697" i="1"/>
  <c r="Q696" i="1"/>
  <c r="U696" i="1" s="1"/>
  <c r="O696" i="1"/>
  <c r="N696" i="1"/>
  <c r="E696" i="1"/>
  <c r="Q695" i="1"/>
  <c r="U695" i="1" s="1"/>
  <c r="O695" i="1"/>
  <c r="E695" i="1"/>
  <c r="Q694" i="1"/>
  <c r="U694" i="1" s="1"/>
  <c r="O694" i="1"/>
  <c r="E694" i="1"/>
  <c r="Q693" i="1"/>
  <c r="S693" i="1" s="1"/>
  <c r="O693" i="1"/>
  <c r="E693" i="1"/>
  <c r="Q692" i="1"/>
  <c r="U692" i="1" s="1"/>
  <c r="O692" i="1"/>
  <c r="E692" i="1"/>
  <c r="Q691" i="1"/>
  <c r="S691" i="1" s="1"/>
  <c r="O691" i="1"/>
  <c r="E691" i="1"/>
  <c r="Q690" i="1"/>
  <c r="U690" i="1" s="1"/>
  <c r="O690" i="1"/>
  <c r="E690" i="1"/>
  <c r="Q689" i="1"/>
  <c r="S689" i="1" s="1"/>
  <c r="E689" i="1"/>
  <c r="Q688" i="1"/>
  <c r="U688" i="1" s="1"/>
  <c r="E688" i="1"/>
  <c r="Q687" i="1"/>
  <c r="R687" i="1" s="1"/>
  <c r="T687" i="1" s="1"/>
  <c r="E687" i="1"/>
  <c r="Q686" i="1"/>
  <c r="S686" i="1" s="1"/>
  <c r="E686" i="1"/>
  <c r="Q685" i="1"/>
  <c r="S685" i="1" s="1"/>
  <c r="G685" i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E685" i="1"/>
  <c r="Q684" i="1"/>
  <c r="U684" i="1" s="1"/>
  <c r="O684" i="1"/>
  <c r="N684" i="1"/>
  <c r="E684" i="1"/>
  <c r="Q683" i="1"/>
  <c r="U683" i="1" s="1"/>
  <c r="O683" i="1"/>
  <c r="E683" i="1"/>
  <c r="Q682" i="1"/>
  <c r="S682" i="1" s="1"/>
  <c r="O682" i="1"/>
  <c r="E682" i="1"/>
  <c r="Q681" i="1"/>
  <c r="U681" i="1" s="1"/>
  <c r="O681" i="1"/>
  <c r="E681" i="1"/>
  <c r="Q680" i="1"/>
  <c r="O680" i="1"/>
  <c r="E680" i="1"/>
  <c r="Q679" i="1"/>
  <c r="S679" i="1" s="1"/>
  <c r="O679" i="1"/>
  <c r="E679" i="1"/>
  <c r="Q678" i="1"/>
  <c r="U678" i="1" s="1"/>
  <c r="O678" i="1"/>
  <c r="E678" i="1"/>
  <c r="Q677" i="1"/>
  <c r="U677" i="1" s="1"/>
  <c r="O677" i="1"/>
  <c r="E677" i="1"/>
  <c r="Q676" i="1"/>
  <c r="U676" i="1" s="1"/>
  <c r="O676" i="1"/>
  <c r="E676" i="1"/>
  <c r="Q675" i="1"/>
  <c r="S675" i="1" s="1"/>
  <c r="O675" i="1"/>
  <c r="E675" i="1"/>
  <c r="Q674" i="1"/>
  <c r="U674" i="1" s="1"/>
  <c r="O674" i="1"/>
  <c r="E674" i="1"/>
  <c r="Q673" i="1"/>
  <c r="U673" i="1" s="1"/>
  <c r="G673" i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E673" i="1"/>
  <c r="Q672" i="1"/>
  <c r="O672" i="1"/>
  <c r="N672" i="1"/>
  <c r="M672" i="1" s="1"/>
  <c r="N671" i="1" s="1"/>
  <c r="E672" i="1"/>
  <c r="Q671" i="1"/>
  <c r="U671" i="1" s="1"/>
  <c r="O671" i="1"/>
  <c r="E671" i="1"/>
  <c r="Q670" i="1"/>
  <c r="S670" i="1" s="1"/>
  <c r="O670" i="1"/>
  <c r="E670" i="1"/>
  <c r="Q669" i="1"/>
  <c r="S669" i="1" s="1"/>
  <c r="O669" i="1"/>
  <c r="E669" i="1"/>
  <c r="Q668" i="1"/>
  <c r="U668" i="1" s="1"/>
  <c r="O668" i="1"/>
  <c r="E668" i="1"/>
  <c r="Q667" i="1"/>
  <c r="S667" i="1" s="1"/>
  <c r="O667" i="1"/>
  <c r="E667" i="1"/>
  <c r="Q666" i="1"/>
  <c r="U666" i="1" s="1"/>
  <c r="O666" i="1"/>
  <c r="E666" i="1"/>
  <c r="Q665" i="1"/>
  <c r="U665" i="1" s="1"/>
  <c r="O665" i="1"/>
  <c r="E665" i="1"/>
  <c r="Q664" i="1"/>
  <c r="O664" i="1"/>
  <c r="E664" i="1"/>
  <c r="Q663" i="1"/>
  <c r="O663" i="1"/>
  <c r="E663" i="1"/>
  <c r="Q662" i="1"/>
  <c r="S662" i="1" s="1"/>
  <c r="O662" i="1"/>
  <c r="E662" i="1"/>
  <c r="Q661" i="1"/>
  <c r="U661" i="1" s="1"/>
  <c r="G661" i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E661" i="1"/>
  <c r="Q660" i="1"/>
  <c r="U660" i="1" s="1"/>
  <c r="O660" i="1"/>
  <c r="N660" i="1"/>
  <c r="J660" i="1"/>
  <c r="E660" i="1"/>
  <c r="Q659" i="1"/>
  <c r="S659" i="1" s="1"/>
  <c r="O659" i="1"/>
  <c r="J659" i="1"/>
  <c r="E659" i="1"/>
  <c r="Q658" i="1"/>
  <c r="O658" i="1"/>
  <c r="J658" i="1"/>
  <c r="E658" i="1"/>
  <c r="Q657" i="1"/>
  <c r="O657" i="1"/>
  <c r="J657" i="1"/>
  <c r="E657" i="1"/>
  <c r="Q656" i="1"/>
  <c r="U656" i="1" s="1"/>
  <c r="O656" i="1"/>
  <c r="J656" i="1"/>
  <c r="E656" i="1"/>
  <c r="Q655" i="1"/>
  <c r="S655" i="1" s="1"/>
  <c r="O655" i="1"/>
  <c r="J655" i="1"/>
  <c r="E655" i="1"/>
  <c r="Q654" i="1"/>
  <c r="U654" i="1" s="1"/>
  <c r="O654" i="1"/>
  <c r="J654" i="1"/>
  <c r="E654" i="1"/>
  <c r="Q653" i="1"/>
  <c r="U653" i="1" s="1"/>
  <c r="O653" i="1"/>
  <c r="J653" i="1"/>
  <c r="E653" i="1"/>
  <c r="Q652" i="1"/>
  <c r="U652" i="1" s="1"/>
  <c r="O652" i="1"/>
  <c r="J652" i="1"/>
  <c r="E652" i="1"/>
  <c r="Q651" i="1"/>
  <c r="S651" i="1" s="1"/>
  <c r="O651" i="1"/>
  <c r="J651" i="1"/>
  <c r="E651" i="1"/>
  <c r="Q650" i="1"/>
  <c r="R650" i="1" s="1"/>
  <c r="T650" i="1" s="1"/>
  <c r="O650" i="1"/>
  <c r="J650" i="1"/>
  <c r="E650" i="1"/>
  <c r="Q649" i="1"/>
  <c r="R649" i="1" s="1"/>
  <c r="T649" i="1" s="1"/>
  <c r="J649" i="1"/>
  <c r="G649" i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E649" i="1"/>
  <c r="Q637" i="1"/>
  <c r="U637" i="1" s="1"/>
  <c r="O637" i="1"/>
  <c r="N637" i="1"/>
  <c r="J637" i="1"/>
  <c r="Q636" i="1"/>
  <c r="S636" i="1" s="1"/>
  <c r="O636" i="1"/>
  <c r="J636" i="1"/>
  <c r="Q635" i="1"/>
  <c r="R635" i="1" s="1"/>
  <c r="T635" i="1" s="1"/>
  <c r="O635" i="1"/>
  <c r="J635" i="1"/>
  <c r="Q634" i="1"/>
  <c r="O634" i="1"/>
  <c r="J634" i="1"/>
  <c r="Q633" i="1"/>
  <c r="U633" i="1" s="1"/>
  <c r="O633" i="1"/>
  <c r="J633" i="1"/>
  <c r="E633" i="1"/>
  <c r="Q632" i="1"/>
  <c r="S632" i="1" s="1"/>
  <c r="O632" i="1"/>
  <c r="J632" i="1"/>
  <c r="E632" i="1"/>
  <c r="Q631" i="1"/>
  <c r="S631" i="1" s="1"/>
  <c r="O631" i="1"/>
  <c r="J631" i="1"/>
  <c r="E631" i="1"/>
  <c r="Q630" i="1"/>
  <c r="U630" i="1" s="1"/>
  <c r="O630" i="1"/>
  <c r="J630" i="1"/>
  <c r="E630" i="1"/>
  <c r="Q629" i="1"/>
  <c r="U629" i="1" s="1"/>
  <c r="O629" i="1"/>
  <c r="J629" i="1"/>
  <c r="E629" i="1"/>
  <c r="Q628" i="1"/>
  <c r="S628" i="1" s="1"/>
  <c r="O628" i="1"/>
  <c r="J628" i="1"/>
  <c r="E628" i="1"/>
  <c r="Q627" i="1"/>
  <c r="U627" i="1" s="1"/>
  <c r="O627" i="1"/>
  <c r="J627" i="1"/>
  <c r="E627" i="1"/>
  <c r="Q626" i="1"/>
  <c r="U626" i="1" s="1"/>
  <c r="J626" i="1"/>
  <c r="E626" i="1"/>
  <c r="Q625" i="1"/>
  <c r="U625" i="1" s="1"/>
  <c r="O625" i="1"/>
  <c r="N625" i="1"/>
  <c r="J625" i="1"/>
  <c r="E625" i="1"/>
  <c r="Q624" i="1"/>
  <c r="U624" i="1" s="1"/>
  <c r="O624" i="1"/>
  <c r="J624" i="1"/>
  <c r="E624" i="1"/>
  <c r="Q623" i="1"/>
  <c r="J623" i="1"/>
  <c r="E623" i="1"/>
  <c r="Q622" i="1"/>
  <c r="U622" i="1" s="1"/>
  <c r="J622" i="1"/>
  <c r="E622" i="1"/>
  <c r="Q621" i="1"/>
  <c r="R621" i="1" s="1"/>
  <c r="T621" i="1" s="1"/>
  <c r="J621" i="1"/>
  <c r="E621" i="1"/>
  <c r="Q620" i="1"/>
  <c r="R620" i="1" s="1"/>
  <c r="T620" i="1" s="1"/>
  <c r="J620" i="1"/>
  <c r="E620" i="1"/>
  <c r="Q619" i="1"/>
  <c r="U619" i="1" s="1"/>
  <c r="O619" i="1"/>
  <c r="J619" i="1"/>
  <c r="E619" i="1"/>
  <c r="Q618" i="1"/>
  <c r="S618" i="1" s="1"/>
  <c r="O618" i="1"/>
  <c r="J618" i="1"/>
  <c r="E618" i="1"/>
  <c r="Q617" i="1"/>
  <c r="U617" i="1" s="1"/>
  <c r="O617" i="1"/>
  <c r="J617" i="1"/>
  <c r="E617" i="1"/>
  <c r="Q616" i="1"/>
  <c r="S616" i="1" s="1"/>
  <c r="O616" i="1"/>
  <c r="J616" i="1"/>
  <c r="E616" i="1"/>
  <c r="Q615" i="1"/>
  <c r="U615" i="1" s="1"/>
  <c r="O615" i="1"/>
  <c r="J615" i="1"/>
  <c r="E615" i="1"/>
  <c r="Q614" i="1"/>
  <c r="S614" i="1" s="1"/>
  <c r="J614" i="1"/>
  <c r="G614" i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E614" i="1"/>
  <c r="Q613" i="1"/>
  <c r="R613" i="1" s="1"/>
  <c r="T613" i="1" s="1"/>
  <c r="O613" i="1"/>
  <c r="N613" i="1"/>
  <c r="M613" i="1" s="1"/>
  <c r="N612" i="1" s="1"/>
  <c r="J613" i="1"/>
  <c r="E613" i="1"/>
  <c r="Q612" i="1"/>
  <c r="U612" i="1" s="1"/>
  <c r="O612" i="1"/>
  <c r="J612" i="1"/>
  <c r="E612" i="1"/>
  <c r="Q611" i="1"/>
  <c r="U611" i="1" s="1"/>
  <c r="O611" i="1"/>
  <c r="J611" i="1"/>
  <c r="E611" i="1"/>
  <c r="Q610" i="1"/>
  <c r="S610" i="1" s="1"/>
  <c r="O610" i="1"/>
  <c r="J610" i="1"/>
  <c r="E610" i="1"/>
  <c r="Q609" i="1"/>
  <c r="R609" i="1" s="1"/>
  <c r="T609" i="1" s="1"/>
  <c r="O609" i="1"/>
  <c r="J609" i="1"/>
  <c r="E609" i="1"/>
  <c r="Q608" i="1"/>
  <c r="U608" i="1" s="1"/>
  <c r="O608" i="1"/>
  <c r="J608" i="1"/>
  <c r="E608" i="1"/>
  <c r="Q607" i="1"/>
  <c r="U607" i="1" s="1"/>
  <c r="O607" i="1"/>
  <c r="J607" i="1"/>
  <c r="E607" i="1"/>
  <c r="Q606" i="1"/>
  <c r="S606" i="1" s="1"/>
  <c r="O606" i="1"/>
  <c r="J606" i="1"/>
  <c r="E606" i="1"/>
  <c r="Q605" i="1"/>
  <c r="O605" i="1"/>
  <c r="J605" i="1"/>
  <c r="E605" i="1"/>
  <c r="Q604" i="1"/>
  <c r="U604" i="1" s="1"/>
  <c r="O604" i="1"/>
  <c r="J604" i="1"/>
  <c r="E604" i="1"/>
  <c r="Q603" i="1"/>
  <c r="U603" i="1" s="1"/>
  <c r="O603" i="1"/>
  <c r="J603" i="1"/>
  <c r="E603" i="1"/>
  <c r="Q602" i="1"/>
  <c r="S602" i="1" s="1"/>
  <c r="J602" i="1"/>
  <c r="G602" i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E602" i="1"/>
  <c r="Q601" i="1"/>
  <c r="R601" i="1" s="1"/>
  <c r="T601" i="1" s="1"/>
  <c r="O601" i="1"/>
  <c r="N601" i="1"/>
  <c r="M601" i="1" s="1"/>
  <c r="N600" i="1" s="1"/>
  <c r="J601" i="1"/>
  <c r="E601" i="1"/>
  <c r="Q600" i="1"/>
  <c r="U600" i="1" s="1"/>
  <c r="O600" i="1"/>
  <c r="J600" i="1"/>
  <c r="E600" i="1"/>
  <c r="Q599" i="1"/>
  <c r="U599" i="1" s="1"/>
  <c r="O599" i="1"/>
  <c r="J599" i="1"/>
  <c r="E599" i="1"/>
  <c r="Q598" i="1"/>
  <c r="S598" i="1" s="1"/>
  <c r="O598" i="1"/>
  <c r="J598" i="1"/>
  <c r="E598" i="1"/>
  <c r="Q597" i="1"/>
  <c r="R597" i="1" s="1"/>
  <c r="T597" i="1" s="1"/>
  <c r="O597" i="1"/>
  <c r="J597" i="1"/>
  <c r="E597" i="1"/>
  <c r="Q596" i="1"/>
  <c r="U596" i="1" s="1"/>
  <c r="O596" i="1"/>
  <c r="J596" i="1"/>
  <c r="E596" i="1"/>
  <c r="Q595" i="1"/>
  <c r="O595" i="1"/>
  <c r="J595" i="1"/>
  <c r="E595" i="1"/>
  <c r="Q594" i="1"/>
  <c r="S594" i="1" s="1"/>
  <c r="O594" i="1"/>
  <c r="J594" i="1"/>
  <c r="E594" i="1"/>
  <c r="Q593" i="1"/>
  <c r="S593" i="1" s="1"/>
  <c r="O593" i="1"/>
  <c r="J593" i="1"/>
  <c r="E593" i="1"/>
  <c r="Q592" i="1"/>
  <c r="U592" i="1" s="1"/>
  <c r="O592" i="1"/>
  <c r="J592" i="1"/>
  <c r="E592" i="1"/>
  <c r="Q591" i="1"/>
  <c r="O591" i="1"/>
  <c r="J591" i="1"/>
  <c r="E591" i="1"/>
  <c r="Q590" i="1"/>
  <c r="S590" i="1" s="1"/>
  <c r="J590" i="1"/>
  <c r="G590" i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E590" i="1"/>
  <c r="Q589" i="1"/>
  <c r="U589" i="1" s="1"/>
  <c r="O589" i="1"/>
  <c r="N589" i="1"/>
  <c r="J589" i="1"/>
  <c r="E589" i="1"/>
  <c r="Q588" i="1"/>
  <c r="U588" i="1" s="1"/>
  <c r="O588" i="1"/>
  <c r="J588" i="1"/>
  <c r="E588" i="1"/>
  <c r="Q587" i="1"/>
  <c r="O587" i="1"/>
  <c r="J587" i="1"/>
  <c r="E587" i="1"/>
  <c r="Q586" i="1"/>
  <c r="S586" i="1" s="1"/>
  <c r="O586" i="1"/>
  <c r="J586" i="1"/>
  <c r="E586" i="1"/>
  <c r="Q585" i="1"/>
  <c r="U585" i="1" s="1"/>
  <c r="O585" i="1"/>
  <c r="J585" i="1"/>
  <c r="E585" i="1"/>
  <c r="Q584" i="1"/>
  <c r="U584" i="1" s="1"/>
  <c r="O584" i="1"/>
  <c r="J584" i="1"/>
  <c r="E584" i="1"/>
  <c r="Q583" i="1"/>
  <c r="O583" i="1"/>
  <c r="J583" i="1"/>
  <c r="E583" i="1"/>
  <c r="Q582" i="1"/>
  <c r="S582" i="1" s="1"/>
  <c r="O582" i="1"/>
  <c r="J582" i="1"/>
  <c r="E582" i="1"/>
  <c r="Q581" i="1"/>
  <c r="U581" i="1" s="1"/>
  <c r="O581" i="1"/>
  <c r="J581" i="1"/>
  <c r="E581" i="1"/>
  <c r="Q580" i="1"/>
  <c r="O580" i="1"/>
  <c r="J580" i="1"/>
  <c r="E580" i="1"/>
  <c r="Q579" i="1"/>
  <c r="O579" i="1"/>
  <c r="J579" i="1"/>
  <c r="E579" i="1"/>
  <c r="Q578" i="1"/>
  <c r="S578" i="1" s="1"/>
  <c r="J578" i="1"/>
  <c r="G578" i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E578" i="1"/>
  <c r="Q577" i="1"/>
  <c r="S577" i="1" s="1"/>
  <c r="O577" i="1"/>
  <c r="N577" i="1"/>
  <c r="J577" i="1"/>
  <c r="E577" i="1"/>
  <c r="Q576" i="1"/>
  <c r="U576" i="1" s="1"/>
  <c r="O576" i="1"/>
  <c r="J576" i="1"/>
  <c r="E576" i="1"/>
  <c r="Q575" i="1"/>
  <c r="O575" i="1"/>
  <c r="J575" i="1"/>
  <c r="E575" i="1"/>
  <c r="Q574" i="1"/>
  <c r="S574" i="1" s="1"/>
  <c r="O574" i="1"/>
  <c r="J574" i="1"/>
  <c r="E574" i="1"/>
  <c r="Q573" i="1"/>
  <c r="U573" i="1" s="1"/>
  <c r="O573" i="1"/>
  <c r="J573" i="1"/>
  <c r="E573" i="1"/>
  <c r="Q572" i="1"/>
  <c r="U572" i="1" s="1"/>
  <c r="O572" i="1"/>
  <c r="J572" i="1"/>
  <c r="E572" i="1"/>
  <c r="Q571" i="1"/>
  <c r="O571" i="1"/>
  <c r="J571" i="1"/>
  <c r="E571" i="1"/>
  <c r="Q570" i="1"/>
  <c r="S570" i="1" s="1"/>
  <c r="O570" i="1"/>
  <c r="J570" i="1"/>
  <c r="E570" i="1"/>
  <c r="Q569" i="1"/>
  <c r="U569" i="1" s="1"/>
  <c r="O569" i="1"/>
  <c r="J569" i="1"/>
  <c r="E569" i="1"/>
  <c r="Q568" i="1"/>
  <c r="U568" i="1" s="1"/>
  <c r="O568" i="1"/>
  <c r="J568" i="1"/>
  <c r="E568" i="1"/>
  <c r="Q567" i="1"/>
  <c r="O567" i="1"/>
  <c r="J567" i="1"/>
  <c r="E567" i="1"/>
  <c r="Q566" i="1"/>
  <c r="S566" i="1" s="1"/>
  <c r="J566" i="1"/>
  <c r="G566" i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E566" i="1"/>
  <c r="Q565" i="1"/>
  <c r="R565" i="1" s="1"/>
  <c r="T565" i="1" s="1"/>
  <c r="O565" i="1"/>
  <c r="N565" i="1"/>
  <c r="J565" i="1"/>
  <c r="E565" i="1"/>
  <c r="Q564" i="1"/>
  <c r="S564" i="1" s="1"/>
  <c r="O564" i="1"/>
  <c r="J564" i="1"/>
  <c r="E564" i="1"/>
  <c r="Q563" i="1"/>
  <c r="O563" i="1"/>
  <c r="J563" i="1"/>
  <c r="E563" i="1"/>
  <c r="Q562" i="1"/>
  <c r="R562" i="1" s="1"/>
  <c r="T562" i="1" s="1"/>
  <c r="O562" i="1"/>
  <c r="J562" i="1"/>
  <c r="E562" i="1"/>
  <c r="Q561" i="1"/>
  <c r="R561" i="1" s="1"/>
  <c r="T561" i="1" s="1"/>
  <c r="O561" i="1"/>
  <c r="J561" i="1"/>
  <c r="E561" i="1"/>
  <c r="Q560" i="1"/>
  <c r="S560" i="1" s="1"/>
  <c r="O560" i="1"/>
  <c r="J560" i="1"/>
  <c r="E560" i="1"/>
  <c r="Q559" i="1"/>
  <c r="O559" i="1"/>
  <c r="J559" i="1"/>
  <c r="E559" i="1"/>
  <c r="Q558" i="1"/>
  <c r="U558" i="1" s="1"/>
  <c r="O558" i="1"/>
  <c r="J558" i="1"/>
  <c r="E558" i="1"/>
  <c r="Q557" i="1"/>
  <c r="R557" i="1" s="1"/>
  <c r="T557" i="1" s="1"/>
  <c r="O557" i="1"/>
  <c r="J557" i="1"/>
  <c r="E557" i="1"/>
  <c r="Q556" i="1"/>
  <c r="S556" i="1" s="1"/>
  <c r="O556" i="1"/>
  <c r="J556" i="1"/>
  <c r="E556" i="1"/>
  <c r="Q555" i="1"/>
  <c r="O555" i="1"/>
  <c r="J555" i="1"/>
  <c r="E555" i="1"/>
  <c r="Q554" i="1"/>
  <c r="U554" i="1" s="1"/>
  <c r="J554" i="1"/>
  <c r="G554" i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E554" i="1"/>
  <c r="Q553" i="1"/>
  <c r="R553" i="1" s="1"/>
  <c r="T553" i="1" s="1"/>
  <c r="O553" i="1"/>
  <c r="N553" i="1"/>
  <c r="J553" i="1"/>
  <c r="E553" i="1"/>
  <c r="Q552" i="1"/>
  <c r="O552" i="1"/>
  <c r="J552" i="1"/>
  <c r="E552" i="1"/>
  <c r="Q551" i="1"/>
  <c r="U551" i="1" s="1"/>
  <c r="O551" i="1"/>
  <c r="J551" i="1"/>
  <c r="E551" i="1"/>
  <c r="Q550" i="1"/>
  <c r="R550" i="1" s="1"/>
  <c r="T550" i="1" s="1"/>
  <c r="O550" i="1"/>
  <c r="J550" i="1"/>
  <c r="E550" i="1"/>
  <c r="Q549" i="1"/>
  <c r="S549" i="1" s="1"/>
  <c r="O549" i="1"/>
  <c r="J549" i="1"/>
  <c r="E549" i="1"/>
  <c r="Q548" i="1"/>
  <c r="O548" i="1"/>
  <c r="J548" i="1"/>
  <c r="E548" i="1"/>
  <c r="Q547" i="1"/>
  <c r="U547" i="1" s="1"/>
  <c r="O547" i="1"/>
  <c r="J547" i="1"/>
  <c r="E547" i="1"/>
  <c r="Q546" i="1"/>
  <c r="U546" i="1" s="1"/>
  <c r="O546" i="1"/>
  <c r="J546" i="1"/>
  <c r="E546" i="1"/>
  <c r="Q545" i="1"/>
  <c r="S545" i="1" s="1"/>
  <c r="O545" i="1"/>
  <c r="J545" i="1"/>
  <c r="E545" i="1"/>
  <c r="Q544" i="1"/>
  <c r="O544" i="1"/>
  <c r="J544" i="1"/>
  <c r="E544" i="1"/>
  <c r="Q543" i="1"/>
  <c r="U543" i="1" s="1"/>
  <c r="O543" i="1"/>
  <c r="J543" i="1"/>
  <c r="E543" i="1"/>
  <c r="Q542" i="1"/>
  <c r="R542" i="1" s="1"/>
  <c r="T542" i="1" s="1"/>
  <c r="J542" i="1"/>
  <c r="G542" i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E542" i="1"/>
  <c r="Q541" i="1"/>
  <c r="U541" i="1" s="1"/>
  <c r="O541" i="1"/>
  <c r="N541" i="1"/>
  <c r="J541" i="1"/>
  <c r="E541" i="1"/>
  <c r="Q540" i="1"/>
  <c r="R540" i="1" s="1"/>
  <c r="T540" i="1" s="1"/>
  <c r="O540" i="1"/>
  <c r="J540" i="1"/>
  <c r="E540" i="1"/>
  <c r="Q539" i="1"/>
  <c r="R539" i="1" s="1"/>
  <c r="T539" i="1" s="1"/>
  <c r="O539" i="1"/>
  <c r="J539" i="1"/>
  <c r="E539" i="1"/>
  <c r="Q538" i="1"/>
  <c r="S538" i="1" s="1"/>
  <c r="O538" i="1"/>
  <c r="J538" i="1"/>
  <c r="E538" i="1"/>
  <c r="Q537" i="1"/>
  <c r="U537" i="1" s="1"/>
  <c r="O537" i="1"/>
  <c r="J537" i="1"/>
  <c r="E537" i="1"/>
  <c r="Q536" i="1"/>
  <c r="S536" i="1" s="1"/>
  <c r="O536" i="1"/>
  <c r="J536" i="1"/>
  <c r="E536" i="1"/>
  <c r="Q535" i="1"/>
  <c r="O535" i="1"/>
  <c r="J535" i="1"/>
  <c r="E535" i="1"/>
  <c r="Q534" i="1"/>
  <c r="O534" i="1"/>
  <c r="J534" i="1"/>
  <c r="E534" i="1"/>
  <c r="Q533" i="1"/>
  <c r="S533" i="1" s="1"/>
  <c r="O533" i="1"/>
  <c r="J533" i="1"/>
  <c r="E533" i="1"/>
  <c r="Q532" i="1"/>
  <c r="S532" i="1" s="1"/>
  <c r="O532" i="1"/>
  <c r="J532" i="1"/>
  <c r="E532" i="1"/>
  <c r="Q531" i="1"/>
  <c r="U531" i="1" s="1"/>
  <c r="O531" i="1"/>
  <c r="J531" i="1"/>
  <c r="E531" i="1"/>
  <c r="Q530" i="1"/>
  <c r="S530" i="1" s="1"/>
  <c r="J530" i="1"/>
  <c r="G530" i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E530" i="1"/>
  <c r="Q529" i="1"/>
  <c r="U529" i="1" s="1"/>
  <c r="O529" i="1"/>
  <c r="N529" i="1"/>
  <c r="J529" i="1"/>
  <c r="E529" i="1"/>
  <c r="Q528" i="1"/>
  <c r="U528" i="1" s="1"/>
  <c r="O528" i="1"/>
  <c r="J528" i="1"/>
  <c r="E528" i="1"/>
  <c r="Q527" i="1"/>
  <c r="R527" i="1" s="1"/>
  <c r="T527" i="1" s="1"/>
  <c r="O527" i="1"/>
  <c r="J527" i="1"/>
  <c r="E527" i="1"/>
  <c r="Q526" i="1"/>
  <c r="R526" i="1" s="1"/>
  <c r="T526" i="1" s="1"/>
  <c r="O526" i="1"/>
  <c r="J526" i="1"/>
  <c r="E526" i="1"/>
  <c r="Q525" i="1"/>
  <c r="R525" i="1" s="1"/>
  <c r="T525" i="1" s="1"/>
  <c r="O525" i="1"/>
  <c r="J525" i="1"/>
  <c r="E525" i="1"/>
  <c r="Q524" i="1"/>
  <c r="S524" i="1" s="1"/>
  <c r="O524" i="1"/>
  <c r="J524" i="1"/>
  <c r="E524" i="1"/>
  <c r="Q523" i="1"/>
  <c r="R523" i="1" s="1"/>
  <c r="T523" i="1" s="1"/>
  <c r="O523" i="1"/>
  <c r="J523" i="1"/>
  <c r="E523" i="1"/>
  <c r="Q522" i="1"/>
  <c r="U522" i="1" s="1"/>
  <c r="O522" i="1"/>
  <c r="J522" i="1"/>
  <c r="E522" i="1"/>
  <c r="Q521" i="1"/>
  <c r="S521" i="1" s="1"/>
  <c r="O521" i="1"/>
  <c r="J521" i="1"/>
  <c r="E521" i="1"/>
  <c r="Q520" i="1"/>
  <c r="R520" i="1" s="1"/>
  <c r="T520" i="1" s="1"/>
  <c r="O520" i="1"/>
  <c r="J520" i="1"/>
  <c r="E520" i="1"/>
  <c r="Q519" i="1"/>
  <c r="R519" i="1" s="1"/>
  <c r="T519" i="1" s="1"/>
  <c r="O519" i="1"/>
  <c r="J519" i="1"/>
  <c r="E519" i="1"/>
  <c r="Q518" i="1"/>
  <c r="U518" i="1" s="1"/>
  <c r="J518" i="1"/>
  <c r="G518" i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E518" i="1"/>
  <c r="Q517" i="1"/>
  <c r="S517" i="1" s="1"/>
  <c r="O517" i="1"/>
  <c r="N517" i="1"/>
  <c r="J517" i="1"/>
  <c r="E517" i="1"/>
  <c r="Q516" i="1"/>
  <c r="R516" i="1" s="1"/>
  <c r="T516" i="1" s="1"/>
  <c r="O516" i="1"/>
  <c r="J516" i="1"/>
  <c r="E516" i="1"/>
  <c r="Q515" i="1"/>
  <c r="R515" i="1" s="1"/>
  <c r="T515" i="1" s="1"/>
  <c r="O515" i="1"/>
  <c r="J515" i="1"/>
  <c r="E515" i="1"/>
  <c r="Q514" i="1"/>
  <c r="U514" i="1" s="1"/>
  <c r="O514" i="1"/>
  <c r="J514" i="1"/>
  <c r="E514" i="1"/>
  <c r="Q513" i="1"/>
  <c r="S513" i="1" s="1"/>
  <c r="O513" i="1"/>
  <c r="J513" i="1"/>
  <c r="E513" i="1"/>
  <c r="Q512" i="1"/>
  <c r="R512" i="1" s="1"/>
  <c r="T512" i="1" s="1"/>
  <c r="O512" i="1"/>
  <c r="J512" i="1"/>
  <c r="E512" i="1"/>
  <c r="Q511" i="1"/>
  <c r="R511" i="1" s="1"/>
  <c r="T511" i="1" s="1"/>
  <c r="O511" i="1"/>
  <c r="J511" i="1"/>
  <c r="E511" i="1"/>
  <c r="Q510" i="1"/>
  <c r="U510" i="1" s="1"/>
  <c r="O510" i="1"/>
  <c r="J510" i="1"/>
  <c r="E510" i="1"/>
  <c r="Q509" i="1"/>
  <c r="S509" i="1" s="1"/>
  <c r="O509" i="1"/>
  <c r="J509" i="1"/>
  <c r="E509" i="1"/>
  <c r="Q508" i="1"/>
  <c r="U508" i="1" s="1"/>
  <c r="O508" i="1"/>
  <c r="J508" i="1"/>
  <c r="E508" i="1"/>
  <c r="Q507" i="1"/>
  <c r="R507" i="1" s="1"/>
  <c r="T507" i="1" s="1"/>
  <c r="O507" i="1"/>
  <c r="J507" i="1"/>
  <c r="E507" i="1"/>
  <c r="Q506" i="1"/>
  <c r="U506" i="1" s="1"/>
  <c r="J506" i="1"/>
  <c r="G506" i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E506" i="1"/>
  <c r="Q505" i="1"/>
  <c r="S505" i="1" s="1"/>
  <c r="O505" i="1"/>
  <c r="N505" i="1"/>
  <c r="J505" i="1"/>
  <c r="E505" i="1"/>
  <c r="Q504" i="1"/>
  <c r="U504" i="1" s="1"/>
  <c r="O504" i="1"/>
  <c r="J504" i="1"/>
  <c r="E504" i="1"/>
  <c r="Q503" i="1"/>
  <c r="S503" i="1" s="1"/>
  <c r="O503" i="1"/>
  <c r="J503" i="1"/>
  <c r="E503" i="1"/>
  <c r="Q502" i="1"/>
  <c r="U502" i="1" s="1"/>
  <c r="O502" i="1"/>
  <c r="J502" i="1"/>
  <c r="E502" i="1"/>
  <c r="Q501" i="1"/>
  <c r="S501" i="1" s="1"/>
  <c r="O501" i="1"/>
  <c r="J501" i="1"/>
  <c r="E501" i="1"/>
  <c r="Q500" i="1"/>
  <c r="S500" i="1" s="1"/>
  <c r="O500" i="1"/>
  <c r="J500" i="1"/>
  <c r="E500" i="1"/>
  <c r="Q499" i="1"/>
  <c r="O499" i="1"/>
  <c r="J499" i="1"/>
  <c r="E499" i="1"/>
  <c r="Q498" i="1"/>
  <c r="U498" i="1" s="1"/>
  <c r="O498" i="1"/>
  <c r="J498" i="1"/>
  <c r="E498" i="1"/>
  <c r="Q497" i="1"/>
  <c r="S497" i="1" s="1"/>
  <c r="O497" i="1"/>
  <c r="J497" i="1"/>
  <c r="E497" i="1"/>
  <c r="Q496" i="1"/>
  <c r="U496" i="1" s="1"/>
  <c r="O496" i="1"/>
  <c r="J496" i="1"/>
  <c r="E496" i="1"/>
  <c r="Q495" i="1"/>
  <c r="O495" i="1"/>
  <c r="J495" i="1"/>
  <c r="E495" i="1"/>
  <c r="Q494" i="1"/>
  <c r="U494" i="1" s="1"/>
  <c r="J494" i="1"/>
  <c r="G494" i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E494" i="1"/>
  <c r="Q493" i="1"/>
  <c r="S493" i="1" s="1"/>
  <c r="O493" i="1"/>
  <c r="N493" i="1"/>
  <c r="J493" i="1"/>
  <c r="E493" i="1"/>
  <c r="Q492" i="1"/>
  <c r="U492" i="1" s="1"/>
  <c r="O492" i="1"/>
  <c r="J492" i="1"/>
  <c r="E492" i="1"/>
  <c r="Q491" i="1"/>
  <c r="R491" i="1" s="1"/>
  <c r="T491" i="1" s="1"/>
  <c r="O491" i="1"/>
  <c r="J491" i="1"/>
  <c r="E491" i="1"/>
  <c r="Q490" i="1"/>
  <c r="U490" i="1" s="1"/>
  <c r="O490" i="1"/>
  <c r="J490" i="1"/>
  <c r="E490" i="1"/>
  <c r="Q489" i="1"/>
  <c r="S489" i="1" s="1"/>
  <c r="O489" i="1"/>
  <c r="J489" i="1"/>
  <c r="E489" i="1"/>
  <c r="Q488" i="1"/>
  <c r="U488" i="1" s="1"/>
  <c r="O488" i="1"/>
  <c r="J488" i="1"/>
  <c r="E488" i="1"/>
  <c r="Q487" i="1"/>
  <c r="R487" i="1" s="1"/>
  <c r="T487" i="1" s="1"/>
  <c r="O487" i="1"/>
  <c r="J487" i="1"/>
  <c r="E487" i="1"/>
  <c r="Q486" i="1"/>
  <c r="U486" i="1" s="1"/>
  <c r="O486" i="1"/>
  <c r="J486" i="1"/>
  <c r="E486" i="1"/>
  <c r="Q485" i="1"/>
  <c r="S485" i="1" s="1"/>
  <c r="O485" i="1"/>
  <c r="J485" i="1"/>
  <c r="E485" i="1"/>
  <c r="Q484" i="1"/>
  <c r="U484" i="1" s="1"/>
  <c r="O484" i="1"/>
  <c r="J484" i="1"/>
  <c r="E484" i="1"/>
  <c r="Q483" i="1"/>
  <c r="O483" i="1"/>
  <c r="J483" i="1"/>
  <c r="E483" i="1"/>
  <c r="Q482" i="1"/>
  <c r="U482" i="1" s="1"/>
  <c r="J482" i="1"/>
  <c r="G482" i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E482" i="1"/>
  <c r="Q481" i="1"/>
  <c r="S481" i="1" s="1"/>
  <c r="O481" i="1"/>
  <c r="N481" i="1"/>
  <c r="J481" i="1"/>
  <c r="E481" i="1"/>
  <c r="Q480" i="1"/>
  <c r="U480" i="1" s="1"/>
  <c r="O480" i="1"/>
  <c r="J480" i="1"/>
  <c r="E480" i="1"/>
  <c r="Q479" i="1"/>
  <c r="R479" i="1" s="1"/>
  <c r="T479" i="1" s="1"/>
  <c r="O479" i="1"/>
  <c r="J479" i="1"/>
  <c r="E479" i="1"/>
  <c r="Q478" i="1"/>
  <c r="U478" i="1" s="1"/>
  <c r="O478" i="1"/>
  <c r="J478" i="1"/>
  <c r="E478" i="1"/>
  <c r="Q477" i="1"/>
  <c r="S477" i="1" s="1"/>
  <c r="O477" i="1"/>
  <c r="J477" i="1"/>
  <c r="E477" i="1"/>
  <c r="Q476" i="1"/>
  <c r="S476" i="1" s="1"/>
  <c r="O476" i="1"/>
  <c r="J476" i="1"/>
  <c r="E476" i="1"/>
  <c r="Q475" i="1"/>
  <c r="R475" i="1" s="1"/>
  <c r="T475" i="1" s="1"/>
  <c r="O475" i="1"/>
  <c r="J475" i="1"/>
  <c r="E475" i="1"/>
  <c r="Q474" i="1"/>
  <c r="U474" i="1" s="1"/>
  <c r="O474" i="1"/>
  <c r="J474" i="1"/>
  <c r="E474" i="1"/>
  <c r="Q473" i="1"/>
  <c r="S473" i="1" s="1"/>
  <c r="O473" i="1"/>
  <c r="J473" i="1"/>
  <c r="E473" i="1"/>
  <c r="Q472" i="1"/>
  <c r="U472" i="1" s="1"/>
  <c r="O472" i="1"/>
  <c r="J472" i="1"/>
  <c r="E472" i="1"/>
  <c r="Q471" i="1"/>
  <c r="O471" i="1"/>
  <c r="J471" i="1"/>
  <c r="E471" i="1"/>
  <c r="Q470" i="1"/>
  <c r="U470" i="1" s="1"/>
  <c r="J470" i="1"/>
  <c r="G470" i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E470" i="1"/>
  <c r="Q469" i="1"/>
  <c r="S469" i="1" s="1"/>
  <c r="O469" i="1"/>
  <c r="N469" i="1"/>
  <c r="J469" i="1"/>
  <c r="E469" i="1"/>
  <c r="Q468" i="1"/>
  <c r="S468" i="1" s="1"/>
  <c r="O468" i="1"/>
  <c r="J468" i="1"/>
  <c r="E468" i="1"/>
  <c r="Q467" i="1"/>
  <c r="R467" i="1" s="1"/>
  <c r="T467" i="1" s="1"/>
  <c r="O467" i="1"/>
  <c r="J467" i="1"/>
  <c r="E467" i="1"/>
  <c r="Q466" i="1"/>
  <c r="U466" i="1" s="1"/>
  <c r="O466" i="1"/>
  <c r="J466" i="1"/>
  <c r="E466" i="1"/>
  <c r="Q465" i="1"/>
  <c r="S465" i="1" s="1"/>
  <c r="O465" i="1"/>
  <c r="J465" i="1"/>
  <c r="E465" i="1"/>
  <c r="Q464" i="1"/>
  <c r="R464" i="1" s="1"/>
  <c r="T464" i="1" s="1"/>
  <c r="O464" i="1"/>
  <c r="J464" i="1"/>
  <c r="E464" i="1"/>
  <c r="Q463" i="1"/>
  <c r="R463" i="1" s="1"/>
  <c r="T463" i="1" s="1"/>
  <c r="O463" i="1"/>
  <c r="J463" i="1"/>
  <c r="E463" i="1"/>
  <c r="Q462" i="1"/>
  <c r="U462" i="1" s="1"/>
  <c r="O462" i="1"/>
  <c r="J462" i="1"/>
  <c r="E462" i="1"/>
  <c r="Q461" i="1"/>
  <c r="S461" i="1" s="1"/>
  <c r="O461" i="1"/>
  <c r="J461" i="1"/>
  <c r="E461" i="1"/>
  <c r="Q460" i="1"/>
  <c r="S460" i="1" s="1"/>
  <c r="O460" i="1"/>
  <c r="J460" i="1"/>
  <c r="E460" i="1"/>
  <c r="Q459" i="1"/>
  <c r="O459" i="1"/>
  <c r="J459" i="1"/>
  <c r="E459" i="1"/>
  <c r="Q458" i="1"/>
  <c r="J458" i="1"/>
  <c r="G458" i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E458" i="1"/>
  <c r="Q457" i="1"/>
  <c r="S457" i="1" s="1"/>
  <c r="O457" i="1"/>
  <c r="N457" i="1"/>
  <c r="J457" i="1"/>
  <c r="E457" i="1"/>
  <c r="Q456" i="1"/>
  <c r="R456" i="1" s="1"/>
  <c r="T456" i="1" s="1"/>
  <c r="O456" i="1"/>
  <c r="J456" i="1"/>
  <c r="E456" i="1"/>
  <c r="Q455" i="1"/>
  <c r="R455" i="1" s="1"/>
  <c r="T455" i="1" s="1"/>
  <c r="O455" i="1"/>
  <c r="J455" i="1"/>
  <c r="E455" i="1"/>
  <c r="Q454" i="1"/>
  <c r="O454" i="1"/>
  <c r="J454" i="1"/>
  <c r="E454" i="1"/>
  <c r="Q453" i="1"/>
  <c r="S453" i="1" s="1"/>
  <c r="O453" i="1"/>
  <c r="J453" i="1"/>
  <c r="E453" i="1"/>
  <c r="Q452" i="1"/>
  <c r="U452" i="1" s="1"/>
  <c r="O452" i="1"/>
  <c r="J452" i="1"/>
  <c r="E452" i="1"/>
  <c r="Q451" i="1"/>
  <c r="O451" i="1"/>
  <c r="J451" i="1"/>
  <c r="E451" i="1"/>
  <c r="Q450" i="1"/>
  <c r="O450" i="1"/>
  <c r="J450" i="1"/>
  <c r="E450" i="1"/>
  <c r="Q449" i="1"/>
  <c r="S449" i="1" s="1"/>
  <c r="O449" i="1"/>
  <c r="J449" i="1"/>
  <c r="E449" i="1"/>
  <c r="Q448" i="1"/>
  <c r="U448" i="1" s="1"/>
  <c r="O448" i="1"/>
  <c r="J448" i="1"/>
  <c r="E448" i="1"/>
  <c r="Q447" i="1"/>
  <c r="S447" i="1" s="1"/>
  <c r="O447" i="1"/>
  <c r="J447" i="1"/>
  <c r="E447" i="1"/>
  <c r="Q446" i="1"/>
  <c r="J446" i="1"/>
  <c r="G446" i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E446" i="1"/>
  <c r="Q445" i="1"/>
  <c r="S445" i="1" s="1"/>
  <c r="O445" i="1"/>
  <c r="N445" i="1"/>
  <c r="J445" i="1"/>
  <c r="E445" i="1"/>
  <c r="Q444" i="1"/>
  <c r="S444" i="1" s="1"/>
  <c r="O444" i="1"/>
  <c r="J444" i="1"/>
  <c r="E444" i="1"/>
  <c r="Q443" i="1"/>
  <c r="R443" i="1" s="1"/>
  <c r="T443" i="1" s="1"/>
  <c r="O443" i="1"/>
  <c r="J443" i="1"/>
  <c r="E443" i="1"/>
  <c r="Q442" i="1"/>
  <c r="O442" i="1"/>
  <c r="J442" i="1"/>
  <c r="E442" i="1"/>
  <c r="Q441" i="1"/>
  <c r="S441" i="1" s="1"/>
  <c r="O441" i="1"/>
  <c r="J441" i="1"/>
  <c r="E441" i="1"/>
  <c r="Q440" i="1"/>
  <c r="U440" i="1" s="1"/>
  <c r="O440" i="1"/>
  <c r="J440" i="1"/>
  <c r="E440" i="1"/>
  <c r="Q439" i="1"/>
  <c r="R439" i="1" s="1"/>
  <c r="T439" i="1" s="1"/>
  <c r="O439" i="1"/>
  <c r="J439" i="1"/>
  <c r="E439" i="1"/>
  <c r="Q438" i="1"/>
  <c r="O438" i="1"/>
  <c r="J438" i="1"/>
  <c r="E438" i="1"/>
  <c r="Q437" i="1"/>
  <c r="S437" i="1" s="1"/>
  <c r="O437" i="1"/>
  <c r="J437" i="1"/>
  <c r="E437" i="1"/>
  <c r="Q436" i="1"/>
  <c r="U436" i="1" s="1"/>
  <c r="O436" i="1"/>
  <c r="J436" i="1"/>
  <c r="E436" i="1"/>
  <c r="Q435" i="1"/>
  <c r="O435" i="1"/>
  <c r="J435" i="1"/>
  <c r="E435" i="1"/>
  <c r="Q434" i="1"/>
  <c r="O434" i="1"/>
  <c r="J434" i="1"/>
  <c r="G434" i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E434" i="1"/>
  <c r="Q433" i="1"/>
  <c r="S433" i="1" s="1"/>
  <c r="O433" i="1"/>
  <c r="N433" i="1"/>
  <c r="J433" i="1"/>
  <c r="E433" i="1"/>
  <c r="Q432" i="1"/>
  <c r="U432" i="1" s="1"/>
  <c r="O432" i="1"/>
  <c r="J432" i="1"/>
  <c r="E432" i="1"/>
  <c r="Q431" i="1"/>
  <c r="O431" i="1"/>
  <c r="J431" i="1"/>
  <c r="E431" i="1"/>
  <c r="Q430" i="1"/>
  <c r="O430" i="1"/>
  <c r="J430" i="1"/>
  <c r="E430" i="1"/>
  <c r="Q429" i="1"/>
  <c r="S429" i="1" s="1"/>
  <c r="O429" i="1"/>
  <c r="J429" i="1"/>
  <c r="E429" i="1"/>
  <c r="Q428" i="1"/>
  <c r="O428" i="1"/>
  <c r="J428" i="1"/>
  <c r="E428" i="1"/>
  <c r="Q427" i="1"/>
  <c r="O427" i="1"/>
  <c r="J427" i="1"/>
  <c r="E427" i="1"/>
  <c r="Q426" i="1"/>
  <c r="O426" i="1"/>
  <c r="J426" i="1"/>
  <c r="E426" i="1"/>
  <c r="Q425" i="1"/>
  <c r="S425" i="1" s="1"/>
  <c r="O425" i="1"/>
  <c r="J425" i="1"/>
  <c r="E425" i="1"/>
  <c r="Q424" i="1"/>
  <c r="U424" i="1" s="1"/>
  <c r="O424" i="1"/>
  <c r="J424" i="1"/>
  <c r="E424" i="1"/>
  <c r="Q423" i="1"/>
  <c r="S423" i="1" s="1"/>
  <c r="O423" i="1"/>
  <c r="J423" i="1"/>
  <c r="E423" i="1"/>
  <c r="Q422" i="1"/>
  <c r="J422" i="1"/>
  <c r="G422" i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E422" i="1"/>
  <c r="Q421" i="1"/>
  <c r="U421" i="1" s="1"/>
  <c r="O421" i="1"/>
  <c r="N421" i="1"/>
  <c r="J421" i="1"/>
  <c r="E421" i="1"/>
  <c r="Q420" i="1"/>
  <c r="S420" i="1" s="1"/>
  <c r="O420" i="1"/>
  <c r="J420" i="1"/>
  <c r="E420" i="1"/>
  <c r="Q419" i="1"/>
  <c r="R419" i="1" s="1"/>
  <c r="T419" i="1" s="1"/>
  <c r="O419" i="1"/>
  <c r="J419" i="1"/>
  <c r="E419" i="1"/>
  <c r="Q418" i="1"/>
  <c r="S418" i="1" s="1"/>
  <c r="O418" i="1"/>
  <c r="J418" i="1"/>
  <c r="E418" i="1"/>
  <c r="Q417" i="1"/>
  <c r="U417" i="1" s="1"/>
  <c r="O417" i="1"/>
  <c r="J417" i="1"/>
  <c r="E417" i="1"/>
  <c r="Q416" i="1"/>
  <c r="S416" i="1" s="1"/>
  <c r="O416" i="1"/>
  <c r="J416" i="1"/>
  <c r="E416" i="1"/>
  <c r="Q415" i="1"/>
  <c r="U415" i="1" s="1"/>
  <c r="O415" i="1"/>
  <c r="J415" i="1"/>
  <c r="E415" i="1"/>
  <c r="Q414" i="1"/>
  <c r="S414" i="1" s="1"/>
  <c r="O414" i="1"/>
  <c r="J414" i="1"/>
  <c r="E414" i="1"/>
  <c r="Q413" i="1"/>
  <c r="U413" i="1" s="1"/>
  <c r="O413" i="1"/>
  <c r="J413" i="1"/>
  <c r="E413" i="1"/>
  <c r="Q412" i="1"/>
  <c r="S412" i="1" s="1"/>
  <c r="O412" i="1"/>
  <c r="J412" i="1"/>
  <c r="E412" i="1"/>
  <c r="Q411" i="1"/>
  <c r="U411" i="1" s="1"/>
  <c r="O411" i="1"/>
  <c r="J411" i="1"/>
  <c r="E411" i="1"/>
  <c r="Q410" i="1"/>
  <c r="S410" i="1" s="1"/>
  <c r="J410" i="1"/>
  <c r="G410" i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E410" i="1"/>
  <c r="Q409" i="1"/>
  <c r="U409" i="1" s="1"/>
  <c r="O409" i="1"/>
  <c r="N409" i="1"/>
  <c r="M409" i="1" s="1"/>
  <c r="N408" i="1" s="1"/>
  <c r="J409" i="1"/>
  <c r="E409" i="1"/>
  <c r="Q408" i="1"/>
  <c r="R408" i="1" s="1"/>
  <c r="T408" i="1" s="1"/>
  <c r="O408" i="1"/>
  <c r="J408" i="1"/>
  <c r="E408" i="1"/>
  <c r="Q407" i="1"/>
  <c r="U407" i="1" s="1"/>
  <c r="O407" i="1"/>
  <c r="J407" i="1"/>
  <c r="E407" i="1"/>
  <c r="Q406" i="1"/>
  <c r="S406" i="1" s="1"/>
  <c r="O406" i="1"/>
  <c r="J406" i="1"/>
  <c r="E406" i="1"/>
  <c r="Q405" i="1"/>
  <c r="U405" i="1" s="1"/>
  <c r="O405" i="1"/>
  <c r="J405" i="1"/>
  <c r="E405" i="1"/>
  <c r="Q404" i="1"/>
  <c r="O404" i="1"/>
  <c r="J404" i="1"/>
  <c r="E404" i="1"/>
  <c r="Q403" i="1"/>
  <c r="U403" i="1" s="1"/>
  <c r="O403" i="1"/>
  <c r="J403" i="1"/>
  <c r="E403" i="1"/>
  <c r="Q402" i="1"/>
  <c r="S402" i="1" s="1"/>
  <c r="O402" i="1"/>
  <c r="J402" i="1"/>
  <c r="E402" i="1"/>
  <c r="Q401" i="1"/>
  <c r="U401" i="1" s="1"/>
  <c r="O401" i="1"/>
  <c r="J401" i="1"/>
  <c r="E401" i="1"/>
  <c r="Q400" i="1"/>
  <c r="O400" i="1"/>
  <c r="J400" i="1"/>
  <c r="E400" i="1"/>
  <c r="Q399" i="1"/>
  <c r="U399" i="1" s="1"/>
  <c r="O399" i="1"/>
  <c r="J399" i="1"/>
  <c r="E399" i="1"/>
  <c r="Q398" i="1"/>
  <c r="S398" i="1" s="1"/>
  <c r="J398" i="1"/>
  <c r="G398" i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E398" i="1"/>
  <c r="Q397" i="1"/>
  <c r="U397" i="1" s="1"/>
  <c r="O397" i="1"/>
  <c r="N397" i="1"/>
  <c r="J397" i="1"/>
  <c r="E397" i="1"/>
  <c r="Q396" i="1"/>
  <c r="R396" i="1" s="1"/>
  <c r="T396" i="1" s="1"/>
  <c r="O396" i="1"/>
  <c r="J396" i="1"/>
  <c r="E396" i="1"/>
  <c r="Q395" i="1"/>
  <c r="S395" i="1" s="1"/>
  <c r="O395" i="1"/>
  <c r="J395" i="1"/>
  <c r="E395" i="1"/>
  <c r="Q394" i="1"/>
  <c r="U394" i="1" s="1"/>
  <c r="O394" i="1"/>
  <c r="J394" i="1"/>
  <c r="E394" i="1"/>
  <c r="Q393" i="1"/>
  <c r="U393" i="1" s="1"/>
  <c r="O393" i="1"/>
  <c r="J393" i="1"/>
  <c r="E393" i="1"/>
  <c r="Q392" i="1"/>
  <c r="S392" i="1" s="1"/>
  <c r="O392" i="1"/>
  <c r="J392" i="1"/>
  <c r="E392" i="1"/>
  <c r="Q391" i="1"/>
  <c r="O391" i="1"/>
  <c r="J391" i="1"/>
  <c r="E391" i="1"/>
  <c r="Q390" i="1"/>
  <c r="O390" i="1"/>
  <c r="J390" i="1"/>
  <c r="E390" i="1"/>
  <c r="Q389" i="1"/>
  <c r="O389" i="1"/>
  <c r="J389" i="1"/>
  <c r="E389" i="1"/>
  <c r="Q388" i="1"/>
  <c r="O388" i="1"/>
  <c r="J388" i="1"/>
  <c r="E388" i="1"/>
  <c r="Q387" i="1"/>
  <c r="S387" i="1" s="1"/>
  <c r="O387" i="1"/>
  <c r="J387" i="1"/>
  <c r="E387" i="1"/>
  <c r="Q386" i="1"/>
  <c r="R386" i="1" s="1"/>
  <c r="T386" i="1" s="1"/>
  <c r="J386" i="1"/>
  <c r="G386" i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E386" i="1"/>
  <c r="Q385" i="1"/>
  <c r="O385" i="1"/>
  <c r="N385" i="1"/>
  <c r="M385" i="1" s="1"/>
  <c r="N384" i="1" s="1"/>
  <c r="J385" i="1"/>
  <c r="E385" i="1"/>
  <c r="Q384" i="1"/>
  <c r="U384" i="1" s="1"/>
  <c r="O384" i="1"/>
  <c r="J384" i="1"/>
  <c r="E384" i="1"/>
  <c r="Q383" i="1"/>
  <c r="S383" i="1" s="1"/>
  <c r="O383" i="1"/>
  <c r="J383" i="1"/>
  <c r="E383" i="1"/>
  <c r="Q382" i="1"/>
  <c r="U382" i="1" s="1"/>
  <c r="O382" i="1"/>
  <c r="J382" i="1"/>
  <c r="E382" i="1"/>
  <c r="Q381" i="1"/>
  <c r="O381" i="1"/>
  <c r="J381" i="1"/>
  <c r="E381" i="1"/>
  <c r="Q380" i="1"/>
  <c r="U380" i="1" s="1"/>
  <c r="O380" i="1"/>
  <c r="J380" i="1"/>
  <c r="E380" i="1"/>
  <c r="Q379" i="1"/>
  <c r="S379" i="1" s="1"/>
  <c r="O379" i="1"/>
  <c r="J379" i="1"/>
  <c r="E379" i="1"/>
  <c r="Q378" i="1"/>
  <c r="S378" i="1" s="1"/>
  <c r="O378" i="1"/>
  <c r="J378" i="1"/>
  <c r="E378" i="1"/>
  <c r="Q377" i="1"/>
  <c r="O377" i="1"/>
  <c r="J377" i="1"/>
  <c r="E377" i="1"/>
  <c r="Q376" i="1"/>
  <c r="U376" i="1" s="1"/>
  <c r="O376" i="1"/>
  <c r="J376" i="1"/>
  <c r="E376" i="1"/>
  <c r="Q375" i="1"/>
  <c r="S375" i="1" s="1"/>
  <c r="O375" i="1"/>
  <c r="J375" i="1"/>
  <c r="E375" i="1"/>
  <c r="Q374" i="1"/>
  <c r="U374" i="1" s="1"/>
  <c r="J374" i="1"/>
  <c r="G374" i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E374" i="1"/>
  <c r="Q373" i="1"/>
  <c r="R373" i="1" s="1"/>
  <c r="T373" i="1" s="1"/>
  <c r="O373" i="1"/>
  <c r="N373" i="1"/>
  <c r="J373" i="1"/>
  <c r="E373" i="1"/>
  <c r="Q372" i="1"/>
  <c r="R372" i="1" s="1"/>
  <c r="T372" i="1" s="1"/>
  <c r="O372" i="1"/>
  <c r="J372" i="1"/>
  <c r="E372" i="1"/>
  <c r="Q371" i="1"/>
  <c r="R371" i="1" s="1"/>
  <c r="T371" i="1" s="1"/>
  <c r="O371" i="1"/>
  <c r="J371" i="1"/>
  <c r="E371" i="1"/>
  <c r="Q370" i="1"/>
  <c r="U370" i="1" s="1"/>
  <c r="O370" i="1"/>
  <c r="J370" i="1"/>
  <c r="E370" i="1"/>
  <c r="Q369" i="1"/>
  <c r="R369" i="1" s="1"/>
  <c r="T369" i="1" s="1"/>
  <c r="O369" i="1"/>
  <c r="J369" i="1"/>
  <c r="E369" i="1"/>
  <c r="Q368" i="1"/>
  <c r="R368" i="1" s="1"/>
  <c r="T368" i="1" s="1"/>
  <c r="O368" i="1"/>
  <c r="J368" i="1"/>
  <c r="E368" i="1"/>
  <c r="Q367" i="1"/>
  <c r="R367" i="1" s="1"/>
  <c r="T367" i="1" s="1"/>
  <c r="O367" i="1"/>
  <c r="J367" i="1"/>
  <c r="E367" i="1"/>
  <c r="Q366" i="1"/>
  <c r="U366" i="1" s="1"/>
  <c r="O366" i="1"/>
  <c r="J366" i="1"/>
  <c r="E366" i="1"/>
  <c r="Q365" i="1"/>
  <c r="R365" i="1" s="1"/>
  <c r="T365" i="1" s="1"/>
  <c r="O365" i="1"/>
  <c r="J365" i="1"/>
  <c r="E365" i="1"/>
  <c r="Q364" i="1"/>
  <c r="R364" i="1" s="1"/>
  <c r="T364" i="1" s="1"/>
  <c r="O364" i="1"/>
  <c r="J364" i="1"/>
  <c r="E364" i="1"/>
  <c r="Q363" i="1"/>
  <c r="R363" i="1" s="1"/>
  <c r="T363" i="1" s="1"/>
  <c r="O363" i="1"/>
  <c r="J363" i="1"/>
  <c r="E363" i="1"/>
  <c r="Q362" i="1"/>
  <c r="R362" i="1" s="1"/>
  <c r="T362" i="1" s="1"/>
  <c r="J362" i="1"/>
  <c r="G362" i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E362" i="1"/>
  <c r="Q361" i="1"/>
  <c r="R361" i="1" s="1"/>
  <c r="T361" i="1" s="1"/>
  <c r="O361" i="1"/>
  <c r="N361" i="1"/>
  <c r="J361" i="1"/>
  <c r="E361" i="1"/>
  <c r="Q360" i="1"/>
  <c r="R360" i="1" s="1"/>
  <c r="T360" i="1" s="1"/>
  <c r="O360" i="1"/>
  <c r="J360" i="1"/>
  <c r="E360" i="1"/>
  <c r="Q359" i="1"/>
  <c r="R359" i="1" s="1"/>
  <c r="T359" i="1" s="1"/>
  <c r="O359" i="1"/>
  <c r="J359" i="1"/>
  <c r="E359" i="1"/>
  <c r="Q358" i="1"/>
  <c r="U358" i="1" s="1"/>
  <c r="O358" i="1"/>
  <c r="J358" i="1"/>
  <c r="E358" i="1"/>
  <c r="Q357" i="1"/>
  <c r="R357" i="1" s="1"/>
  <c r="T357" i="1" s="1"/>
  <c r="O357" i="1"/>
  <c r="J357" i="1"/>
  <c r="E357" i="1"/>
  <c r="Q356" i="1"/>
  <c r="S356" i="1" s="1"/>
  <c r="O356" i="1"/>
  <c r="J356" i="1"/>
  <c r="E356" i="1"/>
  <c r="Q355" i="1"/>
  <c r="R355" i="1" s="1"/>
  <c r="T355" i="1" s="1"/>
  <c r="O355" i="1"/>
  <c r="J355" i="1"/>
  <c r="E355" i="1"/>
  <c r="Q354" i="1"/>
  <c r="U354" i="1" s="1"/>
  <c r="O354" i="1"/>
  <c r="J354" i="1"/>
  <c r="E354" i="1"/>
  <c r="Q353" i="1"/>
  <c r="R353" i="1" s="1"/>
  <c r="T353" i="1" s="1"/>
  <c r="O353" i="1"/>
  <c r="J353" i="1"/>
  <c r="E353" i="1"/>
  <c r="Q352" i="1"/>
  <c r="R352" i="1" s="1"/>
  <c r="T352" i="1" s="1"/>
  <c r="O352" i="1"/>
  <c r="J352" i="1"/>
  <c r="E352" i="1"/>
  <c r="Q351" i="1"/>
  <c r="R351" i="1" s="1"/>
  <c r="T351" i="1" s="1"/>
  <c r="O351" i="1"/>
  <c r="J351" i="1"/>
  <c r="E351" i="1"/>
  <c r="Q350" i="1"/>
  <c r="U350" i="1" s="1"/>
  <c r="J350" i="1"/>
  <c r="G350" i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E350" i="1"/>
  <c r="Q349" i="1"/>
  <c r="R349" i="1" s="1"/>
  <c r="T349" i="1" s="1"/>
  <c r="O349" i="1"/>
  <c r="N349" i="1"/>
  <c r="J349" i="1"/>
  <c r="E349" i="1"/>
  <c r="Q348" i="1"/>
  <c r="S348" i="1" s="1"/>
  <c r="O348" i="1"/>
  <c r="J348" i="1"/>
  <c r="E348" i="1"/>
  <c r="Q347" i="1"/>
  <c r="R347" i="1" s="1"/>
  <c r="T347" i="1" s="1"/>
  <c r="O347" i="1"/>
  <c r="J347" i="1"/>
  <c r="E347" i="1"/>
  <c r="Q346" i="1"/>
  <c r="R346" i="1" s="1"/>
  <c r="T346" i="1" s="1"/>
  <c r="O346" i="1"/>
  <c r="J346" i="1"/>
  <c r="E346" i="1"/>
  <c r="Q345" i="1"/>
  <c r="U345" i="1" s="1"/>
  <c r="O345" i="1"/>
  <c r="J345" i="1"/>
  <c r="E345" i="1"/>
  <c r="Q344" i="1"/>
  <c r="U344" i="1" s="1"/>
  <c r="O344" i="1"/>
  <c r="J344" i="1"/>
  <c r="E344" i="1"/>
  <c r="Q343" i="1"/>
  <c r="R343" i="1" s="1"/>
  <c r="T343" i="1" s="1"/>
  <c r="O343" i="1"/>
  <c r="J343" i="1"/>
  <c r="E343" i="1"/>
  <c r="Q342" i="1"/>
  <c r="S342" i="1" s="1"/>
  <c r="O342" i="1"/>
  <c r="J342" i="1"/>
  <c r="E342" i="1"/>
  <c r="Q341" i="1"/>
  <c r="R341" i="1" s="1"/>
  <c r="T341" i="1" s="1"/>
  <c r="O341" i="1"/>
  <c r="J341" i="1"/>
  <c r="E341" i="1"/>
  <c r="Q340" i="1"/>
  <c r="U340" i="1" s="1"/>
  <c r="O340" i="1"/>
  <c r="J340" i="1"/>
  <c r="E340" i="1"/>
  <c r="Q339" i="1"/>
  <c r="S339" i="1" s="1"/>
  <c r="O339" i="1"/>
  <c r="J339" i="1"/>
  <c r="E339" i="1"/>
  <c r="Q338" i="1"/>
  <c r="S338" i="1" s="1"/>
  <c r="J338" i="1"/>
  <c r="G338" i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E338" i="1"/>
  <c r="Q337" i="1"/>
  <c r="R337" i="1" s="1"/>
  <c r="T337" i="1" s="1"/>
  <c r="O337" i="1"/>
  <c r="N337" i="1"/>
  <c r="M337" i="1" s="1"/>
  <c r="N336" i="1" s="1"/>
  <c r="J337" i="1"/>
  <c r="E337" i="1"/>
  <c r="Q336" i="1"/>
  <c r="U336" i="1" s="1"/>
  <c r="O336" i="1"/>
  <c r="J336" i="1"/>
  <c r="E336" i="1"/>
  <c r="Q335" i="1"/>
  <c r="S335" i="1" s="1"/>
  <c r="O335" i="1"/>
  <c r="J335" i="1"/>
  <c r="E335" i="1"/>
  <c r="Q334" i="1"/>
  <c r="S334" i="1" s="1"/>
  <c r="O334" i="1"/>
  <c r="J334" i="1"/>
  <c r="E334" i="1"/>
  <c r="Q333" i="1"/>
  <c r="R333" i="1" s="1"/>
  <c r="T333" i="1" s="1"/>
  <c r="O333" i="1"/>
  <c r="J333" i="1"/>
  <c r="E333" i="1"/>
  <c r="Q332" i="1"/>
  <c r="U332" i="1" s="1"/>
  <c r="O332" i="1"/>
  <c r="J332" i="1"/>
  <c r="E332" i="1"/>
  <c r="Q331" i="1"/>
  <c r="S331" i="1" s="1"/>
  <c r="O331" i="1"/>
  <c r="J331" i="1"/>
  <c r="E331" i="1"/>
  <c r="Q330" i="1"/>
  <c r="S330" i="1" s="1"/>
  <c r="O330" i="1"/>
  <c r="J330" i="1"/>
  <c r="E330" i="1"/>
  <c r="Q329" i="1"/>
  <c r="R329" i="1" s="1"/>
  <c r="T329" i="1" s="1"/>
  <c r="O329" i="1"/>
  <c r="J329" i="1"/>
  <c r="E329" i="1"/>
  <c r="Q328" i="1"/>
  <c r="U328" i="1" s="1"/>
  <c r="O328" i="1"/>
  <c r="J328" i="1"/>
  <c r="E328" i="1"/>
  <c r="Q327" i="1"/>
  <c r="S327" i="1" s="1"/>
  <c r="O327" i="1"/>
  <c r="J327" i="1"/>
  <c r="E327" i="1"/>
  <c r="Q326" i="1"/>
  <c r="S326" i="1" s="1"/>
  <c r="J326" i="1"/>
  <c r="G326" i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E326" i="1"/>
  <c r="Q325" i="1"/>
  <c r="R325" i="1" s="1"/>
  <c r="T325" i="1" s="1"/>
  <c r="O325" i="1"/>
  <c r="N325" i="1"/>
  <c r="M325" i="1" s="1"/>
  <c r="N324" i="1" s="1"/>
  <c r="J325" i="1"/>
  <c r="E325" i="1"/>
  <c r="Q324" i="1"/>
  <c r="U324" i="1" s="1"/>
  <c r="O324" i="1"/>
  <c r="J324" i="1"/>
  <c r="E324" i="1"/>
  <c r="Q323" i="1"/>
  <c r="S323" i="1" s="1"/>
  <c r="O323" i="1"/>
  <c r="J323" i="1"/>
  <c r="E323" i="1"/>
  <c r="Q322" i="1"/>
  <c r="S322" i="1" s="1"/>
  <c r="O322" i="1"/>
  <c r="J322" i="1"/>
  <c r="E322" i="1"/>
  <c r="Q321" i="1"/>
  <c r="R321" i="1" s="1"/>
  <c r="T321" i="1" s="1"/>
  <c r="O321" i="1"/>
  <c r="J321" i="1"/>
  <c r="E321" i="1"/>
  <c r="Q320" i="1"/>
  <c r="U320" i="1" s="1"/>
  <c r="O320" i="1"/>
  <c r="J320" i="1"/>
  <c r="E320" i="1"/>
  <c r="Q319" i="1"/>
  <c r="S319" i="1" s="1"/>
  <c r="O319" i="1"/>
  <c r="J319" i="1"/>
  <c r="E319" i="1"/>
  <c r="Q318" i="1"/>
  <c r="S318" i="1" s="1"/>
  <c r="O318" i="1"/>
  <c r="J318" i="1"/>
  <c r="E318" i="1"/>
  <c r="Q317" i="1"/>
  <c r="R317" i="1" s="1"/>
  <c r="T317" i="1" s="1"/>
  <c r="O317" i="1"/>
  <c r="J317" i="1"/>
  <c r="E317" i="1"/>
  <c r="Q316" i="1"/>
  <c r="U316" i="1" s="1"/>
  <c r="O316" i="1"/>
  <c r="J316" i="1"/>
  <c r="E316" i="1"/>
  <c r="Q315" i="1"/>
  <c r="S315" i="1" s="1"/>
  <c r="O315" i="1"/>
  <c r="J315" i="1"/>
  <c r="E315" i="1"/>
  <c r="Q314" i="1"/>
  <c r="J314" i="1"/>
  <c r="G314" i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E314" i="1"/>
  <c r="Q313" i="1"/>
  <c r="R313" i="1" s="1"/>
  <c r="T313" i="1" s="1"/>
  <c r="O313" i="1"/>
  <c r="N313" i="1"/>
  <c r="M313" i="1" s="1"/>
  <c r="N312" i="1" s="1"/>
  <c r="J313" i="1"/>
  <c r="E313" i="1"/>
  <c r="Q312" i="1"/>
  <c r="U312" i="1" s="1"/>
  <c r="O312" i="1"/>
  <c r="J312" i="1"/>
  <c r="E312" i="1"/>
  <c r="Q311" i="1"/>
  <c r="S311" i="1" s="1"/>
  <c r="O311" i="1"/>
  <c r="J311" i="1"/>
  <c r="E311" i="1"/>
  <c r="Q310" i="1"/>
  <c r="O310" i="1"/>
  <c r="J310" i="1"/>
  <c r="E310" i="1"/>
  <c r="Q309" i="1"/>
  <c r="R309" i="1" s="1"/>
  <c r="T309" i="1" s="1"/>
  <c r="O309" i="1"/>
  <c r="J309" i="1"/>
  <c r="E309" i="1"/>
  <c r="Q308" i="1"/>
  <c r="U308" i="1" s="1"/>
  <c r="O308" i="1"/>
  <c r="J308" i="1"/>
  <c r="E308" i="1"/>
  <c r="Q307" i="1"/>
  <c r="O307" i="1"/>
  <c r="J307" i="1"/>
  <c r="E307" i="1"/>
  <c r="Q306" i="1"/>
  <c r="S306" i="1" s="1"/>
  <c r="O306" i="1"/>
  <c r="J306" i="1"/>
  <c r="E306" i="1"/>
  <c r="Q305" i="1"/>
  <c r="R305" i="1" s="1"/>
  <c r="T305" i="1" s="1"/>
  <c r="O305" i="1"/>
  <c r="J305" i="1"/>
  <c r="E305" i="1"/>
  <c r="Q304" i="1"/>
  <c r="U304" i="1" s="1"/>
  <c r="O304" i="1"/>
  <c r="J304" i="1"/>
  <c r="E304" i="1"/>
  <c r="Q303" i="1"/>
  <c r="S303" i="1" s="1"/>
  <c r="O303" i="1"/>
  <c r="J303" i="1"/>
  <c r="E303" i="1"/>
  <c r="Q302" i="1"/>
  <c r="S302" i="1" s="1"/>
  <c r="J302" i="1"/>
  <c r="G302" i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E302" i="1"/>
  <c r="Q301" i="1"/>
  <c r="U301" i="1" s="1"/>
  <c r="O301" i="1"/>
  <c r="N301" i="1"/>
  <c r="M301" i="1" s="1"/>
  <c r="J301" i="1"/>
  <c r="E301" i="1"/>
  <c r="Q300" i="1"/>
  <c r="U300" i="1" s="1"/>
  <c r="O300" i="1"/>
  <c r="J300" i="1"/>
  <c r="E300" i="1"/>
  <c r="Q299" i="1"/>
  <c r="S299" i="1" s="1"/>
  <c r="O299" i="1"/>
  <c r="J299" i="1"/>
  <c r="E299" i="1"/>
  <c r="Q298" i="1"/>
  <c r="O298" i="1"/>
  <c r="J298" i="1"/>
  <c r="E298" i="1"/>
  <c r="Q297" i="1"/>
  <c r="S297" i="1" s="1"/>
  <c r="O297" i="1"/>
  <c r="J297" i="1"/>
  <c r="E297" i="1"/>
  <c r="Q296" i="1"/>
  <c r="U296" i="1" s="1"/>
  <c r="O296" i="1"/>
  <c r="J296" i="1"/>
  <c r="E296" i="1"/>
  <c r="Q295" i="1"/>
  <c r="S295" i="1" s="1"/>
  <c r="O295" i="1"/>
  <c r="J295" i="1"/>
  <c r="E295" i="1"/>
  <c r="Q294" i="1"/>
  <c r="S294" i="1" s="1"/>
  <c r="O294" i="1"/>
  <c r="J294" i="1"/>
  <c r="E294" i="1"/>
  <c r="Q293" i="1"/>
  <c r="R293" i="1" s="1"/>
  <c r="T293" i="1" s="1"/>
  <c r="O293" i="1"/>
  <c r="J293" i="1"/>
  <c r="E293" i="1"/>
  <c r="Q292" i="1"/>
  <c r="U292" i="1" s="1"/>
  <c r="O292" i="1"/>
  <c r="J292" i="1"/>
  <c r="E292" i="1"/>
  <c r="Q291" i="1"/>
  <c r="S291" i="1" s="1"/>
  <c r="O291" i="1"/>
  <c r="J291" i="1"/>
  <c r="E291" i="1"/>
  <c r="Q290" i="1"/>
  <c r="S290" i="1" s="1"/>
  <c r="J290" i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E290" i="1"/>
  <c r="Q289" i="1"/>
  <c r="R289" i="1" s="1"/>
  <c r="T289" i="1" s="1"/>
  <c r="O289" i="1"/>
  <c r="M289" i="1"/>
  <c r="N288" i="1" s="1"/>
  <c r="J289" i="1"/>
  <c r="E289" i="1"/>
  <c r="Q288" i="1"/>
  <c r="U288" i="1" s="1"/>
  <c r="O288" i="1"/>
  <c r="J288" i="1"/>
  <c r="E288" i="1"/>
  <c r="Q287" i="1"/>
  <c r="S287" i="1" s="1"/>
  <c r="O287" i="1"/>
  <c r="J287" i="1"/>
  <c r="E287" i="1"/>
  <c r="Q286" i="1"/>
  <c r="S286" i="1" s="1"/>
  <c r="O286" i="1"/>
  <c r="J286" i="1"/>
  <c r="E286" i="1"/>
  <c r="Q285" i="1"/>
  <c r="R285" i="1" s="1"/>
  <c r="T285" i="1" s="1"/>
  <c r="O285" i="1"/>
  <c r="J285" i="1"/>
  <c r="E285" i="1"/>
  <c r="Q284" i="1"/>
  <c r="U284" i="1" s="1"/>
  <c r="O284" i="1"/>
  <c r="J284" i="1"/>
  <c r="E284" i="1"/>
  <c r="Q283" i="1"/>
  <c r="O283" i="1"/>
  <c r="J283" i="1"/>
  <c r="E283" i="1"/>
  <c r="Q282" i="1"/>
  <c r="O282" i="1"/>
  <c r="J282" i="1"/>
  <c r="E282" i="1"/>
  <c r="Q281" i="1"/>
  <c r="O281" i="1"/>
  <c r="J281" i="1"/>
  <c r="E281" i="1"/>
  <c r="Q280" i="1"/>
  <c r="U280" i="1" s="1"/>
  <c r="O280" i="1"/>
  <c r="J280" i="1"/>
  <c r="E280" i="1"/>
  <c r="Q279" i="1"/>
  <c r="O279" i="1"/>
  <c r="J279" i="1"/>
  <c r="E279" i="1"/>
  <c r="Q278" i="1"/>
  <c r="J278" i="1"/>
  <c r="G278" i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E278" i="1"/>
  <c r="Q277" i="1"/>
  <c r="R277" i="1" s="1"/>
  <c r="T277" i="1" s="1"/>
  <c r="O277" i="1"/>
  <c r="N277" i="1"/>
  <c r="M277" i="1" s="1"/>
  <c r="J277" i="1"/>
  <c r="E277" i="1"/>
  <c r="Q276" i="1"/>
  <c r="U276" i="1" s="1"/>
  <c r="O276" i="1"/>
  <c r="J276" i="1"/>
  <c r="E276" i="1"/>
  <c r="Q275" i="1"/>
  <c r="O275" i="1"/>
  <c r="J275" i="1"/>
  <c r="E275" i="1"/>
  <c r="Q274" i="1"/>
  <c r="O274" i="1"/>
  <c r="J274" i="1"/>
  <c r="E274" i="1"/>
  <c r="Q273" i="1"/>
  <c r="U273" i="1" s="1"/>
  <c r="O273" i="1"/>
  <c r="J273" i="1"/>
  <c r="E273" i="1"/>
  <c r="Q272" i="1"/>
  <c r="U272" i="1" s="1"/>
  <c r="O272" i="1"/>
  <c r="J272" i="1"/>
  <c r="E272" i="1"/>
  <c r="Q271" i="1"/>
  <c r="S271" i="1" s="1"/>
  <c r="O271" i="1"/>
  <c r="J271" i="1"/>
  <c r="E271" i="1"/>
  <c r="Q270" i="1"/>
  <c r="S270" i="1" s="1"/>
  <c r="O270" i="1"/>
  <c r="J270" i="1"/>
  <c r="E270" i="1"/>
  <c r="Q269" i="1"/>
  <c r="R269" i="1" s="1"/>
  <c r="T269" i="1" s="1"/>
  <c r="O269" i="1"/>
  <c r="J269" i="1"/>
  <c r="E269" i="1"/>
  <c r="Q268" i="1"/>
  <c r="U268" i="1" s="1"/>
  <c r="O268" i="1"/>
  <c r="J268" i="1"/>
  <c r="E268" i="1"/>
  <c r="Q267" i="1"/>
  <c r="S267" i="1" s="1"/>
  <c r="O267" i="1"/>
  <c r="J267" i="1"/>
  <c r="E267" i="1"/>
  <c r="Q266" i="1"/>
  <c r="S266" i="1" s="1"/>
  <c r="J266" i="1"/>
  <c r="G266" i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E266" i="1"/>
  <c r="M128" i="4"/>
  <c r="M120" i="4"/>
  <c r="M112" i="4"/>
  <c r="M104" i="4"/>
  <c r="N103" i="4"/>
  <c r="M96" i="4"/>
  <c r="N95" i="4"/>
  <c r="M88" i="4"/>
  <c r="N87" i="4"/>
  <c r="M80" i="4"/>
  <c r="N79" i="4"/>
  <c r="M72" i="4"/>
  <c r="N71" i="4"/>
  <c r="N64" i="4"/>
  <c r="M60" i="4"/>
  <c r="N59" i="4"/>
  <c r="M52" i="4"/>
  <c r="N51" i="4"/>
  <c r="M44" i="4"/>
  <c r="N43" i="4"/>
  <c r="M36" i="4"/>
  <c r="N35" i="4"/>
  <c r="D9" i="5"/>
  <c r="D5" i="5"/>
  <c r="M127" i="4"/>
  <c r="M119" i="4"/>
  <c r="M111" i="4"/>
  <c r="N110" i="4"/>
  <c r="M103" i="4"/>
  <c r="N102" i="4"/>
  <c r="M95" i="4"/>
  <c r="N94" i="4"/>
  <c r="M87" i="4"/>
  <c r="N86" i="4"/>
  <c r="M79" i="4"/>
  <c r="N78" i="4"/>
  <c r="M71" i="4"/>
  <c r="N70" i="4"/>
  <c r="M64" i="4"/>
  <c r="M59" i="4"/>
  <c r="N58" i="4"/>
  <c r="M51" i="4"/>
  <c r="N50" i="4"/>
  <c r="M43" i="4"/>
  <c r="N42" i="4"/>
  <c r="M35" i="4"/>
  <c r="M126" i="4"/>
  <c r="M118" i="4"/>
  <c r="M110" i="4"/>
  <c r="N109" i="4"/>
  <c r="M102" i="4"/>
  <c r="N101" i="4"/>
  <c r="M94" i="4"/>
  <c r="N93" i="4"/>
  <c r="M86" i="4"/>
  <c r="N85" i="4"/>
  <c r="M78" i="4"/>
  <c r="N77" i="4"/>
  <c r="M70" i="4"/>
  <c r="N69" i="4"/>
  <c r="N63" i="4"/>
  <c r="M58" i="4"/>
  <c r="N57" i="4"/>
  <c r="M50" i="4"/>
  <c r="N49" i="4"/>
  <c r="M42" i="4"/>
  <c r="N41" i="4"/>
  <c r="M34" i="4"/>
  <c r="D8" i="5"/>
  <c r="D4" i="5"/>
  <c r="M125" i="4"/>
  <c r="M117" i="4"/>
  <c r="M109" i="4"/>
  <c r="N108" i="4"/>
  <c r="M101" i="4"/>
  <c r="N100" i="4"/>
  <c r="M93" i="4"/>
  <c r="N92" i="4"/>
  <c r="M85" i="4"/>
  <c r="N84" i="4"/>
  <c r="M77" i="4"/>
  <c r="N76" i="4"/>
  <c r="M69" i="4"/>
  <c r="N68" i="4"/>
  <c r="M63" i="4"/>
  <c r="M57" i="4"/>
  <c r="N56" i="4"/>
  <c r="M49" i="4"/>
  <c r="N48" i="4"/>
  <c r="M41" i="4"/>
  <c r="N40" i="4"/>
  <c r="M124" i="4"/>
  <c r="M116" i="4"/>
  <c r="M108" i="4"/>
  <c r="N107" i="4"/>
  <c r="M100" i="4"/>
  <c r="N99" i="4"/>
  <c r="M92" i="4"/>
  <c r="N91" i="4"/>
  <c r="M84" i="4"/>
  <c r="N83" i="4"/>
  <c r="M76" i="4"/>
  <c r="N75" i="4"/>
  <c r="M68" i="4"/>
  <c r="N67" i="4"/>
  <c r="N62" i="4"/>
  <c r="M56" i="4"/>
  <c r="N55" i="4"/>
  <c r="M48" i="4"/>
  <c r="N47" i="4"/>
  <c r="M40" i="4"/>
  <c r="N39" i="4"/>
  <c r="D7" i="5"/>
  <c r="M123" i="4"/>
  <c r="M115" i="4"/>
  <c r="M107" i="4"/>
  <c r="N106" i="4"/>
  <c r="M99" i="4"/>
  <c r="N98" i="4"/>
  <c r="M91" i="4"/>
  <c r="N90" i="4"/>
  <c r="M83" i="4"/>
  <c r="N82" i="4"/>
  <c r="M75" i="4"/>
  <c r="N74" i="4"/>
  <c r="M67" i="4"/>
  <c r="N66" i="4"/>
  <c r="M62" i="4"/>
  <c r="N61" i="4"/>
  <c r="M55" i="4"/>
  <c r="N54" i="4"/>
  <c r="M47" i="4"/>
  <c r="N46" i="4"/>
  <c r="M39" i="4"/>
  <c r="N38" i="4"/>
  <c r="M106" i="4"/>
  <c r="N104" i="4"/>
  <c r="N89" i="4"/>
  <c r="M74" i="4"/>
  <c r="N72" i="4"/>
  <c r="M37" i="4"/>
  <c r="M29" i="4"/>
  <c r="N28" i="4"/>
  <c r="M21" i="4"/>
  <c r="N20" i="4"/>
  <c r="M13" i="4"/>
  <c r="N12" i="4"/>
  <c r="M5" i="4"/>
  <c r="N95" i="3"/>
  <c r="O94" i="3"/>
  <c r="N87" i="3"/>
  <c r="O86" i="3"/>
  <c r="N79" i="3"/>
  <c r="O78" i="3"/>
  <c r="N71" i="3"/>
  <c r="O70" i="3"/>
  <c r="O63" i="3"/>
  <c r="N59" i="3"/>
  <c r="D11" i="5"/>
  <c r="N105" i="4"/>
  <c r="M90" i="4"/>
  <c r="N88" i="4"/>
  <c r="N73" i="4"/>
  <c r="M61" i="4"/>
  <c r="M53" i="4"/>
  <c r="M33" i="4"/>
  <c r="N32" i="4"/>
  <c r="M25" i="4"/>
  <c r="N24" i="4"/>
  <c r="M17" i="4"/>
  <c r="N16" i="4"/>
  <c r="M9" i="4"/>
  <c r="N8" i="4"/>
  <c r="N98" i="3"/>
  <c r="N91" i="3"/>
  <c r="O90" i="3"/>
  <c r="N83" i="3"/>
  <c r="O82" i="3"/>
  <c r="N75" i="3"/>
  <c r="O74" i="3"/>
  <c r="N67" i="3"/>
  <c r="O66" i="3"/>
  <c r="O61" i="3"/>
  <c r="M81" i="4"/>
  <c r="M73" i="4"/>
  <c r="M66" i="4"/>
  <c r="N52" i="4"/>
  <c r="N45" i="4"/>
  <c r="N30" i="4"/>
  <c r="N19" i="4"/>
  <c r="M18" i="4"/>
  <c r="N9" i="4"/>
  <c r="M8" i="4"/>
  <c r="M7" i="4"/>
  <c r="N99" i="3"/>
  <c r="N97" i="3"/>
  <c r="O88" i="3"/>
  <c r="O77" i="3"/>
  <c r="N76" i="3"/>
  <c r="O67" i="3"/>
  <c r="N66" i="3"/>
  <c r="N65" i="3"/>
  <c r="N56" i="3"/>
  <c r="O55" i="3"/>
  <c r="N48" i="3"/>
  <c r="O47" i="3"/>
  <c r="N40" i="3"/>
  <c r="O39" i="3"/>
  <c r="D6" i="5"/>
  <c r="M129" i="4"/>
  <c r="M122" i="4"/>
  <c r="M113" i="4"/>
  <c r="M45" i="4"/>
  <c r="N31" i="4"/>
  <c r="M30" i="4"/>
  <c r="N21" i="4"/>
  <c r="M20" i="4"/>
  <c r="M19" i="4"/>
  <c r="N10" i="4"/>
  <c r="O89" i="3"/>
  <c r="N88" i="3"/>
  <c r="O79" i="3"/>
  <c r="N78" i="3"/>
  <c r="N77" i="3"/>
  <c r="O68" i="3"/>
  <c r="D10" i="5"/>
  <c r="N65" i="4"/>
  <c r="M46" i="4"/>
  <c r="N44" i="4"/>
  <c r="N34" i="4"/>
  <c r="N25" i="4"/>
  <c r="M24" i="4"/>
  <c r="M23" i="4"/>
  <c r="N14" i="4"/>
  <c r="O93" i="3"/>
  <c r="N92" i="3"/>
  <c r="O83" i="3"/>
  <c r="N82" i="3"/>
  <c r="N81" i="3"/>
  <c r="O72" i="3"/>
  <c r="N52" i="3"/>
  <c r="O51" i="3"/>
  <c r="N44" i="3"/>
  <c r="O43" i="3"/>
  <c r="M130" i="4"/>
  <c r="M121" i="4"/>
  <c r="M114" i="4"/>
  <c r="M65" i="4"/>
  <c r="N53" i="4"/>
  <c r="N36" i="4"/>
  <c r="N26" i="4"/>
  <c r="N15" i="4"/>
  <c r="M14" i="4"/>
  <c r="N5" i="4"/>
  <c r="O95" i="3"/>
  <c r="N94" i="3"/>
  <c r="N93" i="3"/>
  <c r="O84" i="3"/>
  <c r="O73" i="3"/>
  <c r="N72" i="3"/>
  <c r="O60" i="3"/>
  <c r="O59" i="3"/>
  <c r="M105" i="4"/>
  <c r="M98" i="4"/>
  <c r="N96" i="4"/>
  <c r="N27" i="4"/>
  <c r="M26" i="4"/>
  <c r="N17" i="4"/>
  <c r="M16" i="4"/>
  <c r="M15" i="4"/>
  <c r="N6" i="4"/>
  <c r="O98" i="3"/>
  <c r="O96" i="3"/>
  <c r="O85" i="3"/>
  <c r="N84" i="3"/>
  <c r="O75" i="3"/>
  <c r="N74" i="3"/>
  <c r="N73" i="3"/>
  <c r="N33" i="4"/>
  <c r="N23" i="4"/>
  <c r="N11" i="4"/>
  <c r="N7" i="4"/>
  <c r="O97" i="3"/>
  <c r="O71" i="3"/>
  <c r="N69" i="3"/>
  <c r="N64" i="3"/>
  <c r="O50" i="3"/>
  <c r="N49" i="3"/>
  <c r="N32" i="3"/>
  <c r="O31" i="3"/>
  <c r="N24" i="3"/>
  <c r="O23" i="3"/>
  <c r="N16" i="3"/>
  <c r="O15" i="3"/>
  <c r="N8" i="3"/>
  <c r="O7" i="3"/>
  <c r="N81" i="4"/>
  <c r="N60" i="4"/>
  <c r="N13" i="4"/>
  <c r="M11" i="4"/>
  <c r="N89" i="3"/>
  <c r="O87" i="3"/>
  <c r="N85" i="3"/>
  <c r="O52" i="3"/>
  <c r="N51" i="3"/>
  <c r="N50" i="3"/>
  <c r="O41" i="3"/>
  <c r="O40" i="3"/>
  <c r="N39" i="3"/>
  <c r="O38" i="3"/>
  <c r="N31" i="3"/>
  <c r="O30" i="3"/>
  <c r="N23" i="3"/>
  <c r="O22" i="3"/>
  <c r="N15" i="3"/>
  <c r="O14" i="3"/>
  <c r="N7" i="3"/>
  <c r="O6" i="3"/>
  <c r="M89" i="4"/>
  <c r="M38" i="4"/>
  <c r="M31" i="4"/>
  <c r="N29" i="4"/>
  <c r="M27" i="4"/>
  <c r="O80" i="3"/>
  <c r="O65" i="3"/>
  <c r="N60" i="3"/>
  <c r="O53" i="3"/>
  <c r="O42" i="3"/>
  <c r="N41" i="3"/>
  <c r="N38" i="3"/>
  <c r="O37" i="3"/>
  <c r="N30" i="3"/>
  <c r="O29" i="3"/>
  <c r="N22" i="3"/>
  <c r="O21" i="3"/>
  <c r="N14" i="3"/>
  <c r="O13" i="3"/>
  <c r="N22" i="4"/>
  <c r="N80" i="3"/>
  <c r="N70" i="3"/>
  <c r="O54" i="3"/>
  <c r="N53" i="3"/>
  <c r="O44" i="3"/>
  <c r="N43" i="3"/>
  <c r="N42" i="3"/>
  <c r="N37" i="3"/>
  <c r="O36" i="3"/>
  <c r="N29" i="3"/>
  <c r="O28" i="3"/>
  <c r="N21" i="3"/>
  <c r="O20" i="3"/>
  <c r="N13" i="3"/>
  <c r="O12" i="3"/>
  <c r="N5" i="3"/>
  <c r="O4" i="3"/>
  <c r="N80" i="4"/>
  <c r="M22" i="4"/>
  <c r="M12" i="4"/>
  <c r="M6" i="4"/>
  <c r="N96" i="3"/>
  <c r="O92" i="3"/>
  <c r="N90" i="3"/>
  <c r="O76" i="3"/>
  <c r="N68" i="3"/>
  <c r="N61" i="3"/>
  <c r="O56" i="3"/>
  <c r="N55" i="3"/>
  <c r="N54" i="3"/>
  <c r="O45" i="3"/>
  <c r="N36" i="3"/>
  <c r="O35" i="3"/>
  <c r="N28" i="3"/>
  <c r="O27" i="3"/>
  <c r="N20" i="3"/>
  <c r="O19" i="3"/>
  <c r="N97" i="4"/>
  <c r="N37" i="4"/>
  <c r="M32" i="4"/>
  <c r="N18" i="4"/>
  <c r="M10" i="4"/>
  <c r="N86" i="3"/>
  <c r="O62" i="3"/>
  <c r="O57" i="3"/>
  <c r="O46" i="3"/>
  <c r="N45" i="3"/>
  <c r="N35" i="3"/>
  <c r="O34" i="3"/>
  <c r="N27" i="3"/>
  <c r="O26" i="3"/>
  <c r="N19" i="3"/>
  <c r="O18" i="3"/>
  <c r="N11" i="3"/>
  <c r="O10" i="3"/>
  <c r="N3" i="3"/>
  <c r="M97" i="4"/>
  <c r="M82" i="4"/>
  <c r="M28" i="4"/>
  <c r="N63" i="3"/>
  <c r="N62" i="3"/>
  <c r="O58" i="3"/>
  <c r="N57" i="3"/>
  <c r="O48" i="3"/>
  <c r="N47" i="3"/>
  <c r="N46" i="3"/>
  <c r="N34" i="3"/>
  <c r="O33" i="3"/>
  <c r="N26" i="3"/>
  <c r="O25" i="3"/>
  <c r="N18" i="3"/>
  <c r="O17" i="3"/>
  <c r="N10" i="3"/>
  <c r="O9" i="3"/>
  <c r="M54" i="4"/>
  <c r="O99" i="3"/>
  <c r="O91" i="3"/>
  <c r="O81" i="3"/>
  <c r="O69" i="3"/>
  <c r="O64" i="3"/>
  <c r="N58" i="3"/>
  <c r="O49" i="3"/>
  <c r="N33" i="3"/>
  <c r="O32" i="3"/>
  <c r="N25" i="3"/>
  <c r="O24" i="3"/>
  <c r="N17" i="3"/>
  <c r="O16" i="3"/>
  <c r="N9" i="3"/>
  <c r="O8" i="3"/>
  <c r="N12" i="3"/>
  <c r="O5" i="3"/>
  <c r="O3" i="3"/>
  <c r="O11" i="3"/>
  <c r="N6" i="3"/>
  <c r="N4" i="3"/>
  <c r="S104" i="1" l="1"/>
  <c r="S520" i="1"/>
  <c r="S332" i="1"/>
  <c r="S558" i="1"/>
  <c r="R701" i="1"/>
  <c r="T701" i="1" s="1"/>
  <c r="S217" i="1"/>
  <c r="V756" i="1"/>
  <c r="S865" i="1"/>
  <c r="S243" i="1"/>
  <c r="R58" i="1"/>
  <c r="T58" i="1" s="1"/>
  <c r="R73" i="1"/>
  <c r="T73" i="1" s="1"/>
  <c r="S92" i="1"/>
  <c r="S114" i="1"/>
  <c r="S726" i="1"/>
  <c r="R428" i="1"/>
  <c r="T428" i="1" s="1"/>
  <c r="U441" i="1"/>
  <c r="R448" i="1"/>
  <c r="T448" i="1" s="1"/>
  <c r="U497" i="1"/>
  <c r="R499" i="1"/>
  <c r="T499" i="1" s="1"/>
  <c r="R558" i="1"/>
  <c r="T558" i="1" s="1"/>
  <c r="U765" i="1"/>
  <c r="S782" i="1"/>
  <c r="S816" i="1"/>
  <c r="S887" i="1"/>
  <c r="S914" i="1"/>
  <c r="R1030" i="1"/>
  <c r="T1030" i="1" s="1"/>
  <c r="R35" i="1"/>
  <c r="T35" i="1" s="1"/>
  <c r="S58" i="1"/>
  <c r="S77" i="1"/>
  <c r="S183" i="1"/>
  <c r="R208" i="1"/>
  <c r="T208" i="1" s="1"/>
  <c r="S221" i="1"/>
  <c r="S250" i="1"/>
  <c r="U208" i="1"/>
  <c r="U433" i="1"/>
  <c r="S448" i="1"/>
  <c r="S487" i="1"/>
  <c r="S562" i="1"/>
  <c r="V577" i="1"/>
  <c r="R726" i="1"/>
  <c r="T726" i="1" s="1"/>
  <c r="S776" i="1"/>
  <c r="U873" i="1"/>
  <c r="U1018" i="1"/>
  <c r="S90" i="1"/>
  <c r="S6" i="1"/>
  <c r="U11" i="1"/>
  <c r="W18" i="1"/>
  <c r="U456" i="1"/>
  <c r="R504" i="1"/>
  <c r="T504" i="1" s="1"/>
  <c r="S519" i="1"/>
  <c r="R590" i="1"/>
  <c r="T590" i="1" s="1"/>
  <c r="S613" i="1"/>
  <c r="M756" i="1"/>
  <c r="N755" i="1" s="1"/>
  <c r="R841" i="1"/>
  <c r="T841" i="1" s="1"/>
  <c r="S872" i="1"/>
  <c r="S920" i="1"/>
  <c r="S943" i="1"/>
  <c r="S982" i="1"/>
  <c r="R1042" i="1"/>
  <c r="T1042" i="1" s="1"/>
  <c r="V241" i="1"/>
  <c r="S504" i="1"/>
  <c r="W14" i="1"/>
  <c r="R36" i="1"/>
  <c r="T36" i="1" s="1"/>
  <c r="U302" i="1"/>
  <c r="S350" i="1"/>
  <c r="R407" i="1"/>
  <c r="T407" i="1" s="1"/>
  <c r="U461" i="1"/>
  <c r="U536" i="1"/>
  <c r="U577" i="1"/>
  <c r="S601" i="1"/>
  <c r="R616" i="1"/>
  <c r="T616" i="1" s="1"/>
  <c r="U631" i="1"/>
  <c r="R680" i="1"/>
  <c r="T680" i="1" s="1"/>
  <c r="S930" i="1"/>
  <c r="S1018" i="1"/>
  <c r="R1054" i="1"/>
  <c r="T1054" i="1" s="1"/>
  <c r="R4" i="1"/>
  <c r="T4" i="1" s="1"/>
  <c r="S18" i="1"/>
  <c r="R80" i="1"/>
  <c r="T80" i="1" s="1"/>
  <c r="U119" i="1"/>
  <c r="R175" i="1"/>
  <c r="T175" i="1" s="1"/>
  <c r="R287" i="1"/>
  <c r="T287" i="1" s="1"/>
  <c r="R345" i="1"/>
  <c r="T345" i="1" s="1"/>
  <c r="S352" i="1"/>
  <c r="U402" i="1"/>
  <c r="R404" i="1"/>
  <c r="T404" i="1" s="1"/>
  <c r="R413" i="1"/>
  <c r="T413" i="1" s="1"/>
  <c r="S439" i="1"/>
  <c r="U530" i="1"/>
  <c r="U553" i="1"/>
  <c r="U764" i="1"/>
  <c r="W22" i="1"/>
  <c r="U69" i="1"/>
  <c r="S413" i="1"/>
  <c r="U602" i="1"/>
  <c r="U846" i="1"/>
  <c r="S924" i="1"/>
  <c r="U1036" i="1"/>
  <c r="R29" i="1"/>
  <c r="T29" i="1" s="1"/>
  <c r="U84" i="1"/>
  <c r="S110" i="1"/>
  <c r="S159" i="1"/>
  <c r="S235" i="1"/>
  <c r="R342" i="1"/>
  <c r="T342" i="1" s="1"/>
  <c r="S360" i="1"/>
  <c r="U369" i="1"/>
  <c r="R412" i="1"/>
  <c r="T412" i="1" s="1"/>
  <c r="S597" i="1"/>
  <c r="R608" i="1"/>
  <c r="T608" i="1" s="1"/>
  <c r="S358" i="1"/>
  <c r="R417" i="1"/>
  <c r="T417" i="1" s="1"/>
  <c r="S399" i="1"/>
  <c r="R436" i="1"/>
  <c r="T436" i="1" s="1"/>
  <c r="U477" i="1"/>
  <c r="U520" i="1"/>
  <c r="R327" i="1"/>
  <c r="T327" i="1" s="1"/>
  <c r="U360" i="1"/>
  <c r="V409" i="1"/>
  <c r="U449" i="1"/>
  <c r="R451" i="1"/>
  <c r="T451" i="1" s="1"/>
  <c r="U468" i="1"/>
  <c r="S526" i="1"/>
  <c r="R577" i="1"/>
  <c r="T577" i="1" s="1"/>
  <c r="R746" i="1"/>
  <c r="T746" i="1" s="1"/>
  <c r="R836" i="1"/>
  <c r="T836" i="1" s="1"/>
  <c r="R843" i="1"/>
  <c r="T843" i="1" s="1"/>
  <c r="R856" i="1"/>
  <c r="T856" i="1" s="1"/>
  <c r="R979" i="1"/>
  <c r="T979" i="1" s="1"/>
  <c r="S1030" i="1"/>
  <c r="S325" i="1"/>
  <c r="U836" i="1"/>
  <c r="U843" i="1"/>
  <c r="R50" i="1"/>
  <c r="T50" i="1" s="1"/>
  <c r="U266" i="1"/>
  <c r="U293" i="1"/>
  <c r="S305" i="1"/>
  <c r="R350" i="1"/>
  <c r="T350" i="1" s="1"/>
  <c r="U375" i="1"/>
  <c r="R377" i="1"/>
  <c r="T377" i="1" s="1"/>
  <c r="U398" i="1"/>
  <c r="S409" i="1"/>
  <c r="S472" i="1"/>
  <c r="V589" i="1"/>
  <c r="S592" i="1"/>
  <c r="R674" i="1"/>
  <c r="T674" i="1" s="1"/>
  <c r="R715" i="1"/>
  <c r="T715" i="1" s="1"/>
  <c r="U823" i="1"/>
  <c r="S22" i="1"/>
  <c r="W23" i="1"/>
  <c r="R45" i="1"/>
  <c r="T45" i="1" s="1"/>
  <c r="S50" i="1"/>
  <c r="U122" i="1"/>
  <c r="S141" i="1"/>
  <c r="R179" i="1"/>
  <c r="T179" i="1" s="1"/>
  <c r="U22" i="1"/>
  <c r="R47" i="1"/>
  <c r="T47" i="1" s="1"/>
  <c r="S69" i="1"/>
  <c r="S102" i="1"/>
  <c r="U126" i="1"/>
  <c r="R143" i="1"/>
  <c r="T143" i="1" s="1"/>
  <c r="V145" i="1"/>
  <c r="R380" i="1"/>
  <c r="T380" i="1" s="1"/>
  <c r="U392" i="1"/>
  <c r="U464" i="1"/>
  <c r="V481" i="1"/>
  <c r="S484" i="1"/>
  <c r="U593" i="1"/>
  <c r="S696" i="1"/>
  <c r="S716" i="1"/>
  <c r="S740" i="1"/>
  <c r="S823" i="1"/>
  <c r="U1039" i="1"/>
  <c r="W27" i="1"/>
  <c r="R1038" i="1"/>
  <c r="T1038" i="1" s="1"/>
  <c r="R1046" i="1"/>
  <c r="T1046" i="1" s="1"/>
  <c r="R1052" i="1"/>
  <c r="T1052" i="1" s="1"/>
  <c r="R271" i="1"/>
  <c r="T271" i="1" s="1"/>
  <c r="R299" i="1"/>
  <c r="T299" i="1" s="1"/>
  <c r="V301" i="1"/>
  <c r="U337" i="1"/>
  <c r="S382" i="1"/>
  <c r="R389" i="1"/>
  <c r="T389" i="1" s="1"/>
  <c r="S456" i="1"/>
  <c r="S463" i="1"/>
  <c r="R488" i="1"/>
  <c r="T488" i="1" s="1"/>
  <c r="U539" i="1"/>
  <c r="R554" i="1"/>
  <c r="T554" i="1" s="1"/>
  <c r="R617" i="1"/>
  <c r="T617" i="1" s="1"/>
  <c r="R653" i="1"/>
  <c r="T653" i="1" s="1"/>
  <c r="R728" i="1"/>
  <c r="T728" i="1" s="1"/>
  <c r="U758" i="1"/>
  <c r="S771" i="1"/>
  <c r="U800" i="1"/>
  <c r="S820" i="1"/>
  <c r="R868" i="1"/>
  <c r="T868" i="1" s="1"/>
  <c r="U923" i="1"/>
  <c r="S14" i="1"/>
  <c r="U15" i="1"/>
  <c r="U19" i="1"/>
  <c r="S31" i="1"/>
  <c r="R40" i="1"/>
  <c r="T40" i="1" s="1"/>
  <c r="U61" i="1"/>
  <c r="R70" i="1"/>
  <c r="T70" i="1" s="1"/>
  <c r="U115" i="1"/>
  <c r="S161" i="1"/>
  <c r="S170" i="1"/>
  <c r="U226" i="1"/>
  <c r="U235" i="1"/>
  <c r="U14" i="1"/>
  <c r="W15" i="1"/>
  <c r="W19" i="1"/>
  <c r="S285" i="1"/>
  <c r="S336" i="1"/>
  <c r="S419" i="1"/>
  <c r="S428" i="1"/>
  <c r="R432" i="1"/>
  <c r="T432" i="1" s="1"/>
  <c r="U476" i="1"/>
  <c r="V505" i="1"/>
  <c r="S512" i="1"/>
  <c r="S528" i="1"/>
  <c r="S542" i="1"/>
  <c r="S565" i="1"/>
  <c r="U606" i="1"/>
  <c r="S617" i="1"/>
  <c r="R748" i="1"/>
  <c r="T748" i="1" s="1"/>
  <c r="U795" i="1"/>
  <c r="R831" i="1"/>
  <c r="T831" i="1" s="1"/>
  <c r="R845" i="1"/>
  <c r="T845" i="1" s="1"/>
  <c r="U852" i="1"/>
  <c r="S868" i="1"/>
  <c r="R896" i="1"/>
  <c r="T896" i="1" s="1"/>
  <c r="S916" i="1"/>
  <c r="R1037" i="1"/>
  <c r="T1037" i="1" s="1"/>
  <c r="U428" i="1"/>
  <c r="U512" i="1"/>
  <c r="U542" i="1"/>
  <c r="U565" i="1"/>
  <c r="R637" i="1"/>
  <c r="T637" i="1" s="1"/>
  <c r="U669" i="1"/>
  <c r="R690" i="1"/>
  <c r="T690" i="1" s="1"/>
  <c r="R699" i="1"/>
  <c r="T699" i="1" s="1"/>
  <c r="R732" i="1"/>
  <c r="T732" i="1" s="1"/>
  <c r="S748" i="1"/>
  <c r="U777" i="1"/>
  <c r="S788" i="1"/>
  <c r="S799" i="1"/>
  <c r="U804" i="1"/>
  <c r="S819" i="1"/>
  <c r="S831" i="1"/>
  <c r="S896" i="1"/>
  <c r="R8" i="1"/>
  <c r="T8" i="1" s="1"/>
  <c r="U9" i="1"/>
  <c r="U419" i="1"/>
  <c r="S309" i="1"/>
  <c r="R388" i="1"/>
  <c r="T388" i="1" s="1"/>
  <c r="R397" i="1"/>
  <c r="T397" i="1" s="1"/>
  <c r="R411" i="1"/>
  <c r="T411" i="1" s="1"/>
  <c r="R416" i="1"/>
  <c r="T416" i="1" s="1"/>
  <c r="S432" i="1"/>
  <c r="R435" i="1"/>
  <c r="T435" i="1" s="1"/>
  <c r="U444" i="1"/>
  <c r="R500" i="1"/>
  <c r="T500" i="1" s="1"/>
  <c r="S525" i="1"/>
  <c r="S550" i="1"/>
  <c r="U562" i="1"/>
  <c r="S573" i="1"/>
  <c r="S588" i="1"/>
  <c r="R593" i="1"/>
  <c r="T593" i="1" s="1"/>
  <c r="R600" i="1"/>
  <c r="T600" i="1" s="1"/>
  <c r="U601" i="1"/>
  <c r="R612" i="1"/>
  <c r="T612" i="1" s="1"/>
  <c r="U613" i="1"/>
  <c r="S630" i="1"/>
  <c r="S690" i="1"/>
  <c r="R692" i="1"/>
  <c r="T692" i="1" s="1"/>
  <c r="S694" i="1"/>
  <c r="S699" i="1"/>
  <c r="R724" i="1"/>
  <c r="T724" i="1" s="1"/>
  <c r="S849" i="1"/>
  <c r="S862" i="1"/>
  <c r="R867" i="1"/>
  <c r="T867" i="1" s="1"/>
  <c r="S1026" i="1"/>
  <c r="U1031" i="1"/>
  <c r="S1037" i="1"/>
  <c r="S8" i="1"/>
  <c r="R48" i="1"/>
  <c r="T48" i="1" s="1"/>
  <c r="S76" i="1"/>
  <c r="U107" i="1"/>
  <c r="S125" i="1"/>
  <c r="U140" i="1"/>
  <c r="U197" i="1"/>
  <c r="S216" i="1"/>
  <c r="R331" i="1"/>
  <c r="T331" i="1" s="1"/>
  <c r="R354" i="1"/>
  <c r="T354" i="1" s="1"/>
  <c r="S370" i="1"/>
  <c r="R291" i="1"/>
  <c r="T291" i="1" s="1"/>
  <c r="U309" i="1"/>
  <c r="R338" i="1"/>
  <c r="T338" i="1" s="1"/>
  <c r="U383" i="1"/>
  <c r="S464" i="1"/>
  <c r="R484" i="1"/>
  <c r="T484" i="1" s="1"/>
  <c r="S491" i="1"/>
  <c r="U505" i="1"/>
  <c r="R533" i="1"/>
  <c r="T533" i="1" s="1"/>
  <c r="U540" i="1"/>
  <c r="U550" i="1"/>
  <c r="S600" i="1"/>
  <c r="S612" i="1"/>
  <c r="R688" i="1"/>
  <c r="T688" i="1" s="1"/>
  <c r="S692" i="1"/>
  <c r="R696" i="1"/>
  <c r="T696" i="1" s="1"/>
  <c r="R716" i="1"/>
  <c r="T716" i="1" s="1"/>
  <c r="S724" i="1"/>
  <c r="R740" i="1"/>
  <c r="T740" i="1" s="1"/>
  <c r="U772" i="1"/>
  <c r="S803" i="1"/>
  <c r="S867" i="1"/>
  <c r="S904" i="1"/>
  <c r="R908" i="1"/>
  <c r="T908" i="1" s="1"/>
  <c r="S937" i="1"/>
  <c r="R974" i="1"/>
  <c r="T974" i="1" s="1"/>
  <c r="R976" i="1"/>
  <c r="T976" i="1" s="1"/>
  <c r="R978" i="1"/>
  <c r="T978" i="1" s="1"/>
  <c r="U995" i="1"/>
  <c r="U1026" i="1"/>
  <c r="W25" i="1"/>
  <c r="R41" i="1"/>
  <c r="T41" i="1" s="1"/>
  <c r="V61" i="1"/>
  <c r="S64" i="1"/>
  <c r="S100" i="1"/>
  <c r="S155" i="1"/>
  <c r="U166" i="1"/>
  <c r="S171" i="1"/>
  <c r="U227" i="1"/>
  <c r="R263" i="1"/>
  <c r="T263" i="1" s="1"/>
  <c r="R623" i="1"/>
  <c r="T623" i="1" s="1"/>
  <c r="S623" i="1"/>
  <c r="S657" i="1"/>
  <c r="U657" i="1"/>
  <c r="R812" i="1"/>
  <c r="T812" i="1" s="1"/>
  <c r="U812" i="1"/>
  <c r="R854" i="1"/>
  <c r="T854" i="1" s="1"/>
  <c r="S854" i="1"/>
  <c r="S903" i="1"/>
  <c r="R903" i="1"/>
  <c r="T903" i="1" s="1"/>
  <c r="U285" i="1"/>
  <c r="U306" i="1"/>
  <c r="R311" i="1"/>
  <c r="T311" i="1" s="1"/>
  <c r="U318" i="1"/>
  <c r="V325" i="1"/>
  <c r="U333" i="1"/>
  <c r="R339" i="1"/>
  <c r="T339" i="1" s="1"/>
  <c r="R348" i="1"/>
  <c r="T348" i="1" s="1"/>
  <c r="S364" i="1"/>
  <c r="R374" i="1"/>
  <c r="T374" i="1" s="1"/>
  <c r="S389" i="1"/>
  <c r="R391" i="1"/>
  <c r="T391" i="1" s="1"/>
  <c r="S397" i="1"/>
  <c r="R400" i="1"/>
  <c r="T400" i="1" s="1"/>
  <c r="S405" i="1"/>
  <c r="S411" i="1"/>
  <c r="U445" i="1"/>
  <c r="R459" i="1"/>
  <c r="T459" i="1" s="1"/>
  <c r="S467" i="1"/>
  <c r="U473" i="1"/>
  <c r="S488" i="1"/>
  <c r="R495" i="1"/>
  <c r="T495" i="1" s="1"/>
  <c r="U500" i="1"/>
  <c r="U513" i="1"/>
  <c r="U526" i="1"/>
  <c r="U533" i="1"/>
  <c r="R546" i="1"/>
  <c r="T546" i="1" s="1"/>
  <c r="S554" i="1"/>
  <c r="U580" i="1"/>
  <c r="S580" i="1"/>
  <c r="S609" i="1"/>
  <c r="U623" i="1"/>
  <c r="R657" i="1"/>
  <c r="T657" i="1" s="1"/>
  <c r="U675" i="1"/>
  <c r="R714" i="1"/>
  <c r="T714" i="1" s="1"/>
  <c r="U714" i="1"/>
  <c r="S714" i="1"/>
  <c r="R734" i="1"/>
  <c r="T734" i="1" s="1"/>
  <c r="S741" i="1"/>
  <c r="U741" i="1"/>
  <c r="U759" i="1"/>
  <c r="S773" i="1"/>
  <c r="S778" i="1"/>
  <c r="S783" i="1"/>
  <c r="U792" i="1"/>
  <c r="R792" i="1"/>
  <c r="T792" i="1" s="1"/>
  <c r="U877" i="1"/>
  <c r="S879" i="1"/>
  <c r="U879" i="1"/>
  <c r="R879" i="1"/>
  <c r="T879" i="1" s="1"/>
  <c r="S269" i="1"/>
  <c r="U269" i="1"/>
  <c r="R295" i="1"/>
  <c r="T295" i="1" s="1"/>
  <c r="R303" i="1"/>
  <c r="T303" i="1" s="1"/>
  <c r="S308" i="1"/>
  <c r="U330" i="1"/>
  <c r="S341" i="1"/>
  <c r="U348" i="1"/>
  <c r="R356" i="1"/>
  <c r="T356" i="1" s="1"/>
  <c r="S371" i="1"/>
  <c r="S374" i="1"/>
  <c r="R381" i="1"/>
  <c r="T381" i="1" s="1"/>
  <c r="R383" i="1"/>
  <c r="T383" i="1" s="1"/>
  <c r="S386" i="1"/>
  <c r="U391" i="1"/>
  <c r="S407" i="1"/>
  <c r="R410" i="1"/>
  <c r="T410" i="1" s="1"/>
  <c r="U429" i="1"/>
  <c r="R431" i="1"/>
  <c r="T431" i="1" s="1"/>
  <c r="R444" i="1"/>
  <c r="T444" i="1" s="1"/>
  <c r="S495" i="1"/>
  <c r="V517" i="1"/>
  <c r="U523" i="1"/>
  <c r="R528" i="1"/>
  <c r="T528" i="1" s="1"/>
  <c r="S540" i="1"/>
  <c r="S546" i="1"/>
  <c r="U609" i="1"/>
  <c r="R627" i="1"/>
  <c r="T627" i="1" s="1"/>
  <c r="U634" i="1"/>
  <c r="S634" i="1"/>
  <c r="S671" i="1"/>
  <c r="U712" i="1"/>
  <c r="R712" i="1"/>
  <c r="T712" i="1" s="1"/>
  <c r="S734" i="1"/>
  <c r="U736" i="1"/>
  <c r="S736" i="1"/>
  <c r="R756" i="1"/>
  <c r="T756" i="1" s="1"/>
  <c r="R763" i="1"/>
  <c r="T763" i="1" s="1"/>
  <c r="S770" i="1"/>
  <c r="U775" i="1"/>
  <c r="U778" i="1"/>
  <c r="S828" i="1"/>
  <c r="R940" i="1"/>
  <c r="T940" i="1" s="1"/>
  <c r="S940" i="1"/>
  <c r="R376" i="1"/>
  <c r="T376" i="1" s="1"/>
  <c r="U827" i="1"/>
  <c r="S827" i="1"/>
  <c r="U828" i="1"/>
  <c r="R839" i="1"/>
  <c r="T839" i="1" s="1"/>
  <c r="S839" i="1"/>
  <c r="U864" i="1"/>
  <c r="S864" i="1"/>
  <c r="V337" i="1"/>
  <c r="R401" i="1"/>
  <c r="T401" i="1" s="1"/>
  <c r="R406" i="1"/>
  <c r="T406" i="1" s="1"/>
  <c r="V421" i="1"/>
  <c r="R569" i="1"/>
  <c r="T569" i="1" s="1"/>
  <c r="V660" i="1"/>
  <c r="S891" i="1"/>
  <c r="U891" i="1"/>
  <c r="U922" i="1"/>
  <c r="S922" i="1"/>
  <c r="R935" i="1"/>
  <c r="T935" i="1" s="1"/>
  <c r="U605" i="1"/>
  <c r="S605" i="1"/>
  <c r="M696" i="1"/>
  <c r="N695" i="1" s="1"/>
  <c r="V695" i="1" s="1"/>
  <c r="V696" i="1"/>
  <c r="U707" i="1"/>
  <c r="S707" i="1"/>
  <c r="U730" i="1"/>
  <c r="S730" i="1"/>
  <c r="R730" i="1"/>
  <c r="T730" i="1" s="1"/>
  <c r="U745" i="1"/>
  <c r="R832" i="1"/>
  <c r="T832" i="1" s="1"/>
  <c r="U832" i="1"/>
  <c r="S832" i="1"/>
  <c r="S859" i="1"/>
  <c r="U859" i="1"/>
  <c r="U277" i="1"/>
  <c r="U286" i="1"/>
  <c r="U289" i="1"/>
  <c r="S312" i="1"/>
  <c r="U321" i="1"/>
  <c r="U326" i="1"/>
  <c r="R334" i="1"/>
  <c r="T334" i="1" s="1"/>
  <c r="S365" i="1"/>
  <c r="U378" i="1"/>
  <c r="R392" i="1"/>
  <c r="T392" i="1" s="1"/>
  <c r="S401" i="1"/>
  <c r="R403" i="1"/>
  <c r="T403" i="1" s="1"/>
  <c r="R418" i="1"/>
  <c r="T418" i="1" s="1"/>
  <c r="R423" i="1"/>
  <c r="T423" i="1" s="1"/>
  <c r="S436" i="1"/>
  <c r="S451" i="1"/>
  <c r="R460" i="1"/>
  <c r="T460" i="1" s="1"/>
  <c r="R468" i="1"/>
  <c r="T468" i="1" s="1"/>
  <c r="U469" i="1"/>
  <c r="R476" i="1"/>
  <c r="T476" i="1" s="1"/>
  <c r="S479" i="1"/>
  <c r="U489" i="1"/>
  <c r="U501" i="1"/>
  <c r="R503" i="1"/>
  <c r="T503" i="1" s="1"/>
  <c r="S507" i="1"/>
  <c r="S516" i="1"/>
  <c r="R536" i="1"/>
  <c r="T536" i="1" s="1"/>
  <c r="S569" i="1"/>
  <c r="R573" i="1"/>
  <c r="T573" i="1" s="1"/>
  <c r="S576" i="1"/>
  <c r="U597" i="1"/>
  <c r="R605" i="1"/>
  <c r="T605" i="1" s="1"/>
  <c r="U616" i="1"/>
  <c r="R633" i="1"/>
  <c r="T633" i="1" s="1"/>
  <c r="S653" i="1"/>
  <c r="U713" i="1"/>
  <c r="R717" i="1"/>
  <c r="T717" i="1" s="1"/>
  <c r="M720" i="1"/>
  <c r="N719" i="1" s="1"/>
  <c r="V719" i="1" s="1"/>
  <c r="V720" i="1"/>
  <c r="S742" i="1"/>
  <c r="R750" i="1"/>
  <c r="T750" i="1" s="1"/>
  <c r="R910" i="1"/>
  <c r="T910" i="1" s="1"/>
  <c r="U910" i="1"/>
  <c r="S910" i="1"/>
  <c r="S289" i="1"/>
  <c r="U294" i="1"/>
  <c r="U329" i="1"/>
  <c r="U334" i="1"/>
  <c r="U365" i="1"/>
  <c r="U418" i="1"/>
  <c r="U460" i="1"/>
  <c r="U516" i="1"/>
  <c r="R618" i="1"/>
  <c r="T618" i="1" s="1"/>
  <c r="U744" i="1"/>
  <c r="S744" i="1"/>
  <c r="S750" i="1"/>
  <c r="U752" i="1"/>
  <c r="R752" i="1"/>
  <c r="T752" i="1" s="1"/>
  <c r="R808" i="1"/>
  <c r="T808" i="1" s="1"/>
  <c r="S808" i="1"/>
  <c r="R666" i="1"/>
  <c r="T666" i="1" s="1"/>
  <c r="U819" i="1"/>
  <c r="S856" i="1"/>
  <c r="R876" i="1"/>
  <c r="T876" i="1" s="1"/>
  <c r="S883" i="1"/>
  <c r="S888" i="1"/>
  <c r="S900" i="1"/>
  <c r="U907" i="1"/>
  <c r="R927" i="1"/>
  <c r="T927" i="1" s="1"/>
  <c r="R932" i="1"/>
  <c r="T932" i="1" s="1"/>
  <c r="U937" i="1"/>
  <c r="S944" i="1"/>
  <c r="S979" i="1"/>
  <c r="S1003" i="1"/>
  <c r="S1010" i="1"/>
  <c r="S1022" i="1"/>
  <c r="S1033" i="1"/>
  <c r="S1043" i="1"/>
  <c r="S1055" i="1"/>
  <c r="V71" i="1"/>
  <c r="S152" i="1"/>
  <c r="U188" i="1"/>
  <c r="V205" i="1"/>
  <c r="U211" i="1"/>
  <c r="U248" i="1"/>
  <c r="U255" i="1"/>
  <c r="S666" i="1"/>
  <c r="V672" i="1"/>
  <c r="S674" i="1"/>
  <c r="R676" i="1"/>
  <c r="T676" i="1" s="1"/>
  <c r="R678" i="1"/>
  <c r="T678" i="1" s="1"/>
  <c r="R682" i="1"/>
  <c r="T682" i="1" s="1"/>
  <c r="R700" i="1"/>
  <c r="T700" i="1" s="1"/>
  <c r="R754" i="1"/>
  <c r="T754" i="1" s="1"/>
  <c r="S784" i="1"/>
  <c r="S800" i="1"/>
  <c r="V828" i="1"/>
  <c r="R872" i="1"/>
  <c r="T872" i="1" s="1"/>
  <c r="U888" i="1"/>
  <c r="U900" i="1"/>
  <c r="R904" i="1"/>
  <c r="T904" i="1" s="1"/>
  <c r="R924" i="1"/>
  <c r="T924" i="1" s="1"/>
  <c r="U927" i="1"/>
  <c r="S934" i="1"/>
  <c r="U979" i="1"/>
  <c r="R986" i="1"/>
  <c r="T986" i="1" s="1"/>
  <c r="R1002" i="1"/>
  <c r="T1002" i="1" s="1"/>
  <c r="R1007" i="1"/>
  <c r="T1007" i="1" s="1"/>
  <c r="U1010" i="1"/>
  <c r="S1019" i="1"/>
  <c r="U1040" i="1"/>
  <c r="U1043" i="1"/>
  <c r="U1052" i="1"/>
  <c r="R26" i="1"/>
  <c r="T26" i="1" s="1"/>
  <c r="S66" i="1"/>
  <c r="U80" i="1"/>
  <c r="S87" i="1"/>
  <c r="U94" i="1"/>
  <c r="U97" i="1"/>
  <c r="S118" i="1"/>
  <c r="S121" i="1"/>
  <c r="S144" i="1"/>
  <c r="R157" i="1"/>
  <c r="T157" i="1" s="1"/>
  <c r="U201" i="1"/>
  <c r="R586" i="1"/>
  <c r="T586" i="1" s="1"/>
  <c r="U594" i="1"/>
  <c r="R668" i="1"/>
  <c r="T668" i="1" s="1"/>
  <c r="S676" i="1"/>
  <c r="S678" i="1"/>
  <c r="U682" i="1"/>
  <c r="S684" i="1"/>
  <c r="R703" i="1"/>
  <c r="T703" i="1" s="1"/>
  <c r="V804" i="1"/>
  <c r="R916" i="1"/>
  <c r="T916" i="1" s="1"/>
  <c r="S1002" i="1"/>
  <c r="S1007" i="1"/>
  <c r="R1049" i="1"/>
  <c r="T1049" i="1" s="1"/>
  <c r="S26" i="1"/>
  <c r="R39" i="1"/>
  <c r="T39" i="1" s="1"/>
  <c r="S56" i="1"/>
  <c r="V73" i="1"/>
  <c r="S74" i="1"/>
  <c r="R84" i="1"/>
  <c r="T84" i="1" s="1"/>
  <c r="S89" i="1"/>
  <c r="S96" i="1"/>
  <c r="U111" i="1"/>
  <c r="U118" i="1"/>
  <c r="U144" i="1"/>
  <c r="R151" i="1"/>
  <c r="T151" i="1" s="1"/>
  <c r="U157" i="1"/>
  <c r="U164" i="1"/>
  <c r="U183" i="1"/>
  <c r="S210" i="1"/>
  <c r="U236" i="1"/>
  <c r="U243" i="1"/>
  <c r="R1034" i="1"/>
  <c r="T1034" i="1" s="1"/>
  <c r="S151" i="1"/>
  <c r="R207" i="1"/>
  <c r="T207" i="1" s="1"/>
  <c r="U231" i="1"/>
  <c r="U240" i="1"/>
  <c r="V1020" i="1"/>
  <c r="R1041" i="1"/>
  <c r="T1041" i="1" s="1"/>
  <c r="V1044" i="1"/>
  <c r="S1049" i="1"/>
  <c r="R987" i="1"/>
  <c r="T987" i="1" s="1"/>
  <c r="U992" i="1"/>
  <c r="R999" i="1"/>
  <c r="T999" i="1" s="1"/>
  <c r="U4" i="1"/>
  <c r="R10" i="1"/>
  <c r="T10" i="1" s="1"/>
  <c r="U24" i="1"/>
  <c r="R28" i="1"/>
  <c r="T28" i="1" s="1"/>
  <c r="U43" i="1"/>
  <c r="U53" i="1"/>
  <c r="U73" i="1"/>
  <c r="R78" i="1"/>
  <c r="T78" i="1" s="1"/>
  <c r="U110" i="1"/>
  <c r="R131" i="1"/>
  <c r="T131" i="1" s="1"/>
  <c r="U148" i="1"/>
  <c r="R153" i="1"/>
  <c r="T153" i="1" s="1"/>
  <c r="R163" i="1"/>
  <c r="T163" i="1" s="1"/>
  <c r="U175" i="1"/>
  <c r="R191" i="1"/>
  <c r="T191" i="1" s="1"/>
  <c r="S214" i="1"/>
  <c r="S219" i="1"/>
  <c r="R907" i="1"/>
  <c r="T907" i="1" s="1"/>
  <c r="U987" i="1"/>
  <c r="S1015" i="1"/>
  <c r="S1041" i="1"/>
  <c r="R1053" i="1"/>
  <c r="T1053" i="1" s="1"/>
  <c r="S10" i="1"/>
  <c r="U28" i="1"/>
  <c r="U31" i="1"/>
  <c r="S78" i="1"/>
  <c r="U131" i="1"/>
  <c r="U153" i="1"/>
  <c r="V49" i="1"/>
  <c r="V169" i="1"/>
  <c r="U193" i="1"/>
  <c r="S211" i="1"/>
  <c r="U223" i="1"/>
  <c r="U244" i="1"/>
  <c r="V313" i="1"/>
  <c r="D23" i="5"/>
  <c r="M4" i="3"/>
  <c r="S278" i="1"/>
  <c r="U278" i="1"/>
  <c r="S275" i="1"/>
  <c r="R275" i="1"/>
  <c r="T275" i="1" s="1"/>
  <c r="V277" i="1"/>
  <c r="S282" i="1"/>
  <c r="U282" i="1"/>
  <c r="R297" i="1"/>
  <c r="T297" i="1" s="1"/>
  <c r="U297" i="1"/>
  <c r="M408" i="1"/>
  <c r="N407" i="1" s="1"/>
  <c r="V407" i="1" s="1"/>
  <c r="V408" i="1"/>
  <c r="S310" i="1"/>
  <c r="U310" i="1"/>
  <c r="U270" i="1"/>
  <c r="R301" i="1"/>
  <c r="T301" i="1" s="1"/>
  <c r="S301" i="1"/>
  <c r="S307" i="1"/>
  <c r="R307" i="1"/>
  <c r="T307" i="1" s="1"/>
  <c r="S274" i="1"/>
  <c r="U274" i="1"/>
  <c r="S279" i="1"/>
  <c r="R279" i="1"/>
  <c r="T279" i="1" s="1"/>
  <c r="R281" i="1"/>
  <c r="T281" i="1" s="1"/>
  <c r="U281" i="1"/>
  <c r="S281" i="1"/>
  <c r="S283" i="1"/>
  <c r="R283" i="1"/>
  <c r="T283" i="1" s="1"/>
  <c r="V289" i="1"/>
  <c r="R267" i="1"/>
  <c r="T267" i="1" s="1"/>
  <c r="S298" i="1"/>
  <c r="U298" i="1"/>
  <c r="S314" i="1"/>
  <c r="U314" i="1"/>
  <c r="R273" i="1"/>
  <c r="T273" i="1" s="1"/>
  <c r="S273" i="1"/>
  <c r="S277" i="1"/>
  <c r="U290" i="1"/>
  <c r="S293" i="1"/>
  <c r="S316" i="1"/>
  <c r="R319" i="1"/>
  <c r="T319" i="1" s="1"/>
  <c r="U322" i="1"/>
  <c r="R326" i="1"/>
  <c r="T326" i="1" s="1"/>
  <c r="R330" i="1"/>
  <c r="T330" i="1" s="1"/>
  <c r="S333" i="1"/>
  <c r="S337" i="1"/>
  <c r="U338" i="1"/>
  <c r="U342" i="1"/>
  <c r="S345" i="1"/>
  <c r="U352" i="1"/>
  <c r="S355" i="1"/>
  <c r="R358" i="1"/>
  <c r="T358" i="1" s="1"/>
  <c r="R370" i="1"/>
  <c r="T370" i="1" s="1"/>
  <c r="R375" i="1"/>
  <c r="T375" i="1" s="1"/>
  <c r="U379" i="1"/>
  <c r="R382" i="1"/>
  <c r="T382" i="1" s="1"/>
  <c r="M421" i="1"/>
  <c r="N420" i="1" s="1"/>
  <c r="V420" i="1" s="1"/>
  <c r="V469" i="1"/>
  <c r="S557" i="1"/>
  <c r="S561" i="1"/>
  <c r="U566" i="1"/>
  <c r="U570" i="1"/>
  <c r="U628" i="1"/>
  <c r="R631" i="1"/>
  <c r="T631" i="1" s="1"/>
  <c r="R634" i="1"/>
  <c r="T634" i="1" s="1"/>
  <c r="U635" i="1"/>
  <c r="S649" i="1"/>
  <c r="U650" i="1"/>
  <c r="R672" i="1"/>
  <c r="T672" i="1" s="1"/>
  <c r="U672" i="1"/>
  <c r="S701" i="1"/>
  <c r="U701" i="1"/>
  <c r="U703" i="1"/>
  <c r="U545" i="1"/>
  <c r="U557" i="1"/>
  <c r="U561" i="1"/>
  <c r="S568" i="1"/>
  <c r="S572" i="1"/>
  <c r="R598" i="1"/>
  <c r="T598" i="1" s="1"/>
  <c r="V601" i="1"/>
  <c r="R610" i="1"/>
  <c r="T610" i="1" s="1"/>
  <c r="V613" i="1"/>
  <c r="S621" i="1"/>
  <c r="R652" i="1"/>
  <c r="T652" i="1" s="1"/>
  <c r="R661" i="1"/>
  <c r="T661" i="1" s="1"/>
  <c r="U663" i="1"/>
  <c r="S663" i="1"/>
  <c r="S672" i="1"/>
  <c r="U686" i="1"/>
  <c r="U305" i="1"/>
  <c r="R315" i="1"/>
  <c r="T315" i="1" s="1"/>
  <c r="S321" i="1"/>
  <c r="S324" i="1"/>
  <c r="U325" i="1"/>
  <c r="S329" i="1"/>
  <c r="U341" i="1"/>
  <c r="U355" i="1"/>
  <c r="S361" i="1"/>
  <c r="U364" i="1"/>
  <c r="S373" i="1"/>
  <c r="V385" i="1"/>
  <c r="U386" i="1"/>
  <c r="S391" i="1"/>
  <c r="R398" i="1"/>
  <c r="T398" i="1" s="1"/>
  <c r="R409" i="1"/>
  <c r="T409" i="1" s="1"/>
  <c r="U410" i="1"/>
  <c r="S417" i="1"/>
  <c r="S431" i="1"/>
  <c r="S435" i="1"/>
  <c r="R447" i="1"/>
  <c r="T447" i="1" s="1"/>
  <c r="U457" i="1"/>
  <c r="R472" i="1"/>
  <c r="T472" i="1" s="1"/>
  <c r="S475" i="1"/>
  <c r="U485" i="1"/>
  <c r="V493" i="1"/>
  <c r="S515" i="1"/>
  <c r="U532" i="1"/>
  <c r="R535" i="1"/>
  <c r="T535" i="1" s="1"/>
  <c r="S553" i="1"/>
  <c r="R594" i="1"/>
  <c r="T594" i="1" s="1"/>
  <c r="U598" i="1"/>
  <c r="R602" i="1"/>
  <c r="T602" i="1" s="1"/>
  <c r="R606" i="1"/>
  <c r="T606" i="1" s="1"/>
  <c r="U610" i="1"/>
  <c r="S627" i="1"/>
  <c r="R630" i="1"/>
  <c r="T630" i="1" s="1"/>
  <c r="U649" i="1"/>
  <c r="R658" i="1"/>
  <c r="T658" i="1" s="1"/>
  <c r="U658" i="1"/>
  <c r="S661" i="1"/>
  <c r="U667" i="1"/>
  <c r="R669" i="1"/>
  <c r="T669" i="1" s="1"/>
  <c r="R698" i="1"/>
  <c r="T698" i="1" s="1"/>
  <c r="S698" i="1"/>
  <c r="S710" i="1"/>
  <c r="R710" i="1"/>
  <c r="T710" i="1" s="1"/>
  <c r="S658" i="1"/>
  <c r="S687" i="1"/>
  <c r="U687" i="1"/>
  <c r="R691" i="1"/>
  <c r="T691" i="1" s="1"/>
  <c r="U720" i="1"/>
  <c r="S720" i="1"/>
  <c r="R720" i="1"/>
  <c r="T720" i="1" s="1"/>
  <c r="U738" i="1"/>
  <c r="S738" i="1"/>
  <c r="R738" i="1"/>
  <c r="T738" i="1" s="1"/>
  <c r="R335" i="1"/>
  <c r="T335" i="1" s="1"/>
  <c r="S340" i="1"/>
  <c r="R384" i="1"/>
  <c r="T384" i="1" s="1"/>
  <c r="R415" i="1"/>
  <c r="T415" i="1" s="1"/>
  <c r="R421" i="1"/>
  <c r="T421" i="1" s="1"/>
  <c r="U425" i="1"/>
  <c r="R427" i="1"/>
  <c r="T427" i="1" s="1"/>
  <c r="R440" i="1"/>
  <c r="T440" i="1" s="1"/>
  <c r="S443" i="1"/>
  <c r="U453" i="1"/>
  <c r="S459" i="1"/>
  <c r="R471" i="1"/>
  <c r="T471" i="1" s="1"/>
  <c r="R480" i="1"/>
  <c r="T480" i="1" s="1"/>
  <c r="U481" i="1"/>
  <c r="R496" i="1"/>
  <c r="T496" i="1" s="1"/>
  <c r="S499" i="1"/>
  <c r="U509" i="1"/>
  <c r="U524" i="1"/>
  <c r="R534" i="1"/>
  <c r="T534" i="1" s="1"/>
  <c r="R582" i="1"/>
  <c r="T582" i="1" s="1"/>
  <c r="R585" i="1"/>
  <c r="T585" i="1" s="1"/>
  <c r="R589" i="1"/>
  <c r="T589" i="1" s="1"/>
  <c r="R664" i="1"/>
  <c r="T664" i="1" s="1"/>
  <c r="S664" i="1"/>
  <c r="U722" i="1"/>
  <c r="S722" i="1"/>
  <c r="R722" i="1"/>
  <c r="T722" i="1" s="1"/>
  <c r="S313" i="1"/>
  <c r="S317" i="1"/>
  <c r="S320" i="1"/>
  <c r="R323" i="1"/>
  <c r="T323" i="1" s="1"/>
  <c r="S328" i="1"/>
  <c r="S343" i="1"/>
  <c r="S346" i="1"/>
  <c r="S353" i="1"/>
  <c r="R366" i="1"/>
  <c r="T366" i="1" s="1"/>
  <c r="S380" i="1"/>
  <c r="S384" i="1"/>
  <c r="R390" i="1"/>
  <c r="T390" i="1" s="1"/>
  <c r="U396" i="1"/>
  <c r="S403" i="1"/>
  <c r="U406" i="1"/>
  <c r="S415" i="1"/>
  <c r="R420" i="1"/>
  <c r="T420" i="1" s="1"/>
  <c r="S421" i="1"/>
  <c r="R424" i="1"/>
  <c r="T424" i="1" s="1"/>
  <c r="S427" i="1"/>
  <c r="S440" i="1"/>
  <c r="R452" i="1"/>
  <c r="T452" i="1" s="1"/>
  <c r="S455" i="1"/>
  <c r="U465" i="1"/>
  <c r="S471" i="1"/>
  <c r="S480" i="1"/>
  <c r="R483" i="1"/>
  <c r="T483" i="1" s="1"/>
  <c r="R492" i="1"/>
  <c r="T492" i="1" s="1"/>
  <c r="U493" i="1"/>
  <c r="S496" i="1"/>
  <c r="R508" i="1"/>
  <c r="T508" i="1" s="1"/>
  <c r="S511" i="1"/>
  <c r="U521" i="1"/>
  <c r="S534" i="1"/>
  <c r="U549" i="1"/>
  <c r="V565" i="1"/>
  <c r="R570" i="1"/>
  <c r="T570" i="1" s="1"/>
  <c r="R574" i="1"/>
  <c r="T574" i="1" s="1"/>
  <c r="R578" i="1"/>
  <c r="T578" i="1" s="1"/>
  <c r="R581" i="1"/>
  <c r="T581" i="1" s="1"/>
  <c r="S585" i="1"/>
  <c r="U586" i="1"/>
  <c r="S589" i="1"/>
  <c r="U590" i="1"/>
  <c r="S596" i="1"/>
  <c r="R604" i="1"/>
  <c r="T604" i="1" s="1"/>
  <c r="S608" i="1"/>
  <c r="S626" i="1"/>
  <c r="R629" i="1"/>
  <c r="T629" i="1" s="1"/>
  <c r="R654" i="1"/>
  <c r="T654" i="1" s="1"/>
  <c r="S654" i="1"/>
  <c r="R660" i="1"/>
  <c r="T660" i="1" s="1"/>
  <c r="U664" i="1"/>
  <c r="S680" i="1"/>
  <c r="U680" i="1"/>
  <c r="V684" i="1"/>
  <c r="M684" i="1"/>
  <c r="N683" i="1" s="1"/>
  <c r="M683" i="1" s="1"/>
  <c r="N682" i="1" s="1"/>
  <c r="U691" i="1"/>
  <c r="U700" i="1"/>
  <c r="U313" i="1"/>
  <c r="U317" i="1"/>
  <c r="U346" i="1"/>
  <c r="S366" i="1"/>
  <c r="S376" i="1"/>
  <c r="R378" i="1"/>
  <c r="T378" i="1" s="1"/>
  <c r="R379" i="1"/>
  <c r="T379" i="1" s="1"/>
  <c r="R387" i="1"/>
  <c r="T387" i="1" s="1"/>
  <c r="R393" i="1"/>
  <c r="T393" i="1" s="1"/>
  <c r="R402" i="1"/>
  <c r="T402" i="1" s="1"/>
  <c r="R405" i="1"/>
  <c r="T405" i="1" s="1"/>
  <c r="R414" i="1"/>
  <c r="T414" i="1" s="1"/>
  <c r="S424" i="1"/>
  <c r="U437" i="1"/>
  <c r="S452" i="1"/>
  <c r="S483" i="1"/>
  <c r="S492" i="1"/>
  <c r="S508" i="1"/>
  <c r="U534" i="1"/>
  <c r="S581" i="1"/>
  <c r="U582" i="1"/>
  <c r="S604" i="1"/>
  <c r="S719" i="1"/>
  <c r="R719" i="1"/>
  <c r="T719" i="1" s="1"/>
  <c r="M744" i="1"/>
  <c r="N743" i="1" s="1"/>
  <c r="V743" i="1" s="1"/>
  <c r="V744" i="1"/>
  <c r="R399" i="1"/>
  <c r="T399" i="1" s="1"/>
  <c r="U414" i="1"/>
  <c r="U517" i="1"/>
  <c r="U574" i="1"/>
  <c r="U578" i="1"/>
  <c r="S584" i="1"/>
  <c r="S635" i="1"/>
  <c r="V637" i="1"/>
  <c r="S650" i="1"/>
  <c r="R656" i="1"/>
  <c r="T656" i="1" s="1"/>
  <c r="R684" i="1"/>
  <c r="T684" i="1" s="1"/>
  <c r="S697" i="1"/>
  <c r="U697" i="1"/>
  <c r="U719" i="1"/>
  <c r="R694" i="1"/>
  <c r="T694" i="1" s="1"/>
  <c r="V708" i="1"/>
  <c r="U717" i="1"/>
  <c r="V732" i="1"/>
  <c r="S754" i="1"/>
  <c r="S763" i="1"/>
  <c r="U788" i="1"/>
  <c r="R796" i="1"/>
  <c r="T796" i="1" s="1"/>
  <c r="U799" i="1"/>
  <c r="S807" i="1"/>
  <c r="S815" i="1"/>
  <c r="U816" i="1"/>
  <c r="S824" i="1"/>
  <c r="S841" i="1"/>
  <c r="S850" i="1"/>
  <c r="S853" i="1"/>
  <c r="U854" i="1"/>
  <c r="R870" i="1"/>
  <c r="T870" i="1" s="1"/>
  <c r="R873" i="1"/>
  <c r="T873" i="1" s="1"/>
  <c r="U883" i="1"/>
  <c r="R892" i="1"/>
  <c r="T892" i="1" s="1"/>
  <c r="U898" i="1"/>
  <c r="S898" i="1"/>
  <c r="R919" i="1"/>
  <c r="T919" i="1" s="1"/>
  <c r="S926" i="1"/>
  <c r="S932" i="1"/>
  <c r="R995" i="1"/>
  <c r="T995" i="1" s="1"/>
  <c r="U996" i="1"/>
  <c r="S999" i="1"/>
  <c r="U1007" i="1"/>
  <c r="U1015" i="1"/>
  <c r="R1023" i="1"/>
  <c r="T1023" i="1" s="1"/>
  <c r="S1023" i="1"/>
  <c r="S1035" i="1"/>
  <c r="M1044" i="1"/>
  <c r="N1043" i="1" s="1"/>
  <c r="R1048" i="1"/>
  <c r="T1048" i="1" s="1"/>
  <c r="R1051" i="1"/>
  <c r="T1051" i="1" s="1"/>
  <c r="S796" i="1"/>
  <c r="U807" i="1"/>
  <c r="U815" i="1"/>
  <c r="U824" i="1"/>
  <c r="U850" i="1"/>
  <c r="S892" i="1"/>
  <c r="U919" i="1"/>
  <c r="S931" i="1"/>
  <c r="R931" i="1"/>
  <c r="T931" i="1" s="1"/>
  <c r="U999" i="1"/>
  <c r="R1014" i="1"/>
  <c r="T1014" i="1" s="1"/>
  <c r="S1014" i="1"/>
  <c r="S1051" i="1"/>
  <c r="R742" i="1"/>
  <c r="T742" i="1" s="1"/>
  <c r="U753" i="1"/>
  <c r="S762" i="1"/>
  <c r="R776" i="1"/>
  <c r="T776" i="1" s="1"/>
  <c r="S787" i="1"/>
  <c r="S795" i="1"/>
  <c r="S804" i="1"/>
  <c r="S812" i="1"/>
  <c r="R840" i="1"/>
  <c r="T840" i="1" s="1"/>
  <c r="R849" i="1"/>
  <c r="T849" i="1" s="1"/>
  <c r="U853" i="1"/>
  <c r="R859" i="1"/>
  <c r="T859" i="1" s="1"/>
  <c r="R869" i="1"/>
  <c r="T869" i="1" s="1"/>
  <c r="U880" i="1"/>
  <c r="R887" i="1"/>
  <c r="T887" i="1" s="1"/>
  <c r="U928" i="1"/>
  <c r="R928" i="1"/>
  <c r="T928" i="1" s="1"/>
  <c r="U931" i="1"/>
  <c r="S987" i="1"/>
  <c r="R998" i="1"/>
  <c r="T998" i="1" s="1"/>
  <c r="U998" i="1"/>
  <c r="S1006" i="1"/>
  <c r="U1014" i="1"/>
  <c r="S1034" i="1"/>
  <c r="U1034" i="1"/>
  <c r="S1045" i="1"/>
  <c r="U1048" i="1"/>
  <c r="S915" i="1"/>
  <c r="U915" i="1"/>
  <c r="U918" i="1"/>
  <c r="S918" i="1"/>
  <c r="U1047" i="1"/>
  <c r="S1047" i="1"/>
  <c r="U1050" i="1"/>
  <c r="R1050" i="1"/>
  <c r="T1050" i="1" s="1"/>
  <c r="R707" i="1"/>
  <c r="T707" i="1" s="1"/>
  <c r="S712" i="1"/>
  <c r="S715" i="1"/>
  <c r="S728" i="1"/>
  <c r="S732" i="1"/>
  <c r="S746" i="1"/>
  <c r="U749" i="1"/>
  <c r="S752" i="1"/>
  <c r="S756" i="1"/>
  <c r="S767" i="1"/>
  <c r="U770" i="1"/>
  <c r="S792" i="1"/>
  <c r="U803" i="1"/>
  <c r="S811" i="1"/>
  <c r="V816" i="1"/>
  <c r="U820" i="1"/>
  <c r="R835" i="1"/>
  <c r="T835" i="1" s="1"/>
  <c r="U839" i="1"/>
  <c r="S848" i="1"/>
  <c r="S858" i="1"/>
  <c r="S861" i="1"/>
  <c r="U862" i="1"/>
  <c r="U869" i="1"/>
  <c r="R875" i="1"/>
  <c r="T875" i="1" s="1"/>
  <c r="S876" i="1"/>
  <c r="S894" i="1"/>
  <c r="U903" i="1"/>
  <c r="S906" i="1"/>
  <c r="U912" i="1"/>
  <c r="S912" i="1"/>
  <c r="R915" i="1"/>
  <c r="T915" i="1" s="1"/>
  <c r="R936" i="1"/>
  <c r="T936" i="1" s="1"/>
  <c r="R942" i="1"/>
  <c r="T942" i="1" s="1"/>
  <c r="U978" i="1"/>
  <c r="S986" i="1"/>
  <c r="S994" i="1"/>
  <c r="S1011" i="1"/>
  <c r="U1019" i="1"/>
  <c r="U1022" i="1"/>
  <c r="U1027" i="1"/>
  <c r="V1032" i="1"/>
  <c r="R1039" i="1"/>
  <c r="T1039" i="1" s="1"/>
  <c r="U1044" i="1"/>
  <c r="R1047" i="1"/>
  <c r="T1047" i="1" s="1"/>
  <c r="V1056" i="1"/>
  <c r="U767" i="1"/>
  <c r="U811" i="1"/>
  <c r="S835" i="1"/>
  <c r="U848" i="1"/>
  <c r="U858" i="1"/>
  <c r="S875" i="1"/>
  <c r="S936" i="1"/>
  <c r="S942" i="1"/>
  <c r="R983" i="1"/>
  <c r="T983" i="1" s="1"/>
  <c r="U983" i="1"/>
  <c r="U986" i="1"/>
  <c r="R991" i="1"/>
  <c r="T991" i="1" s="1"/>
  <c r="S991" i="1"/>
  <c r="U1011" i="1"/>
  <c r="U861" i="1"/>
  <c r="S878" i="1"/>
  <c r="S890" i="1"/>
  <c r="S902" i="1"/>
  <c r="U908" i="1"/>
  <c r="S908" i="1"/>
  <c r="S911" i="1"/>
  <c r="R911" i="1"/>
  <c r="T911" i="1" s="1"/>
  <c r="R920" i="1"/>
  <c r="T920" i="1" s="1"/>
  <c r="R923" i="1"/>
  <c r="T923" i="1" s="1"/>
  <c r="S983" i="1"/>
  <c r="R1035" i="1"/>
  <c r="T1035" i="1" s="1"/>
  <c r="R1055" i="1"/>
  <c r="T1055" i="1" s="1"/>
  <c r="R1056" i="1"/>
  <c r="T1056" i="1" s="1"/>
  <c r="U2" i="1"/>
  <c r="R20" i="1"/>
  <c r="T20" i="1" s="1"/>
  <c r="U25" i="1"/>
  <c r="U30" i="1"/>
  <c r="R37" i="1"/>
  <c r="T37" i="1" s="1"/>
  <c r="R49" i="1"/>
  <c r="T49" i="1" s="1"/>
  <c r="S52" i="1"/>
  <c r="S61" i="1"/>
  <c r="U62" i="1"/>
  <c r="S68" i="1"/>
  <c r="V72" i="1"/>
  <c r="R74" i="1"/>
  <c r="T74" i="1" s="1"/>
  <c r="R77" i="1"/>
  <c r="T77" i="1" s="1"/>
  <c r="R96" i="1"/>
  <c r="T96" i="1" s="1"/>
  <c r="S107" i="1"/>
  <c r="V109" i="1"/>
  <c r="S126" i="1"/>
  <c r="R135" i="1"/>
  <c r="T135" i="1" s="1"/>
  <c r="R141" i="1"/>
  <c r="T141" i="1" s="1"/>
  <c r="R161" i="1"/>
  <c r="T161" i="1" s="1"/>
  <c r="R170" i="1"/>
  <c r="T170" i="1" s="1"/>
  <c r="R171" i="1"/>
  <c r="T171" i="1" s="1"/>
  <c r="U172" i="1"/>
  <c r="S180" i="1"/>
  <c r="S197" i="1"/>
  <c r="S220" i="1"/>
  <c r="S223" i="1"/>
  <c r="S231" i="1"/>
  <c r="U252" i="1"/>
  <c r="S256" i="1"/>
  <c r="U264" i="1"/>
  <c r="R975" i="1"/>
  <c r="T975" i="1" s="1"/>
  <c r="R982" i="1"/>
  <c r="T982" i="1" s="1"/>
  <c r="R1003" i="1"/>
  <c r="T1003" i="1" s="1"/>
  <c r="V1008" i="1"/>
  <c r="U18" i="1"/>
  <c r="S35" i="1"/>
  <c r="U36" i="1"/>
  <c r="S39" i="1"/>
  <c r="U40" i="1"/>
  <c r="R43" i="1"/>
  <c r="T43" i="1" s="1"/>
  <c r="R44" i="1"/>
  <c r="T44" i="1" s="1"/>
  <c r="S47" i="1"/>
  <c r="U48" i="1"/>
  <c r="R54" i="1"/>
  <c r="T54" i="1" s="1"/>
  <c r="U57" i="1"/>
  <c r="S60" i="1"/>
  <c r="S72" i="1"/>
  <c r="U87" i="1"/>
  <c r="U90" i="1"/>
  <c r="S95" i="1"/>
  <c r="S101" i="1"/>
  <c r="U104" i="1"/>
  <c r="S117" i="1"/>
  <c r="U123" i="1"/>
  <c r="S134" i="1"/>
  <c r="R137" i="1"/>
  <c r="T137" i="1" s="1"/>
  <c r="R145" i="1"/>
  <c r="T145" i="1" s="1"/>
  <c r="R149" i="1"/>
  <c r="T149" i="1" s="1"/>
  <c r="S156" i="1"/>
  <c r="S160" i="1"/>
  <c r="S179" i="1"/>
  <c r="R187" i="1"/>
  <c r="T187" i="1" s="1"/>
  <c r="R199" i="1"/>
  <c r="T199" i="1" s="1"/>
  <c r="S205" i="1"/>
  <c r="S222" i="1"/>
  <c r="S251" i="1"/>
  <c r="R254" i="1"/>
  <c r="T254" i="1" s="1"/>
  <c r="S259" i="1"/>
  <c r="R262" i="1"/>
  <c r="T262" i="1" s="1"/>
  <c r="S54" i="1"/>
  <c r="U95" i="1"/>
  <c r="U134" i="1"/>
  <c r="S137" i="1"/>
  <c r="S145" i="1"/>
  <c r="S149" i="1"/>
  <c r="U156" i="1"/>
  <c r="U160" i="1"/>
  <c r="S187" i="1"/>
  <c r="S199" i="1"/>
  <c r="U205" i="1"/>
  <c r="U222" i="1"/>
  <c r="U251" i="1"/>
  <c r="V253" i="1"/>
  <c r="U254" i="1"/>
  <c r="R6" i="1"/>
  <c r="T6" i="1" s="1"/>
  <c r="S11" i="1"/>
  <c r="R32" i="1"/>
  <c r="T32" i="1" s="1"/>
  <c r="R42" i="1"/>
  <c r="T42" i="1" s="1"/>
  <c r="R46" i="1"/>
  <c r="T46" i="1" s="1"/>
  <c r="R66" i="1"/>
  <c r="T66" i="1" s="1"/>
  <c r="S70" i="1"/>
  <c r="U86" i="1"/>
  <c r="U89" i="1"/>
  <c r="U92" i="1"/>
  <c r="S103" i="1"/>
  <c r="U114" i="1"/>
  <c r="V121" i="1"/>
  <c r="S122" i="1"/>
  <c r="U130" i="1"/>
  <c r="S143" i="1"/>
  <c r="S148" i="1"/>
  <c r="U152" i="1"/>
  <c r="R155" i="1"/>
  <c r="T155" i="1" s="1"/>
  <c r="R159" i="1"/>
  <c r="T159" i="1" s="1"/>
  <c r="S163" i="1"/>
  <c r="S168" i="1"/>
  <c r="U178" i="1"/>
  <c r="V181" i="1"/>
  <c r="S193" i="1"/>
  <c r="S201" i="1"/>
  <c r="S227" i="1"/>
  <c r="V265" i="1"/>
  <c r="R2" i="1"/>
  <c r="T2" i="1" s="1"/>
  <c r="V13" i="1"/>
  <c r="R16" i="1"/>
  <c r="T16" i="1" s="1"/>
  <c r="S27" i="1"/>
  <c r="R62" i="1"/>
  <c r="T62" i="1" s="1"/>
  <c r="S65" i="1"/>
  <c r="U82" i="1"/>
  <c r="S85" i="1"/>
  <c r="S113" i="1"/>
  <c r="S129" i="1"/>
  <c r="R139" i="1"/>
  <c r="T139" i="1" s="1"/>
  <c r="S147" i="1"/>
  <c r="V157" i="1"/>
  <c r="R165" i="1"/>
  <c r="T165" i="1" s="1"/>
  <c r="U168" i="1"/>
  <c r="S172" i="1"/>
  <c r="S189" i="1"/>
  <c r="S192" i="1"/>
  <c r="R195" i="1"/>
  <c r="T195" i="1" s="1"/>
  <c r="R203" i="1"/>
  <c r="T203" i="1" s="1"/>
  <c r="M205" i="1"/>
  <c r="N204" i="1" s="1"/>
  <c r="V204" i="1" s="1"/>
  <c r="S207" i="1"/>
  <c r="U210" i="1"/>
  <c r="S215" i="1"/>
  <c r="S218" i="1"/>
  <c r="S239" i="1"/>
  <c r="S242" i="1"/>
  <c r="S247" i="1"/>
  <c r="S257" i="1"/>
  <c r="U27" i="1"/>
  <c r="U65" i="1"/>
  <c r="U129" i="1"/>
  <c r="U189" i="1"/>
  <c r="S195" i="1"/>
  <c r="S203" i="1"/>
  <c r="U239" i="1"/>
  <c r="U247" i="1"/>
  <c r="R256" i="1"/>
  <c r="T256" i="1" s="1"/>
  <c r="U257" i="1"/>
  <c r="R264" i="1"/>
  <c r="T264" i="1" s="1"/>
  <c r="K3" i="3"/>
  <c r="A49" i="1"/>
  <c r="W37" i="1"/>
  <c r="W30" i="1"/>
  <c r="A42" i="1"/>
  <c r="W36" i="1"/>
  <c r="A48" i="1"/>
  <c r="W34" i="1"/>
  <c r="A46" i="1"/>
  <c r="L5" i="4"/>
  <c r="R13" i="1"/>
  <c r="T13" i="1" s="1"/>
  <c r="R17" i="1"/>
  <c r="T17" i="1" s="1"/>
  <c r="R21" i="1"/>
  <c r="T21" i="1" s="1"/>
  <c r="R24" i="1"/>
  <c r="T24" i="1" s="1"/>
  <c r="A28" i="1"/>
  <c r="R33" i="1"/>
  <c r="T33" i="1" s="1"/>
  <c r="S13" i="1"/>
  <c r="S17" i="1"/>
  <c r="S21" i="1"/>
  <c r="V25" i="1"/>
  <c r="M25" i="1"/>
  <c r="N24" i="1" s="1"/>
  <c r="A33" i="1"/>
  <c r="S33" i="1"/>
  <c r="A38" i="1"/>
  <c r="R3" i="1"/>
  <c r="T3" i="1" s="1"/>
  <c r="R5" i="1"/>
  <c r="T5" i="1" s="1"/>
  <c r="R7" i="1"/>
  <c r="T7" i="1" s="1"/>
  <c r="R12" i="1"/>
  <c r="T12" i="1" s="1"/>
  <c r="S16" i="1"/>
  <c r="S20" i="1"/>
  <c r="A29" i="1"/>
  <c r="S29" i="1"/>
  <c r="R34" i="1"/>
  <c r="T34" i="1" s="1"/>
  <c r="S3" i="1"/>
  <c r="S5" i="1"/>
  <c r="S7" i="1"/>
  <c r="R9" i="1"/>
  <c r="T9" i="1" s="1"/>
  <c r="S12" i="1"/>
  <c r="M13" i="1"/>
  <c r="N12" i="1" s="1"/>
  <c r="W39" i="1"/>
  <c r="A51" i="1"/>
  <c r="R15" i="1"/>
  <c r="T15" i="1" s="1"/>
  <c r="W43" i="1"/>
  <c r="A55" i="1"/>
  <c r="R19" i="1"/>
  <c r="T19" i="1" s="1"/>
  <c r="W47" i="1"/>
  <c r="A59" i="1"/>
  <c r="S23" i="1"/>
  <c r="W24" i="1"/>
  <c r="R25" i="1"/>
  <c r="T25" i="1" s="1"/>
  <c r="S34" i="1"/>
  <c r="W35" i="1"/>
  <c r="V37" i="1"/>
  <c r="M37" i="1"/>
  <c r="N36" i="1" s="1"/>
  <c r="R30" i="1"/>
  <c r="T30" i="1" s="1"/>
  <c r="W31" i="1"/>
  <c r="U23" i="1"/>
  <c r="A32" i="1"/>
  <c r="U32" i="1"/>
  <c r="U38" i="1"/>
  <c r="S38" i="1"/>
  <c r="R105" i="1"/>
  <c r="T105" i="1" s="1"/>
  <c r="U105" i="1"/>
  <c r="U106" i="1"/>
  <c r="U37" i="1"/>
  <c r="U41" i="1"/>
  <c r="S44" i="1"/>
  <c r="U45" i="1"/>
  <c r="U49" i="1"/>
  <c r="R51" i="1"/>
  <c r="T51" i="1" s="1"/>
  <c r="R55" i="1"/>
  <c r="T55" i="1" s="1"/>
  <c r="R59" i="1"/>
  <c r="T59" i="1" s="1"/>
  <c r="M61" i="1"/>
  <c r="N60" i="1" s="1"/>
  <c r="R63" i="1"/>
  <c r="T63" i="1" s="1"/>
  <c r="R67" i="1"/>
  <c r="T67" i="1" s="1"/>
  <c r="R71" i="1"/>
  <c r="T71" i="1" s="1"/>
  <c r="R75" i="1"/>
  <c r="T75" i="1" s="1"/>
  <c r="S79" i="1"/>
  <c r="R81" i="1"/>
  <c r="T81" i="1" s="1"/>
  <c r="S83" i="1"/>
  <c r="R88" i="1"/>
  <c r="T88" i="1" s="1"/>
  <c r="S93" i="1"/>
  <c r="S98" i="1"/>
  <c r="S99" i="1"/>
  <c r="M49" i="1"/>
  <c r="N48" i="1" s="1"/>
  <c r="S51" i="1"/>
  <c r="U52" i="1"/>
  <c r="S55" i="1"/>
  <c r="U56" i="1"/>
  <c r="S59" i="1"/>
  <c r="U60" i="1"/>
  <c r="S63" i="1"/>
  <c r="U64" i="1"/>
  <c r="S67" i="1"/>
  <c r="U68" i="1"/>
  <c r="S71" i="1"/>
  <c r="U72" i="1"/>
  <c r="S75" i="1"/>
  <c r="U76" i="1"/>
  <c r="S81" i="1"/>
  <c r="U83" i="1"/>
  <c r="V85" i="1"/>
  <c r="M85" i="1"/>
  <c r="N84" i="1" s="1"/>
  <c r="S88" i="1"/>
  <c r="U98" i="1"/>
  <c r="U99" i="1"/>
  <c r="U100" i="1"/>
  <c r="U101" i="1"/>
  <c r="U102" i="1"/>
  <c r="U103" i="1"/>
  <c r="U79" i="1"/>
  <c r="U93" i="1"/>
  <c r="S94" i="1"/>
  <c r="R109" i="1"/>
  <c r="T109" i="1" s="1"/>
  <c r="U109" i="1"/>
  <c r="V132" i="1"/>
  <c r="M132" i="1"/>
  <c r="N131" i="1" s="1"/>
  <c r="V97" i="1"/>
  <c r="M97" i="1"/>
  <c r="N96" i="1" s="1"/>
  <c r="S109" i="1"/>
  <c r="S42" i="1"/>
  <c r="S46" i="1"/>
  <c r="R53" i="1"/>
  <c r="T53" i="1" s="1"/>
  <c r="R57" i="1"/>
  <c r="T57" i="1" s="1"/>
  <c r="M71" i="1"/>
  <c r="N70" i="1" s="1"/>
  <c r="U108" i="1"/>
  <c r="S108" i="1"/>
  <c r="R108" i="1"/>
  <c r="T108" i="1" s="1"/>
  <c r="U116" i="1"/>
  <c r="S116" i="1"/>
  <c r="R116" i="1"/>
  <c r="T116" i="1" s="1"/>
  <c r="S82" i="1"/>
  <c r="S91" i="1"/>
  <c r="U112" i="1"/>
  <c r="S112" i="1"/>
  <c r="R112" i="1"/>
  <c r="T112" i="1" s="1"/>
  <c r="U85" i="1"/>
  <c r="S86" i="1"/>
  <c r="U91" i="1"/>
  <c r="S97" i="1"/>
  <c r="S106" i="1"/>
  <c r="R120" i="1"/>
  <c r="T120" i="1" s="1"/>
  <c r="R124" i="1"/>
  <c r="T124" i="1" s="1"/>
  <c r="R128" i="1"/>
  <c r="T128" i="1" s="1"/>
  <c r="R133" i="1"/>
  <c r="T133" i="1" s="1"/>
  <c r="U113" i="1"/>
  <c r="U117" i="1"/>
  <c r="S120" i="1"/>
  <c r="U121" i="1"/>
  <c r="S124" i="1"/>
  <c r="U125" i="1"/>
  <c r="S128" i="1"/>
  <c r="S133" i="1"/>
  <c r="V144" i="1"/>
  <c r="M144" i="1"/>
  <c r="N143" i="1" s="1"/>
  <c r="V192" i="1"/>
  <c r="M192" i="1"/>
  <c r="N191" i="1" s="1"/>
  <c r="M109" i="1"/>
  <c r="N108" i="1" s="1"/>
  <c r="R111" i="1"/>
  <c r="T111" i="1" s="1"/>
  <c r="R115" i="1"/>
  <c r="T115" i="1" s="1"/>
  <c r="R119" i="1"/>
  <c r="T119" i="1" s="1"/>
  <c r="M121" i="1"/>
  <c r="N120" i="1" s="1"/>
  <c r="R123" i="1"/>
  <c r="T123" i="1" s="1"/>
  <c r="R127" i="1"/>
  <c r="T127" i="1" s="1"/>
  <c r="R130" i="1"/>
  <c r="T130" i="1" s="1"/>
  <c r="S135" i="1"/>
  <c r="S138" i="1"/>
  <c r="R138" i="1"/>
  <c r="T138" i="1" s="1"/>
  <c r="U142" i="1"/>
  <c r="S142" i="1"/>
  <c r="R142" i="1"/>
  <c r="T142" i="1" s="1"/>
  <c r="S127" i="1"/>
  <c r="V133" i="1"/>
  <c r="V180" i="1"/>
  <c r="M180" i="1"/>
  <c r="N179" i="1" s="1"/>
  <c r="S132" i="1"/>
  <c r="S136" i="1"/>
  <c r="U132" i="1"/>
  <c r="U136" i="1"/>
  <c r="S139" i="1"/>
  <c r="S140" i="1"/>
  <c r="R147" i="1"/>
  <c r="T147" i="1" s="1"/>
  <c r="U150" i="1"/>
  <c r="S150" i="1"/>
  <c r="R150" i="1"/>
  <c r="T150" i="1" s="1"/>
  <c r="U146" i="1"/>
  <c r="S146" i="1"/>
  <c r="R146" i="1"/>
  <c r="T146" i="1" s="1"/>
  <c r="U154" i="1"/>
  <c r="S154" i="1"/>
  <c r="R154" i="1"/>
  <c r="T154" i="1" s="1"/>
  <c r="M169" i="1"/>
  <c r="N168" i="1" s="1"/>
  <c r="U174" i="1"/>
  <c r="S204" i="1"/>
  <c r="R204" i="1"/>
  <c r="T204" i="1" s="1"/>
  <c r="M157" i="1"/>
  <c r="N156" i="1" s="1"/>
  <c r="S184" i="1"/>
  <c r="S190" i="1"/>
  <c r="R190" i="1"/>
  <c r="T190" i="1" s="1"/>
  <c r="S200" i="1"/>
  <c r="R200" i="1"/>
  <c r="T200" i="1" s="1"/>
  <c r="S202" i="1"/>
  <c r="R202" i="1"/>
  <c r="T202" i="1" s="1"/>
  <c r="S206" i="1"/>
  <c r="R206" i="1"/>
  <c r="T206" i="1" s="1"/>
  <c r="U209" i="1"/>
  <c r="S209" i="1"/>
  <c r="S196" i="1"/>
  <c r="R196" i="1"/>
  <c r="T196" i="1" s="1"/>
  <c r="S198" i="1"/>
  <c r="R198" i="1"/>
  <c r="T198" i="1" s="1"/>
  <c r="U202" i="1"/>
  <c r="U204" i="1"/>
  <c r="U206" i="1"/>
  <c r="R209" i="1"/>
  <c r="T209" i="1" s="1"/>
  <c r="R158" i="1"/>
  <c r="T158" i="1" s="1"/>
  <c r="R162" i="1"/>
  <c r="T162" i="1" s="1"/>
  <c r="S165" i="1"/>
  <c r="R167" i="1"/>
  <c r="T167" i="1" s="1"/>
  <c r="R173" i="1"/>
  <c r="T173" i="1" s="1"/>
  <c r="U184" i="1"/>
  <c r="S185" i="1"/>
  <c r="S191" i="1"/>
  <c r="S194" i="1"/>
  <c r="R194" i="1"/>
  <c r="T194" i="1" s="1"/>
  <c r="U198" i="1"/>
  <c r="U200" i="1"/>
  <c r="R213" i="1"/>
  <c r="T213" i="1" s="1"/>
  <c r="U213" i="1"/>
  <c r="S158" i="1"/>
  <c r="S162" i="1"/>
  <c r="S167" i="1"/>
  <c r="R169" i="1"/>
  <c r="T169" i="1" s="1"/>
  <c r="S173" i="1"/>
  <c r="S176" i="1"/>
  <c r="U180" i="1"/>
  <c r="S181" i="1"/>
  <c r="U185" i="1"/>
  <c r="S186" i="1"/>
  <c r="U192" i="1"/>
  <c r="U194" i="1"/>
  <c r="U196" i="1"/>
  <c r="S213" i="1"/>
  <c r="S169" i="1"/>
  <c r="U181" i="1"/>
  <c r="U186" i="1"/>
  <c r="V193" i="1"/>
  <c r="S164" i="1"/>
  <c r="R166" i="1"/>
  <c r="T166" i="1" s="1"/>
  <c r="S174" i="1"/>
  <c r="U176" i="1"/>
  <c r="S177" i="1"/>
  <c r="S182" i="1"/>
  <c r="R212" i="1"/>
  <c r="T212" i="1" s="1"/>
  <c r="U212" i="1"/>
  <c r="U177" i="1"/>
  <c r="S178" i="1"/>
  <c r="U182" i="1"/>
  <c r="S188" i="1"/>
  <c r="S212" i="1"/>
  <c r="V217" i="1"/>
  <c r="M217" i="1"/>
  <c r="N216" i="1" s="1"/>
  <c r="S226" i="1"/>
  <c r="R225" i="1"/>
  <c r="T225" i="1" s="1"/>
  <c r="U225" i="1"/>
  <c r="S233" i="1"/>
  <c r="R233" i="1"/>
  <c r="T233" i="1" s="1"/>
  <c r="U233" i="1"/>
  <c r="S224" i="1"/>
  <c r="R224" i="1"/>
  <c r="T224" i="1" s="1"/>
  <c r="S225" i="1"/>
  <c r="S232" i="1"/>
  <c r="R232" i="1"/>
  <c r="T232" i="1" s="1"/>
  <c r="V229" i="1"/>
  <c r="M229" i="1"/>
  <c r="N228" i="1" s="1"/>
  <c r="U214" i="1"/>
  <c r="U215" i="1"/>
  <c r="U216" i="1"/>
  <c r="U217" i="1"/>
  <c r="U218" i="1"/>
  <c r="U219" i="1"/>
  <c r="U220" i="1"/>
  <c r="U221" i="1"/>
  <c r="S230" i="1"/>
  <c r="R229" i="1"/>
  <c r="T229" i="1" s="1"/>
  <c r="U229" i="1"/>
  <c r="U230" i="1"/>
  <c r="S228" i="1"/>
  <c r="R228" i="1"/>
  <c r="T228" i="1" s="1"/>
  <c r="S229" i="1"/>
  <c r="U234" i="1"/>
  <c r="S234" i="1"/>
  <c r="R234" i="1"/>
  <c r="T234" i="1" s="1"/>
  <c r="R236" i="1"/>
  <c r="T236" i="1" s="1"/>
  <c r="R240" i="1"/>
  <c r="T240" i="1" s="1"/>
  <c r="R244" i="1"/>
  <c r="T244" i="1" s="1"/>
  <c r="R248" i="1"/>
  <c r="T248" i="1" s="1"/>
  <c r="R252" i="1"/>
  <c r="T252" i="1" s="1"/>
  <c r="R255" i="1"/>
  <c r="T255" i="1" s="1"/>
  <c r="S258" i="1"/>
  <c r="U237" i="1"/>
  <c r="U241" i="1"/>
  <c r="U245" i="1"/>
  <c r="U249" i="1"/>
  <c r="U253" i="1"/>
  <c r="R260" i="1"/>
  <c r="T260" i="1" s="1"/>
  <c r="U261" i="1"/>
  <c r="S263" i="1"/>
  <c r="M241" i="1"/>
  <c r="N240" i="1" s="1"/>
  <c r="M253" i="1"/>
  <c r="N252" i="1" s="1"/>
  <c r="U258" i="1"/>
  <c r="S260" i="1"/>
  <c r="R265" i="1"/>
  <c r="T265" i="1" s="1"/>
  <c r="S265" i="1"/>
  <c r="R238" i="1"/>
  <c r="T238" i="1" s="1"/>
  <c r="R242" i="1"/>
  <c r="T242" i="1" s="1"/>
  <c r="R246" i="1"/>
  <c r="T246" i="1" s="1"/>
  <c r="R250" i="1"/>
  <c r="T250" i="1" s="1"/>
  <c r="R259" i="1"/>
  <c r="T259" i="1" s="1"/>
  <c r="S262" i="1"/>
  <c r="S238" i="1"/>
  <c r="S246" i="1"/>
  <c r="R237" i="1"/>
  <c r="T237" i="1" s="1"/>
  <c r="R241" i="1"/>
  <c r="T241" i="1" s="1"/>
  <c r="R245" i="1"/>
  <c r="T245" i="1" s="1"/>
  <c r="R249" i="1"/>
  <c r="T249" i="1" s="1"/>
  <c r="R253" i="1"/>
  <c r="T253" i="1" s="1"/>
  <c r="R261" i="1"/>
  <c r="T261" i="1" s="1"/>
  <c r="M265" i="1"/>
  <c r="N264" i="1" s="1"/>
  <c r="V276" i="1"/>
  <c r="M276" i="1"/>
  <c r="N275" i="1" s="1"/>
  <c r="V336" i="1"/>
  <c r="M336" i="1"/>
  <c r="N335" i="1" s="1"/>
  <c r="H6" i="4"/>
  <c r="K6" i="4" s="1"/>
  <c r="I5" i="3"/>
  <c r="C5" i="2"/>
  <c r="V288" i="1"/>
  <c r="M288" i="1"/>
  <c r="N287" i="1" s="1"/>
  <c r="V324" i="1"/>
  <c r="M324" i="1"/>
  <c r="N323" i="1" s="1"/>
  <c r="V300" i="1"/>
  <c r="M300" i="1"/>
  <c r="N299" i="1" s="1"/>
  <c r="M384" i="1"/>
  <c r="N383" i="1" s="1"/>
  <c r="V384" i="1"/>
  <c r="V312" i="1"/>
  <c r="M312" i="1"/>
  <c r="N311" i="1" s="1"/>
  <c r="R266" i="1"/>
  <c r="T266" i="1" s="1"/>
  <c r="R270" i="1"/>
  <c r="T270" i="1" s="1"/>
  <c r="R274" i="1"/>
  <c r="T274" i="1" s="1"/>
  <c r="R278" i="1"/>
  <c r="T278" i="1" s="1"/>
  <c r="R282" i="1"/>
  <c r="T282" i="1" s="1"/>
  <c r="R286" i="1"/>
  <c r="T286" i="1" s="1"/>
  <c r="R290" i="1"/>
  <c r="T290" i="1" s="1"/>
  <c r="R294" i="1"/>
  <c r="T294" i="1" s="1"/>
  <c r="R298" i="1"/>
  <c r="T298" i="1" s="1"/>
  <c r="R302" i="1"/>
  <c r="T302" i="1" s="1"/>
  <c r="R306" i="1"/>
  <c r="T306" i="1" s="1"/>
  <c r="R310" i="1"/>
  <c r="T310" i="1" s="1"/>
  <c r="R314" i="1"/>
  <c r="T314" i="1" s="1"/>
  <c r="R318" i="1"/>
  <c r="T318" i="1" s="1"/>
  <c r="R322" i="1"/>
  <c r="T322" i="1" s="1"/>
  <c r="S349" i="1"/>
  <c r="U356" i="1"/>
  <c r="S362" i="1"/>
  <c r="U372" i="1"/>
  <c r="U422" i="1"/>
  <c r="S422" i="1"/>
  <c r="R422" i="1"/>
  <c r="T422" i="1" s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R344" i="1"/>
  <c r="T344" i="1" s="1"/>
  <c r="U347" i="1"/>
  <c r="U351" i="1"/>
  <c r="S354" i="1"/>
  <c r="S357" i="1"/>
  <c r="U359" i="1"/>
  <c r="U362" i="1"/>
  <c r="S363" i="1"/>
  <c r="U367" i="1"/>
  <c r="S368" i="1"/>
  <c r="U373" i="1"/>
  <c r="S385" i="1"/>
  <c r="U385" i="1"/>
  <c r="U389" i="1"/>
  <c r="S390" i="1"/>
  <c r="S344" i="1"/>
  <c r="U349" i="1"/>
  <c r="V361" i="1"/>
  <c r="M361" i="1"/>
  <c r="N360" i="1" s="1"/>
  <c r="U368" i="1"/>
  <c r="S369" i="1"/>
  <c r="S381" i="1"/>
  <c r="U381" i="1"/>
  <c r="R385" i="1"/>
  <c r="T385" i="1" s="1"/>
  <c r="V457" i="1"/>
  <c r="M457" i="1"/>
  <c r="N456" i="1" s="1"/>
  <c r="U458" i="1"/>
  <c r="S458" i="1"/>
  <c r="U357" i="1"/>
  <c r="U363" i="1"/>
  <c r="U390" i="1"/>
  <c r="S408" i="1"/>
  <c r="U408" i="1"/>
  <c r="U454" i="1"/>
  <c r="S454" i="1"/>
  <c r="R454" i="1"/>
  <c r="T454" i="1" s="1"/>
  <c r="R268" i="1"/>
  <c r="T268" i="1" s="1"/>
  <c r="R272" i="1"/>
  <c r="T272" i="1" s="1"/>
  <c r="R276" i="1"/>
  <c r="T276" i="1" s="1"/>
  <c r="R280" i="1"/>
  <c r="T280" i="1" s="1"/>
  <c r="R284" i="1"/>
  <c r="T284" i="1" s="1"/>
  <c r="R288" i="1"/>
  <c r="T288" i="1" s="1"/>
  <c r="R292" i="1"/>
  <c r="T292" i="1" s="1"/>
  <c r="R296" i="1"/>
  <c r="T296" i="1" s="1"/>
  <c r="R300" i="1"/>
  <c r="T300" i="1" s="1"/>
  <c r="R304" i="1"/>
  <c r="T304" i="1" s="1"/>
  <c r="R308" i="1"/>
  <c r="T308" i="1" s="1"/>
  <c r="R312" i="1"/>
  <c r="T312" i="1" s="1"/>
  <c r="R316" i="1"/>
  <c r="T316" i="1" s="1"/>
  <c r="R320" i="1"/>
  <c r="T320" i="1" s="1"/>
  <c r="R324" i="1"/>
  <c r="T324" i="1" s="1"/>
  <c r="R328" i="1"/>
  <c r="T328" i="1" s="1"/>
  <c r="R332" i="1"/>
  <c r="T332" i="1" s="1"/>
  <c r="R336" i="1"/>
  <c r="T336" i="1" s="1"/>
  <c r="R340" i="1"/>
  <c r="T340" i="1" s="1"/>
  <c r="V349" i="1"/>
  <c r="M349" i="1"/>
  <c r="N348" i="1" s="1"/>
  <c r="S377" i="1"/>
  <c r="U377" i="1"/>
  <c r="V397" i="1"/>
  <c r="M397" i="1"/>
  <c r="N396" i="1" s="1"/>
  <c r="S400" i="1"/>
  <c r="U400" i="1"/>
  <c r="S404" i="1"/>
  <c r="U404" i="1"/>
  <c r="V445" i="1"/>
  <c r="M445" i="1"/>
  <c r="N444" i="1" s="1"/>
  <c r="U446" i="1"/>
  <c r="S446" i="1"/>
  <c r="U450" i="1"/>
  <c r="S450" i="1"/>
  <c r="R450" i="1"/>
  <c r="T450" i="1" s="1"/>
  <c r="S268" i="1"/>
  <c r="S272" i="1"/>
  <c r="S276" i="1"/>
  <c r="S280" i="1"/>
  <c r="S284" i="1"/>
  <c r="S288" i="1"/>
  <c r="S292" i="1"/>
  <c r="S296" i="1"/>
  <c r="S300" i="1"/>
  <c r="S304" i="1"/>
  <c r="V373" i="1"/>
  <c r="M373" i="1"/>
  <c r="N372" i="1" s="1"/>
  <c r="V433" i="1"/>
  <c r="M433" i="1"/>
  <c r="N432" i="1" s="1"/>
  <c r="U442" i="1"/>
  <c r="S442" i="1"/>
  <c r="R442" i="1"/>
  <c r="T442" i="1" s="1"/>
  <c r="U387" i="1"/>
  <c r="S388" i="1"/>
  <c r="S393" i="1"/>
  <c r="S394" i="1"/>
  <c r="R394" i="1"/>
  <c r="T394" i="1" s="1"/>
  <c r="M407" i="1"/>
  <c r="N406" i="1" s="1"/>
  <c r="U430" i="1"/>
  <c r="S430" i="1"/>
  <c r="R430" i="1"/>
  <c r="T430" i="1" s="1"/>
  <c r="U434" i="1"/>
  <c r="S434" i="1"/>
  <c r="R434" i="1"/>
  <c r="T434" i="1" s="1"/>
  <c r="U438" i="1"/>
  <c r="S438" i="1"/>
  <c r="R438" i="1"/>
  <c r="T438" i="1" s="1"/>
  <c r="U343" i="1"/>
  <c r="S347" i="1"/>
  <c r="S351" i="1"/>
  <c r="U353" i="1"/>
  <c r="S359" i="1"/>
  <c r="U361" i="1"/>
  <c r="S367" i="1"/>
  <c r="U371" i="1"/>
  <c r="S372" i="1"/>
  <c r="U388" i="1"/>
  <c r="U395" i="1"/>
  <c r="R395" i="1"/>
  <c r="T395" i="1" s="1"/>
  <c r="S396" i="1"/>
  <c r="U426" i="1"/>
  <c r="S426" i="1"/>
  <c r="R426" i="1"/>
  <c r="T426" i="1" s="1"/>
  <c r="U412" i="1"/>
  <c r="U416" i="1"/>
  <c r="U420" i="1"/>
  <c r="R462" i="1"/>
  <c r="T462" i="1" s="1"/>
  <c r="R466" i="1"/>
  <c r="T466" i="1" s="1"/>
  <c r="R474" i="1"/>
  <c r="T474" i="1" s="1"/>
  <c r="R478" i="1"/>
  <c r="T478" i="1" s="1"/>
  <c r="R486" i="1"/>
  <c r="T486" i="1" s="1"/>
  <c r="R490" i="1"/>
  <c r="T490" i="1" s="1"/>
  <c r="R498" i="1"/>
  <c r="T498" i="1" s="1"/>
  <c r="R502" i="1"/>
  <c r="T502" i="1" s="1"/>
  <c r="R506" i="1"/>
  <c r="T506" i="1" s="1"/>
  <c r="R510" i="1"/>
  <c r="T510" i="1" s="1"/>
  <c r="R514" i="1"/>
  <c r="T514" i="1" s="1"/>
  <c r="R518" i="1"/>
  <c r="T518" i="1" s="1"/>
  <c r="R522" i="1"/>
  <c r="T522" i="1" s="1"/>
  <c r="S527" i="1"/>
  <c r="R529" i="1"/>
  <c r="T529" i="1" s="1"/>
  <c r="S535" i="1"/>
  <c r="R537" i="1"/>
  <c r="T537" i="1" s="1"/>
  <c r="U538" i="1"/>
  <c r="V553" i="1"/>
  <c r="U560" i="1"/>
  <c r="R560" i="1"/>
  <c r="T560" i="1" s="1"/>
  <c r="U564" i="1"/>
  <c r="R564" i="1"/>
  <c r="T564" i="1" s="1"/>
  <c r="U567" i="1"/>
  <c r="S567" i="1"/>
  <c r="R567" i="1"/>
  <c r="T567" i="1" s="1"/>
  <c r="U583" i="1"/>
  <c r="S583" i="1"/>
  <c r="R583" i="1"/>
  <c r="T583" i="1" s="1"/>
  <c r="U423" i="1"/>
  <c r="U427" i="1"/>
  <c r="U431" i="1"/>
  <c r="U435" i="1"/>
  <c r="U439" i="1"/>
  <c r="U443" i="1"/>
  <c r="U447" i="1"/>
  <c r="U451" i="1"/>
  <c r="U455" i="1"/>
  <c r="U459" i="1"/>
  <c r="S462" i="1"/>
  <c r="U463" i="1"/>
  <c r="S466" i="1"/>
  <c r="U467" i="1"/>
  <c r="S470" i="1"/>
  <c r="U471" i="1"/>
  <c r="S474" i="1"/>
  <c r="U475" i="1"/>
  <c r="S478" i="1"/>
  <c r="U479" i="1"/>
  <c r="S482" i="1"/>
  <c r="U483" i="1"/>
  <c r="S486" i="1"/>
  <c r="U487" i="1"/>
  <c r="S490" i="1"/>
  <c r="U491" i="1"/>
  <c r="S494" i="1"/>
  <c r="U495" i="1"/>
  <c r="S498" i="1"/>
  <c r="U499" i="1"/>
  <c r="S502" i="1"/>
  <c r="U503" i="1"/>
  <c r="S506" i="1"/>
  <c r="U507" i="1"/>
  <c r="S510" i="1"/>
  <c r="U511" i="1"/>
  <c r="S514" i="1"/>
  <c r="U515" i="1"/>
  <c r="S518" i="1"/>
  <c r="U519" i="1"/>
  <c r="S522" i="1"/>
  <c r="U525" i="1"/>
  <c r="S529" i="1"/>
  <c r="S537" i="1"/>
  <c r="U544" i="1"/>
  <c r="R544" i="1"/>
  <c r="T544" i="1" s="1"/>
  <c r="U548" i="1"/>
  <c r="R548" i="1"/>
  <c r="T548" i="1" s="1"/>
  <c r="U552" i="1"/>
  <c r="R552" i="1"/>
  <c r="T552" i="1" s="1"/>
  <c r="U587" i="1"/>
  <c r="S587" i="1"/>
  <c r="R587" i="1"/>
  <c r="T587" i="1" s="1"/>
  <c r="R425" i="1"/>
  <c r="T425" i="1" s="1"/>
  <c r="R429" i="1"/>
  <c r="T429" i="1" s="1"/>
  <c r="R433" i="1"/>
  <c r="T433" i="1" s="1"/>
  <c r="R437" i="1"/>
  <c r="T437" i="1" s="1"/>
  <c r="R441" i="1"/>
  <c r="T441" i="1" s="1"/>
  <c r="R445" i="1"/>
  <c r="T445" i="1" s="1"/>
  <c r="R449" i="1"/>
  <c r="T449" i="1" s="1"/>
  <c r="R453" i="1"/>
  <c r="T453" i="1" s="1"/>
  <c r="R457" i="1"/>
  <c r="T457" i="1" s="1"/>
  <c r="R461" i="1"/>
  <c r="T461" i="1" s="1"/>
  <c r="R465" i="1"/>
  <c r="T465" i="1" s="1"/>
  <c r="R469" i="1"/>
  <c r="T469" i="1" s="1"/>
  <c r="R473" i="1"/>
  <c r="T473" i="1" s="1"/>
  <c r="R477" i="1"/>
  <c r="T477" i="1" s="1"/>
  <c r="R481" i="1"/>
  <c r="T481" i="1" s="1"/>
  <c r="R485" i="1"/>
  <c r="T485" i="1" s="1"/>
  <c r="R489" i="1"/>
  <c r="T489" i="1" s="1"/>
  <c r="R493" i="1"/>
  <c r="T493" i="1" s="1"/>
  <c r="R497" i="1"/>
  <c r="T497" i="1" s="1"/>
  <c r="R501" i="1"/>
  <c r="T501" i="1" s="1"/>
  <c r="R505" i="1"/>
  <c r="T505" i="1" s="1"/>
  <c r="R509" i="1"/>
  <c r="T509" i="1" s="1"/>
  <c r="R513" i="1"/>
  <c r="T513" i="1" s="1"/>
  <c r="R517" i="1"/>
  <c r="T517" i="1" s="1"/>
  <c r="R521" i="1"/>
  <c r="T521" i="1" s="1"/>
  <c r="R524" i="1"/>
  <c r="T524" i="1" s="1"/>
  <c r="U527" i="1"/>
  <c r="R532" i="1"/>
  <c r="T532" i="1" s="1"/>
  <c r="U535" i="1"/>
  <c r="S539" i="1"/>
  <c r="R541" i="1"/>
  <c r="T541" i="1" s="1"/>
  <c r="S544" i="1"/>
  <c r="R545" i="1"/>
  <c r="T545" i="1" s="1"/>
  <c r="S548" i="1"/>
  <c r="R549" i="1"/>
  <c r="T549" i="1" s="1"/>
  <c r="S552" i="1"/>
  <c r="U559" i="1"/>
  <c r="S559" i="1"/>
  <c r="R559" i="1"/>
  <c r="T559" i="1" s="1"/>
  <c r="U563" i="1"/>
  <c r="S563" i="1"/>
  <c r="R563" i="1"/>
  <c r="T563" i="1" s="1"/>
  <c r="S541" i="1"/>
  <c r="U575" i="1"/>
  <c r="S575" i="1"/>
  <c r="R575" i="1"/>
  <c r="T575" i="1" s="1"/>
  <c r="U591" i="1"/>
  <c r="S591" i="1"/>
  <c r="R591" i="1"/>
  <c r="T591" i="1" s="1"/>
  <c r="V600" i="1"/>
  <c r="M600" i="1"/>
  <c r="N599" i="1" s="1"/>
  <c r="V612" i="1"/>
  <c r="M612" i="1"/>
  <c r="N611" i="1" s="1"/>
  <c r="U595" i="1"/>
  <c r="S595" i="1"/>
  <c r="R595" i="1"/>
  <c r="T595" i="1" s="1"/>
  <c r="V529" i="1"/>
  <c r="M529" i="1"/>
  <c r="N528" i="1" s="1"/>
  <c r="R531" i="1"/>
  <c r="T531" i="1" s="1"/>
  <c r="R538" i="1"/>
  <c r="T538" i="1" s="1"/>
  <c r="M469" i="1"/>
  <c r="N468" i="1" s="1"/>
  <c r="M481" i="1"/>
  <c r="N480" i="1" s="1"/>
  <c r="M493" i="1"/>
  <c r="N492" i="1" s="1"/>
  <c r="M505" i="1"/>
  <c r="N504" i="1" s="1"/>
  <c r="M517" i="1"/>
  <c r="N516" i="1" s="1"/>
  <c r="S523" i="1"/>
  <c r="S531" i="1"/>
  <c r="U571" i="1"/>
  <c r="S571" i="1"/>
  <c r="R571" i="1"/>
  <c r="T571" i="1" s="1"/>
  <c r="V541" i="1"/>
  <c r="M541" i="1"/>
  <c r="N540" i="1" s="1"/>
  <c r="S543" i="1"/>
  <c r="R543" i="1"/>
  <c r="T543" i="1" s="1"/>
  <c r="S547" i="1"/>
  <c r="R547" i="1"/>
  <c r="T547" i="1" s="1"/>
  <c r="S551" i="1"/>
  <c r="R551" i="1"/>
  <c r="T551" i="1" s="1"/>
  <c r="U555" i="1"/>
  <c r="S555" i="1"/>
  <c r="R555" i="1"/>
  <c r="T555" i="1" s="1"/>
  <c r="U556" i="1"/>
  <c r="R556" i="1"/>
  <c r="T556" i="1" s="1"/>
  <c r="U579" i="1"/>
  <c r="S579" i="1"/>
  <c r="R579" i="1"/>
  <c r="T579" i="1" s="1"/>
  <c r="S620" i="1"/>
  <c r="U614" i="1"/>
  <c r="U618" i="1"/>
  <c r="R625" i="1"/>
  <c r="T625" i="1" s="1"/>
  <c r="V671" i="1"/>
  <c r="M671" i="1"/>
  <c r="N670" i="1" s="1"/>
  <c r="R568" i="1"/>
  <c r="T568" i="1" s="1"/>
  <c r="R572" i="1"/>
  <c r="T572" i="1" s="1"/>
  <c r="R576" i="1"/>
  <c r="T576" i="1" s="1"/>
  <c r="R580" i="1"/>
  <c r="T580" i="1" s="1"/>
  <c r="R584" i="1"/>
  <c r="T584" i="1" s="1"/>
  <c r="R588" i="1"/>
  <c r="T588" i="1" s="1"/>
  <c r="R592" i="1"/>
  <c r="T592" i="1" s="1"/>
  <c r="R596" i="1"/>
  <c r="T596" i="1" s="1"/>
  <c r="U620" i="1"/>
  <c r="S625" i="1"/>
  <c r="V682" i="1"/>
  <c r="M682" i="1"/>
  <c r="N681" i="1" s="1"/>
  <c r="M719" i="1"/>
  <c r="N718" i="1" s="1"/>
  <c r="M553" i="1"/>
  <c r="N552" i="1" s="1"/>
  <c r="M565" i="1"/>
  <c r="N564" i="1" s="1"/>
  <c r="M577" i="1"/>
  <c r="N576" i="1" s="1"/>
  <c r="M589" i="1"/>
  <c r="N588" i="1" s="1"/>
  <c r="R599" i="1"/>
  <c r="T599" i="1" s="1"/>
  <c r="R603" i="1"/>
  <c r="T603" i="1" s="1"/>
  <c r="R607" i="1"/>
  <c r="T607" i="1" s="1"/>
  <c r="R611" i="1"/>
  <c r="T611" i="1" s="1"/>
  <c r="R615" i="1"/>
  <c r="T615" i="1" s="1"/>
  <c r="R619" i="1"/>
  <c r="T619" i="1" s="1"/>
  <c r="U621" i="1"/>
  <c r="R622" i="1"/>
  <c r="T622" i="1" s="1"/>
  <c r="S599" i="1"/>
  <c r="S603" i="1"/>
  <c r="S607" i="1"/>
  <c r="S611" i="1"/>
  <c r="S615" i="1"/>
  <c r="S619" i="1"/>
  <c r="S622" i="1"/>
  <c r="V625" i="1"/>
  <c r="M625" i="1"/>
  <c r="N624" i="1" s="1"/>
  <c r="S624" i="1"/>
  <c r="R624" i="1"/>
  <c r="T624" i="1" s="1"/>
  <c r="U632" i="1"/>
  <c r="U636" i="1"/>
  <c r="U651" i="1"/>
  <c r="U655" i="1"/>
  <c r="U659" i="1"/>
  <c r="U662" i="1"/>
  <c r="U670" i="1"/>
  <c r="U679" i="1"/>
  <c r="V683" i="1"/>
  <c r="U689" i="1"/>
  <c r="U693" i="1"/>
  <c r="S700" i="1"/>
  <c r="M708" i="1"/>
  <c r="N707" i="1" s="1"/>
  <c r="U743" i="1"/>
  <c r="S743" i="1"/>
  <c r="R743" i="1"/>
  <c r="T743" i="1" s="1"/>
  <c r="S718" i="1"/>
  <c r="R718" i="1"/>
  <c r="T718" i="1" s="1"/>
  <c r="R663" i="1"/>
  <c r="T663" i="1" s="1"/>
  <c r="R671" i="1"/>
  <c r="T671" i="1" s="1"/>
  <c r="R702" i="1"/>
  <c r="T702" i="1" s="1"/>
  <c r="R704" i="1"/>
  <c r="T704" i="1" s="1"/>
  <c r="S723" i="1"/>
  <c r="R723" i="1"/>
  <c r="T723" i="1" s="1"/>
  <c r="S727" i="1"/>
  <c r="R727" i="1"/>
  <c r="T727" i="1" s="1"/>
  <c r="S731" i="1"/>
  <c r="R731" i="1"/>
  <c r="T731" i="1" s="1"/>
  <c r="S704" i="1"/>
  <c r="S721" i="1"/>
  <c r="R721" i="1"/>
  <c r="T721" i="1" s="1"/>
  <c r="S725" i="1"/>
  <c r="R725" i="1"/>
  <c r="T725" i="1" s="1"/>
  <c r="S729" i="1"/>
  <c r="R729" i="1"/>
  <c r="T729" i="1" s="1"/>
  <c r="S735" i="1"/>
  <c r="R735" i="1"/>
  <c r="T735" i="1" s="1"/>
  <c r="U739" i="1"/>
  <c r="S739" i="1"/>
  <c r="R739" i="1"/>
  <c r="T739" i="1" s="1"/>
  <c r="S629" i="1"/>
  <c r="S633" i="1"/>
  <c r="S637" i="1"/>
  <c r="S652" i="1"/>
  <c r="S656" i="1"/>
  <c r="S660" i="1"/>
  <c r="R665" i="1"/>
  <c r="T665" i="1" s="1"/>
  <c r="S668" i="1"/>
  <c r="R673" i="1"/>
  <c r="T673" i="1" s="1"/>
  <c r="R681" i="1"/>
  <c r="T681" i="1" s="1"/>
  <c r="R685" i="1"/>
  <c r="T685" i="1" s="1"/>
  <c r="S688" i="1"/>
  <c r="R695" i="1"/>
  <c r="T695" i="1" s="1"/>
  <c r="R705" i="1"/>
  <c r="T705" i="1" s="1"/>
  <c r="R708" i="1"/>
  <c r="T708" i="1" s="1"/>
  <c r="R709" i="1"/>
  <c r="T709" i="1" s="1"/>
  <c r="U721" i="1"/>
  <c r="U723" i="1"/>
  <c r="U725" i="1"/>
  <c r="U727" i="1"/>
  <c r="U729" i="1"/>
  <c r="S733" i="1"/>
  <c r="R733" i="1"/>
  <c r="T733" i="1" s="1"/>
  <c r="S737" i="1"/>
  <c r="R737" i="1"/>
  <c r="T737" i="1" s="1"/>
  <c r="U747" i="1"/>
  <c r="S747" i="1"/>
  <c r="R747" i="1"/>
  <c r="T747" i="1" s="1"/>
  <c r="R628" i="1"/>
  <c r="T628" i="1" s="1"/>
  <c r="R632" i="1"/>
  <c r="T632" i="1" s="1"/>
  <c r="R636" i="1"/>
  <c r="T636" i="1" s="1"/>
  <c r="R651" i="1"/>
  <c r="T651" i="1" s="1"/>
  <c r="R655" i="1"/>
  <c r="T655" i="1" s="1"/>
  <c r="R659" i="1"/>
  <c r="T659" i="1" s="1"/>
  <c r="R662" i="1"/>
  <c r="T662" i="1" s="1"/>
  <c r="S665" i="1"/>
  <c r="R670" i="1"/>
  <c r="T670" i="1" s="1"/>
  <c r="S673" i="1"/>
  <c r="R677" i="1"/>
  <c r="T677" i="1" s="1"/>
  <c r="R679" i="1"/>
  <c r="T679" i="1" s="1"/>
  <c r="S681" i="1"/>
  <c r="R683" i="1"/>
  <c r="T683" i="1" s="1"/>
  <c r="R693" i="1"/>
  <c r="T693" i="1" s="1"/>
  <c r="S695" i="1"/>
  <c r="U702" i="1"/>
  <c r="R706" i="1"/>
  <c r="T706" i="1" s="1"/>
  <c r="S708" i="1"/>
  <c r="S709" i="1"/>
  <c r="R711" i="1"/>
  <c r="T711" i="1" s="1"/>
  <c r="U733" i="1"/>
  <c r="U737" i="1"/>
  <c r="V755" i="1"/>
  <c r="M755" i="1"/>
  <c r="N754" i="1" s="1"/>
  <c r="R667" i="1"/>
  <c r="T667" i="1" s="1"/>
  <c r="R675" i="1"/>
  <c r="T675" i="1" s="1"/>
  <c r="S677" i="1"/>
  <c r="S683" i="1"/>
  <c r="U685" i="1"/>
  <c r="R686" i="1"/>
  <c r="T686" i="1" s="1"/>
  <c r="R689" i="1"/>
  <c r="T689" i="1" s="1"/>
  <c r="U705" i="1"/>
  <c r="S706" i="1"/>
  <c r="S711" i="1"/>
  <c r="M637" i="1"/>
  <c r="N636" i="1" s="1"/>
  <c r="M660" i="1"/>
  <c r="N659" i="1" s="1"/>
  <c r="R713" i="1"/>
  <c r="T713" i="1" s="1"/>
  <c r="V731" i="1"/>
  <c r="M731" i="1"/>
  <c r="N730" i="1" s="1"/>
  <c r="R741" i="1"/>
  <c r="T741" i="1" s="1"/>
  <c r="R745" i="1"/>
  <c r="T745" i="1" s="1"/>
  <c r="R749" i="1"/>
  <c r="T749" i="1" s="1"/>
  <c r="R753" i="1"/>
  <c r="T753" i="1" s="1"/>
  <c r="S757" i="1"/>
  <c r="R759" i="1"/>
  <c r="T759" i="1" s="1"/>
  <c r="S761" i="1"/>
  <c r="R764" i="1"/>
  <c r="T764" i="1" s="1"/>
  <c r="U766" i="1"/>
  <c r="U773" i="1"/>
  <c r="S774" i="1"/>
  <c r="U779" i="1"/>
  <c r="U780" i="1"/>
  <c r="U781" i="1"/>
  <c r="U782" i="1"/>
  <c r="U783" i="1"/>
  <c r="U784" i="1"/>
  <c r="S791" i="1"/>
  <c r="V768" i="1"/>
  <c r="M768" i="1"/>
  <c r="N767" i="1" s="1"/>
  <c r="U769" i="1"/>
  <c r="U774" i="1"/>
  <c r="S775" i="1"/>
  <c r="R790" i="1"/>
  <c r="T790" i="1" s="1"/>
  <c r="U790" i="1"/>
  <c r="U791" i="1"/>
  <c r="U797" i="1"/>
  <c r="S797" i="1"/>
  <c r="R797" i="1"/>
  <c r="T797" i="1" s="1"/>
  <c r="R814" i="1"/>
  <c r="T814" i="1" s="1"/>
  <c r="U814" i="1"/>
  <c r="S814" i="1"/>
  <c r="U757" i="1"/>
  <c r="U761" i="1"/>
  <c r="S789" i="1"/>
  <c r="R789" i="1"/>
  <c r="T789" i="1" s="1"/>
  <c r="U789" i="1"/>
  <c r="R810" i="1"/>
  <c r="T810" i="1" s="1"/>
  <c r="U810" i="1"/>
  <c r="S810" i="1"/>
  <c r="R751" i="1"/>
  <c r="T751" i="1" s="1"/>
  <c r="R755" i="1"/>
  <c r="T755" i="1" s="1"/>
  <c r="R758" i="1"/>
  <c r="T758" i="1" s="1"/>
  <c r="R760" i="1"/>
  <c r="T760" i="1" s="1"/>
  <c r="U762" i="1"/>
  <c r="S765" i="1"/>
  <c r="R768" i="1"/>
  <c r="T768" i="1" s="1"/>
  <c r="U771" i="1"/>
  <c r="R772" i="1"/>
  <c r="T772" i="1" s="1"/>
  <c r="S777" i="1"/>
  <c r="V780" i="1"/>
  <c r="M780" i="1"/>
  <c r="N779" i="1" s="1"/>
  <c r="V792" i="1"/>
  <c r="M792" i="1"/>
  <c r="N791" i="1" s="1"/>
  <c r="R794" i="1"/>
  <c r="T794" i="1" s="1"/>
  <c r="U794" i="1"/>
  <c r="S751" i="1"/>
  <c r="S755" i="1"/>
  <c r="S760" i="1"/>
  <c r="S768" i="1"/>
  <c r="R786" i="1"/>
  <c r="T786" i="1" s="1"/>
  <c r="U786" i="1"/>
  <c r="U787" i="1"/>
  <c r="S794" i="1"/>
  <c r="R806" i="1"/>
  <c r="T806" i="1" s="1"/>
  <c r="U806" i="1"/>
  <c r="S806" i="1"/>
  <c r="S785" i="1"/>
  <c r="R785" i="1"/>
  <c r="T785" i="1" s="1"/>
  <c r="R798" i="1"/>
  <c r="T798" i="1" s="1"/>
  <c r="U798" i="1"/>
  <c r="R802" i="1"/>
  <c r="T802" i="1" s="1"/>
  <c r="U802" i="1"/>
  <c r="S802" i="1"/>
  <c r="S766" i="1"/>
  <c r="S769" i="1"/>
  <c r="S779" i="1"/>
  <c r="S780" i="1"/>
  <c r="S781" i="1"/>
  <c r="U793" i="1"/>
  <c r="S793" i="1"/>
  <c r="R793" i="1"/>
  <c r="T793" i="1" s="1"/>
  <c r="S798" i="1"/>
  <c r="S818" i="1"/>
  <c r="S822" i="1"/>
  <c r="S826" i="1"/>
  <c r="S830" i="1"/>
  <c r="S834" i="1"/>
  <c r="S838" i="1"/>
  <c r="S847" i="1"/>
  <c r="S851" i="1"/>
  <c r="U870" i="1"/>
  <c r="S884" i="1"/>
  <c r="U901" i="1"/>
  <c r="S901" i="1"/>
  <c r="U909" i="1"/>
  <c r="S909" i="1"/>
  <c r="R909" i="1"/>
  <c r="T909" i="1" s="1"/>
  <c r="R939" i="1"/>
  <c r="T939" i="1" s="1"/>
  <c r="U939" i="1"/>
  <c r="S939" i="1"/>
  <c r="R946" i="1"/>
  <c r="T946" i="1" s="1"/>
  <c r="U946" i="1"/>
  <c r="S946" i="1"/>
  <c r="R801" i="1"/>
  <c r="T801" i="1" s="1"/>
  <c r="R805" i="1"/>
  <c r="T805" i="1" s="1"/>
  <c r="R809" i="1"/>
  <c r="T809" i="1" s="1"/>
  <c r="R813" i="1"/>
  <c r="T813" i="1" s="1"/>
  <c r="R817" i="1"/>
  <c r="T817" i="1" s="1"/>
  <c r="R821" i="1"/>
  <c r="T821" i="1" s="1"/>
  <c r="R825" i="1"/>
  <c r="T825" i="1" s="1"/>
  <c r="R829" i="1"/>
  <c r="T829" i="1" s="1"/>
  <c r="R833" i="1"/>
  <c r="T833" i="1" s="1"/>
  <c r="R837" i="1"/>
  <c r="T837" i="1" s="1"/>
  <c r="S840" i="1"/>
  <c r="S842" i="1"/>
  <c r="R844" i="1"/>
  <c r="T844" i="1" s="1"/>
  <c r="U845" i="1"/>
  <c r="U847" i="1"/>
  <c r="U851" i="1"/>
  <c r="S857" i="1"/>
  <c r="R860" i="1"/>
  <c r="T860" i="1" s="1"/>
  <c r="R871" i="1"/>
  <c r="T871" i="1" s="1"/>
  <c r="U881" i="1"/>
  <c r="S889" i="1"/>
  <c r="R889" i="1"/>
  <c r="T889" i="1" s="1"/>
  <c r="R895" i="1"/>
  <c r="T895" i="1" s="1"/>
  <c r="U917" i="1"/>
  <c r="S917" i="1"/>
  <c r="R917" i="1"/>
  <c r="T917" i="1" s="1"/>
  <c r="U925" i="1"/>
  <c r="S925" i="1"/>
  <c r="U933" i="1"/>
  <c r="S933" i="1"/>
  <c r="R933" i="1"/>
  <c r="T933" i="1" s="1"/>
  <c r="M936" i="1"/>
  <c r="N935" i="1" s="1"/>
  <c r="V936" i="1"/>
  <c r="R948" i="1"/>
  <c r="T948" i="1" s="1"/>
  <c r="U948" i="1"/>
  <c r="S948" i="1"/>
  <c r="R950" i="1"/>
  <c r="T950" i="1" s="1"/>
  <c r="U950" i="1"/>
  <c r="S950" i="1"/>
  <c r="R952" i="1"/>
  <c r="T952" i="1" s="1"/>
  <c r="U952" i="1"/>
  <c r="S952" i="1"/>
  <c r="R954" i="1"/>
  <c r="T954" i="1" s="1"/>
  <c r="U954" i="1"/>
  <c r="S954" i="1"/>
  <c r="R956" i="1"/>
  <c r="T956" i="1" s="1"/>
  <c r="U956" i="1"/>
  <c r="S956" i="1"/>
  <c r="R958" i="1"/>
  <c r="T958" i="1" s="1"/>
  <c r="U958" i="1"/>
  <c r="S958" i="1"/>
  <c r="S801" i="1"/>
  <c r="S805" i="1"/>
  <c r="S809" i="1"/>
  <c r="S813" i="1"/>
  <c r="S817" i="1"/>
  <c r="U818" i="1"/>
  <c r="S821" i="1"/>
  <c r="U822" i="1"/>
  <c r="S825" i="1"/>
  <c r="U826" i="1"/>
  <c r="S829" i="1"/>
  <c r="U830" i="1"/>
  <c r="S833" i="1"/>
  <c r="U834" i="1"/>
  <c r="S837" i="1"/>
  <c r="U838" i="1"/>
  <c r="S844" i="1"/>
  <c r="R852" i="1"/>
  <c r="T852" i="1" s="1"/>
  <c r="R855" i="1"/>
  <c r="T855" i="1" s="1"/>
  <c r="S860" i="1"/>
  <c r="R863" i="1"/>
  <c r="T863" i="1" s="1"/>
  <c r="V864" i="1"/>
  <c r="M864" i="1"/>
  <c r="N863" i="1" s="1"/>
  <c r="R866" i="1"/>
  <c r="T866" i="1" s="1"/>
  <c r="S871" i="1"/>
  <c r="R874" i="1"/>
  <c r="T874" i="1" s="1"/>
  <c r="S882" i="1"/>
  <c r="U884" i="1"/>
  <c r="S885" i="1"/>
  <c r="R885" i="1"/>
  <c r="T885" i="1" s="1"/>
  <c r="U895" i="1"/>
  <c r="V912" i="1"/>
  <c r="M912" i="1"/>
  <c r="N911" i="1" s="1"/>
  <c r="S938" i="1"/>
  <c r="R938" i="1"/>
  <c r="T938" i="1" s="1"/>
  <c r="U842" i="1"/>
  <c r="S846" i="1"/>
  <c r="S855" i="1"/>
  <c r="U857" i="1"/>
  <c r="S863" i="1"/>
  <c r="S866" i="1"/>
  <c r="S874" i="1"/>
  <c r="S877" i="1"/>
  <c r="R880" i="1"/>
  <c r="T880" i="1" s="1"/>
  <c r="U882" i="1"/>
  <c r="U889" i="1"/>
  <c r="U938" i="1"/>
  <c r="U866" i="1"/>
  <c r="S869" i="1"/>
  <c r="U874" i="1"/>
  <c r="U885" i="1"/>
  <c r="U886" i="1"/>
  <c r="R886" i="1"/>
  <c r="T886" i="1" s="1"/>
  <c r="V888" i="1"/>
  <c r="M888" i="1"/>
  <c r="N887" i="1" s="1"/>
  <c r="R891" i="1"/>
  <c r="T891" i="1" s="1"/>
  <c r="S897" i="1"/>
  <c r="R897" i="1"/>
  <c r="T897" i="1" s="1"/>
  <c r="V900" i="1"/>
  <c r="M900" i="1"/>
  <c r="N899" i="1" s="1"/>
  <c r="U905" i="1"/>
  <c r="S905" i="1"/>
  <c r="R905" i="1"/>
  <c r="T905" i="1" s="1"/>
  <c r="R945" i="1"/>
  <c r="T945" i="1" s="1"/>
  <c r="U945" i="1"/>
  <c r="S945" i="1"/>
  <c r="R947" i="1"/>
  <c r="T947" i="1" s="1"/>
  <c r="U947" i="1"/>
  <c r="S947" i="1"/>
  <c r="V840" i="1"/>
  <c r="M840" i="1"/>
  <c r="N839" i="1" s="1"/>
  <c r="V876" i="1"/>
  <c r="M876" i="1"/>
  <c r="N875" i="1" s="1"/>
  <c r="U913" i="1"/>
  <c r="S913" i="1"/>
  <c r="U921" i="1"/>
  <c r="S921" i="1"/>
  <c r="R921" i="1"/>
  <c r="T921" i="1" s="1"/>
  <c r="U929" i="1"/>
  <c r="S929" i="1"/>
  <c r="R929" i="1"/>
  <c r="T929" i="1" s="1"/>
  <c r="R949" i="1"/>
  <c r="T949" i="1" s="1"/>
  <c r="U949" i="1"/>
  <c r="S949" i="1"/>
  <c r="R951" i="1"/>
  <c r="T951" i="1" s="1"/>
  <c r="U951" i="1"/>
  <c r="S951" i="1"/>
  <c r="R953" i="1"/>
  <c r="T953" i="1" s="1"/>
  <c r="U953" i="1"/>
  <c r="S953" i="1"/>
  <c r="R955" i="1"/>
  <c r="T955" i="1" s="1"/>
  <c r="U955" i="1"/>
  <c r="S955" i="1"/>
  <c r="R957" i="1"/>
  <c r="T957" i="1" s="1"/>
  <c r="U957" i="1"/>
  <c r="S957" i="1"/>
  <c r="R899" i="1"/>
  <c r="T899" i="1" s="1"/>
  <c r="V924" i="1"/>
  <c r="M924" i="1"/>
  <c r="N923" i="1" s="1"/>
  <c r="M804" i="1"/>
  <c r="N803" i="1" s="1"/>
  <c r="M816" i="1"/>
  <c r="N815" i="1" s="1"/>
  <c r="M828" i="1"/>
  <c r="N827" i="1" s="1"/>
  <c r="V852" i="1"/>
  <c r="M852" i="1"/>
  <c r="N851" i="1" s="1"/>
  <c r="S870" i="1"/>
  <c r="U878" i="1"/>
  <c r="S881" i="1"/>
  <c r="S893" i="1"/>
  <c r="R893" i="1"/>
  <c r="T893" i="1" s="1"/>
  <c r="U899" i="1"/>
  <c r="U935" i="1"/>
  <c r="U940" i="1"/>
  <c r="V948" i="1"/>
  <c r="M948" i="1"/>
  <c r="N947" i="1" s="1"/>
  <c r="V960" i="1"/>
  <c r="M960" i="1"/>
  <c r="N959" i="1" s="1"/>
  <c r="V972" i="1"/>
  <c r="M972" i="1"/>
  <c r="N971" i="1" s="1"/>
  <c r="R890" i="1"/>
  <c r="T890" i="1" s="1"/>
  <c r="R894" i="1"/>
  <c r="T894" i="1" s="1"/>
  <c r="R898" i="1"/>
  <c r="T898" i="1" s="1"/>
  <c r="R902" i="1"/>
  <c r="T902" i="1" s="1"/>
  <c r="R906" i="1"/>
  <c r="T906" i="1" s="1"/>
  <c r="R914" i="1"/>
  <c r="T914" i="1" s="1"/>
  <c r="R918" i="1"/>
  <c r="T918" i="1" s="1"/>
  <c r="R922" i="1"/>
  <c r="T922" i="1" s="1"/>
  <c r="R926" i="1"/>
  <c r="T926" i="1" s="1"/>
  <c r="R930" i="1"/>
  <c r="T930" i="1" s="1"/>
  <c r="R934" i="1"/>
  <c r="T934" i="1" s="1"/>
  <c r="S941" i="1"/>
  <c r="U943" i="1"/>
  <c r="R944" i="1"/>
  <c r="T944" i="1" s="1"/>
  <c r="S978" i="1"/>
  <c r="V984" i="1"/>
  <c r="M984" i="1"/>
  <c r="N983" i="1" s="1"/>
  <c r="U977" i="1"/>
  <c r="R977" i="1"/>
  <c r="T977" i="1" s="1"/>
  <c r="U985" i="1"/>
  <c r="U941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84" i="1"/>
  <c r="R984" i="1"/>
  <c r="T984" i="1" s="1"/>
  <c r="S985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84" i="1"/>
  <c r="U990" i="1"/>
  <c r="R990" i="1"/>
  <c r="T990" i="1" s="1"/>
  <c r="V996" i="1"/>
  <c r="M996" i="1"/>
  <c r="N995" i="1" s="1"/>
  <c r="S935" i="1"/>
  <c r="U981" i="1"/>
  <c r="R981" i="1"/>
  <c r="T981" i="1" s="1"/>
  <c r="U989" i="1"/>
  <c r="R989" i="1"/>
  <c r="T989" i="1" s="1"/>
  <c r="U993" i="1"/>
  <c r="S993" i="1"/>
  <c r="R993" i="1"/>
  <c r="T993" i="1" s="1"/>
  <c r="S980" i="1"/>
  <c r="R980" i="1"/>
  <c r="T980" i="1" s="1"/>
  <c r="S988" i="1"/>
  <c r="R988" i="1"/>
  <c r="T988" i="1" s="1"/>
  <c r="R994" i="1"/>
  <c r="T994" i="1" s="1"/>
  <c r="R1006" i="1"/>
  <c r="T1006" i="1" s="1"/>
  <c r="M1008" i="1"/>
  <c r="N1007" i="1" s="1"/>
  <c r="M1020" i="1"/>
  <c r="N1019" i="1" s="1"/>
  <c r="M1032" i="1"/>
  <c r="N1031" i="1" s="1"/>
  <c r="R1001" i="1"/>
  <c r="T1001" i="1" s="1"/>
  <c r="R1005" i="1"/>
  <c r="T1005" i="1" s="1"/>
  <c r="R1009" i="1"/>
  <c r="T1009" i="1" s="1"/>
  <c r="R1013" i="1"/>
  <c r="T1013" i="1" s="1"/>
  <c r="R1017" i="1"/>
  <c r="T1017" i="1" s="1"/>
  <c r="R1021" i="1"/>
  <c r="T1021" i="1" s="1"/>
  <c r="R1025" i="1"/>
  <c r="T1025" i="1" s="1"/>
  <c r="R1029" i="1"/>
  <c r="T1029" i="1" s="1"/>
  <c r="S997" i="1"/>
  <c r="S1001" i="1"/>
  <c r="S1005" i="1"/>
  <c r="S1009" i="1"/>
  <c r="S1013" i="1"/>
  <c r="S1017" i="1"/>
  <c r="S1021" i="1"/>
  <c r="S1025" i="1"/>
  <c r="S1029" i="1"/>
  <c r="V1043" i="1"/>
  <c r="M1043" i="1"/>
  <c r="N1042" i="1" s="1"/>
  <c r="R992" i="1"/>
  <c r="T992" i="1" s="1"/>
  <c r="R996" i="1"/>
  <c r="T996" i="1" s="1"/>
  <c r="R1000" i="1"/>
  <c r="T1000" i="1" s="1"/>
  <c r="R1004" i="1"/>
  <c r="T1004" i="1" s="1"/>
  <c r="R1008" i="1"/>
  <c r="T1008" i="1" s="1"/>
  <c r="R1012" i="1"/>
  <c r="T1012" i="1" s="1"/>
  <c r="R1016" i="1"/>
  <c r="T1016" i="1" s="1"/>
  <c r="R1020" i="1"/>
  <c r="T1020" i="1" s="1"/>
  <c r="R1024" i="1"/>
  <c r="T1024" i="1" s="1"/>
  <c r="R1028" i="1"/>
  <c r="T1028" i="1" s="1"/>
  <c r="R1032" i="1"/>
  <c r="T1032" i="1" s="1"/>
  <c r="S1000" i="1"/>
  <c r="S1004" i="1"/>
  <c r="S1008" i="1"/>
  <c r="S1012" i="1"/>
  <c r="S1016" i="1"/>
  <c r="S1020" i="1"/>
  <c r="S1024" i="1"/>
  <c r="S1028" i="1"/>
  <c r="S1032" i="1"/>
  <c r="R1027" i="1"/>
  <c r="T1027" i="1" s="1"/>
  <c r="R1031" i="1"/>
  <c r="T1031" i="1" s="1"/>
  <c r="V1055" i="1"/>
  <c r="M1055" i="1"/>
  <c r="N1054" i="1" s="1"/>
  <c r="S1038" i="1"/>
  <c r="S1042" i="1"/>
  <c r="S1046" i="1"/>
  <c r="S1050" i="1"/>
  <c r="S1054" i="1"/>
  <c r="S1053" i="1"/>
  <c r="R1036" i="1"/>
  <c r="T1036" i="1" s="1"/>
  <c r="R1040" i="1"/>
  <c r="T1040" i="1" s="1"/>
  <c r="R1044" i="1"/>
  <c r="T1044" i="1" s="1"/>
  <c r="S1056" i="1"/>
  <c r="M3" i="3"/>
  <c r="L3" i="3"/>
  <c r="L4" i="3"/>
  <c r="K5" i="4"/>
  <c r="B16" i="5"/>
  <c r="B18" i="5"/>
  <c r="B20" i="5"/>
  <c r="B22" i="5"/>
  <c r="C16" i="5"/>
  <c r="C18" i="5"/>
  <c r="C20" i="5"/>
  <c r="C22" i="5"/>
  <c r="M204" i="1" l="1"/>
  <c r="N203" i="1" s="1"/>
  <c r="M203" i="1" s="1"/>
  <c r="N202" i="1" s="1"/>
  <c r="M743" i="1"/>
  <c r="N742" i="1" s="1"/>
  <c r="M742" i="1" s="1"/>
  <c r="N741" i="1" s="1"/>
  <c r="M695" i="1"/>
  <c r="N694" i="1" s="1"/>
  <c r="M420" i="1"/>
  <c r="N419" i="1" s="1"/>
  <c r="V419" i="1" s="1"/>
  <c r="V203" i="1"/>
  <c r="V60" i="1"/>
  <c r="M60" i="1"/>
  <c r="N59" i="1" s="1"/>
  <c r="W51" i="1"/>
  <c r="A63" i="1"/>
  <c r="A58" i="1"/>
  <c r="W46" i="1"/>
  <c r="B23" i="5"/>
  <c r="V252" i="1"/>
  <c r="M252" i="1"/>
  <c r="N251" i="1" s="1"/>
  <c r="V216" i="1"/>
  <c r="M216" i="1"/>
  <c r="N215" i="1" s="1"/>
  <c r="M168" i="1"/>
  <c r="N167" i="1" s="1"/>
  <c r="V168" i="1"/>
  <c r="A50" i="1"/>
  <c r="W38" i="1"/>
  <c r="V240" i="1"/>
  <c r="M240" i="1"/>
  <c r="N239" i="1" s="1"/>
  <c r="V179" i="1"/>
  <c r="M179" i="1"/>
  <c r="N178" i="1" s="1"/>
  <c r="V96" i="1"/>
  <c r="M96" i="1"/>
  <c r="N95" i="1" s="1"/>
  <c r="V84" i="1"/>
  <c r="M84" i="1"/>
  <c r="N83" i="1" s="1"/>
  <c r="W59" i="1"/>
  <c r="A71" i="1"/>
  <c r="V12" i="1"/>
  <c r="M12" i="1"/>
  <c r="N11" i="1" s="1"/>
  <c r="A41" i="1"/>
  <c r="W29" i="1"/>
  <c r="A40" i="1"/>
  <c r="W28" i="1"/>
  <c r="A60" i="1"/>
  <c r="W48" i="1"/>
  <c r="L6" i="4"/>
  <c r="V108" i="1"/>
  <c r="M108" i="1"/>
  <c r="N107" i="1" s="1"/>
  <c r="V36" i="1"/>
  <c r="M36" i="1"/>
  <c r="N35" i="1" s="1"/>
  <c r="A45" i="1"/>
  <c r="W33" i="1"/>
  <c r="V228" i="1"/>
  <c r="M228" i="1"/>
  <c r="N227" i="1" s="1"/>
  <c r="V191" i="1"/>
  <c r="M191" i="1"/>
  <c r="N190" i="1" s="1"/>
  <c r="V70" i="1"/>
  <c r="M70" i="1"/>
  <c r="N69" i="1" s="1"/>
  <c r="V131" i="1"/>
  <c r="M131" i="1"/>
  <c r="N130" i="1" s="1"/>
  <c r="M48" i="1"/>
  <c r="N47" i="1" s="1"/>
  <c r="V48" i="1"/>
  <c r="M24" i="1"/>
  <c r="N23" i="1" s="1"/>
  <c r="V24" i="1"/>
  <c r="A54" i="1"/>
  <c r="W42" i="1"/>
  <c r="V156" i="1"/>
  <c r="M156" i="1"/>
  <c r="N155" i="1" s="1"/>
  <c r="W55" i="1"/>
  <c r="A67" i="1"/>
  <c r="V264" i="1"/>
  <c r="M264" i="1"/>
  <c r="N263" i="1" s="1"/>
  <c r="V143" i="1"/>
  <c r="M143" i="1"/>
  <c r="N142" i="1" s="1"/>
  <c r="V120" i="1"/>
  <c r="M120" i="1"/>
  <c r="N119" i="1" s="1"/>
  <c r="A44" i="1"/>
  <c r="W32" i="1"/>
  <c r="A61" i="1"/>
  <c r="W49" i="1"/>
  <c r="V1042" i="1"/>
  <c r="M1042" i="1"/>
  <c r="N1041" i="1" s="1"/>
  <c r="V1031" i="1"/>
  <c r="M1031" i="1"/>
  <c r="N1030" i="1" s="1"/>
  <c r="V995" i="1"/>
  <c r="M995" i="1"/>
  <c r="N994" i="1" s="1"/>
  <c r="V947" i="1"/>
  <c r="M947" i="1"/>
  <c r="N946" i="1" s="1"/>
  <c r="V923" i="1"/>
  <c r="M923" i="1"/>
  <c r="N922" i="1" s="1"/>
  <c r="V899" i="1"/>
  <c r="M899" i="1"/>
  <c r="N898" i="1" s="1"/>
  <c r="V576" i="1"/>
  <c r="M576" i="1"/>
  <c r="N575" i="1" s="1"/>
  <c r="V516" i="1"/>
  <c r="M516" i="1"/>
  <c r="N515" i="1" s="1"/>
  <c r="V396" i="1"/>
  <c r="M396" i="1"/>
  <c r="N395" i="1" s="1"/>
  <c r="C23" i="5"/>
  <c r="V1019" i="1"/>
  <c r="M1019" i="1"/>
  <c r="N1018" i="1" s="1"/>
  <c r="V730" i="1"/>
  <c r="M730" i="1"/>
  <c r="N729" i="1" s="1"/>
  <c r="V564" i="1"/>
  <c r="M564" i="1"/>
  <c r="N563" i="1" s="1"/>
  <c r="V504" i="1"/>
  <c r="M504" i="1"/>
  <c r="N503" i="1" s="1"/>
  <c r="V611" i="1"/>
  <c r="M611" i="1"/>
  <c r="N610" i="1" s="1"/>
  <c r="M406" i="1"/>
  <c r="N405" i="1" s="1"/>
  <c r="V406" i="1"/>
  <c r="V1007" i="1"/>
  <c r="M1007" i="1"/>
  <c r="N1006" i="1" s="1"/>
  <c r="M552" i="1"/>
  <c r="N551" i="1" s="1"/>
  <c r="V552" i="1"/>
  <c r="V492" i="1"/>
  <c r="M492" i="1"/>
  <c r="N491" i="1" s="1"/>
  <c r="V444" i="1"/>
  <c r="M444" i="1"/>
  <c r="N443" i="1" s="1"/>
  <c r="M383" i="1"/>
  <c r="N382" i="1" s="1"/>
  <c r="V383" i="1"/>
  <c r="V983" i="1"/>
  <c r="M983" i="1"/>
  <c r="N982" i="1" s="1"/>
  <c r="V851" i="1"/>
  <c r="M851" i="1"/>
  <c r="N850" i="1" s="1"/>
  <c r="V875" i="1"/>
  <c r="M875" i="1"/>
  <c r="N874" i="1" s="1"/>
  <c r="V911" i="1"/>
  <c r="M911" i="1"/>
  <c r="N910" i="1" s="1"/>
  <c r="V791" i="1"/>
  <c r="M791" i="1"/>
  <c r="N790" i="1" s="1"/>
  <c r="M694" i="1"/>
  <c r="N693" i="1" s="1"/>
  <c r="V694" i="1"/>
  <c r="M540" i="1"/>
  <c r="N539" i="1" s="1"/>
  <c r="V540" i="1"/>
  <c r="V480" i="1"/>
  <c r="M480" i="1"/>
  <c r="N479" i="1" s="1"/>
  <c r="V599" i="1"/>
  <c r="M599" i="1"/>
  <c r="N598" i="1" s="1"/>
  <c r="V432" i="1"/>
  <c r="M432" i="1"/>
  <c r="N431" i="1" s="1"/>
  <c r="C6" i="2"/>
  <c r="V1054" i="1"/>
  <c r="M1054" i="1"/>
  <c r="N1053" i="1" s="1"/>
  <c r="V971" i="1"/>
  <c r="M971" i="1"/>
  <c r="N970" i="1" s="1"/>
  <c r="M624" i="1"/>
  <c r="N623" i="1" s="1"/>
  <c r="V624" i="1"/>
  <c r="V718" i="1"/>
  <c r="M718" i="1"/>
  <c r="N717" i="1" s="1"/>
  <c r="V468" i="1"/>
  <c r="M468" i="1"/>
  <c r="N467" i="1" s="1"/>
  <c r="V528" i="1"/>
  <c r="M528" i="1"/>
  <c r="N527" i="1" s="1"/>
  <c r="M348" i="1"/>
  <c r="N347" i="1" s="1"/>
  <c r="V348" i="1"/>
  <c r="M360" i="1"/>
  <c r="N359" i="1" s="1"/>
  <c r="V360" i="1"/>
  <c r="V827" i="1"/>
  <c r="M827" i="1"/>
  <c r="N826" i="1" s="1"/>
  <c r="V839" i="1"/>
  <c r="M839" i="1"/>
  <c r="N838" i="1" s="1"/>
  <c r="V887" i="1"/>
  <c r="M887" i="1"/>
  <c r="N886" i="1" s="1"/>
  <c r="V863" i="1"/>
  <c r="M863" i="1"/>
  <c r="N862" i="1" s="1"/>
  <c r="V779" i="1"/>
  <c r="M779" i="1"/>
  <c r="N778" i="1" s="1"/>
  <c r="V767" i="1"/>
  <c r="M767" i="1"/>
  <c r="N766" i="1" s="1"/>
  <c r="V659" i="1"/>
  <c r="M659" i="1"/>
  <c r="N658" i="1" s="1"/>
  <c r="V754" i="1"/>
  <c r="M754" i="1"/>
  <c r="N753" i="1" s="1"/>
  <c r="V456" i="1"/>
  <c r="M456" i="1"/>
  <c r="N455" i="1" s="1"/>
  <c r="V299" i="1"/>
  <c r="M299" i="1"/>
  <c r="N298" i="1" s="1"/>
  <c r="V323" i="1"/>
  <c r="M323" i="1"/>
  <c r="N322" i="1" s="1"/>
  <c r="V959" i="1"/>
  <c r="M959" i="1"/>
  <c r="N958" i="1" s="1"/>
  <c r="V815" i="1"/>
  <c r="M815" i="1"/>
  <c r="N814" i="1" s="1"/>
  <c r="V636" i="1"/>
  <c r="M636" i="1"/>
  <c r="N635" i="1" s="1"/>
  <c r="M707" i="1"/>
  <c r="N706" i="1" s="1"/>
  <c r="V707" i="1"/>
  <c r="V681" i="1"/>
  <c r="M681" i="1"/>
  <c r="N680" i="1" s="1"/>
  <c r="V670" i="1"/>
  <c r="M670" i="1"/>
  <c r="N669" i="1" s="1"/>
  <c r="V311" i="1"/>
  <c r="M311" i="1"/>
  <c r="N310" i="1" s="1"/>
  <c r="V803" i="1"/>
  <c r="M803" i="1"/>
  <c r="N802" i="1" s="1"/>
  <c r="V935" i="1"/>
  <c r="M935" i="1"/>
  <c r="N934" i="1" s="1"/>
  <c r="V588" i="1"/>
  <c r="M588" i="1"/>
  <c r="N587" i="1" s="1"/>
  <c r="M372" i="1"/>
  <c r="N371" i="1" s="1"/>
  <c r="V372" i="1"/>
  <c r="V287" i="1"/>
  <c r="M287" i="1"/>
  <c r="N286" i="1" s="1"/>
  <c r="H7" i="4"/>
  <c r="I7" i="3"/>
  <c r="I6" i="3"/>
  <c r="H8" i="4"/>
  <c r="L5" i="3"/>
  <c r="M5" i="3"/>
  <c r="V335" i="1"/>
  <c r="M335" i="1"/>
  <c r="N334" i="1" s="1"/>
  <c r="V275" i="1"/>
  <c r="M275" i="1"/>
  <c r="N274" i="1" s="1"/>
  <c r="V742" i="1" l="1"/>
  <c r="M419" i="1"/>
  <c r="N418" i="1" s="1"/>
  <c r="M418" i="1" s="1"/>
  <c r="N417" i="1" s="1"/>
  <c r="V142" i="1"/>
  <c r="M142" i="1"/>
  <c r="N141" i="1" s="1"/>
  <c r="V69" i="1"/>
  <c r="M69" i="1"/>
  <c r="N68" i="1" s="1"/>
  <c r="V35" i="1"/>
  <c r="M35" i="1"/>
  <c r="N34" i="1" s="1"/>
  <c r="A52" i="1"/>
  <c r="W40" i="1"/>
  <c r="A62" i="1"/>
  <c r="W50" i="1"/>
  <c r="A66" i="1"/>
  <c r="W54" i="1"/>
  <c r="V95" i="1"/>
  <c r="M95" i="1"/>
  <c r="N94" i="1" s="1"/>
  <c r="A70" i="1"/>
  <c r="W58" i="1"/>
  <c r="V263" i="1"/>
  <c r="M263" i="1"/>
  <c r="N262" i="1" s="1"/>
  <c r="V190" i="1"/>
  <c r="M190" i="1"/>
  <c r="N189" i="1" s="1"/>
  <c r="V107" i="1"/>
  <c r="M107" i="1"/>
  <c r="N106" i="1" s="1"/>
  <c r="A53" i="1"/>
  <c r="W41" i="1"/>
  <c r="V167" i="1"/>
  <c r="M167" i="1"/>
  <c r="N166" i="1" s="1"/>
  <c r="W63" i="1"/>
  <c r="A75" i="1"/>
  <c r="A73" i="1"/>
  <c r="W61" i="1"/>
  <c r="V23" i="1"/>
  <c r="M23" i="1"/>
  <c r="N22" i="1" s="1"/>
  <c r="V11" i="1"/>
  <c r="M11" i="1"/>
  <c r="N10" i="1" s="1"/>
  <c r="V178" i="1"/>
  <c r="M178" i="1"/>
  <c r="N177" i="1" s="1"/>
  <c r="V215" i="1"/>
  <c r="M215" i="1"/>
  <c r="N214" i="1" s="1"/>
  <c r="W67" i="1"/>
  <c r="A79" i="1"/>
  <c r="V227" i="1"/>
  <c r="M227" i="1"/>
  <c r="N226" i="1" s="1"/>
  <c r="V59" i="1"/>
  <c r="M59" i="1"/>
  <c r="N58" i="1" s="1"/>
  <c r="A56" i="1"/>
  <c r="W44" i="1"/>
  <c r="M47" i="1"/>
  <c r="N46" i="1" s="1"/>
  <c r="V47" i="1"/>
  <c r="A83" i="1"/>
  <c r="W71" i="1"/>
  <c r="V239" i="1"/>
  <c r="M239" i="1"/>
  <c r="N238" i="1" s="1"/>
  <c r="V251" i="1"/>
  <c r="M251" i="1"/>
  <c r="N250" i="1" s="1"/>
  <c r="V119" i="1"/>
  <c r="M119" i="1"/>
  <c r="N118" i="1" s="1"/>
  <c r="V155" i="1"/>
  <c r="M155" i="1"/>
  <c r="N154" i="1" s="1"/>
  <c r="V130" i="1"/>
  <c r="M130" i="1"/>
  <c r="N129" i="1" s="1"/>
  <c r="A72" i="1"/>
  <c r="W60" i="1"/>
  <c r="V202" i="1"/>
  <c r="M202" i="1"/>
  <c r="N201" i="1" s="1"/>
  <c r="A57" i="1"/>
  <c r="W45" i="1"/>
  <c r="M83" i="1"/>
  <c r="N82" i="1" s="1"/>
  <c r="V83" i="1"/>
  <c r="L7" i="3"/>
  <c r="M7" i="3"/>
  <c r="K8" i="4"/>
  <c r="L8" i="4"/>
  <c r="V274" i="1"/>
  <c r="M274" i="1"/>
  <c r="N273" i="1" s="1"/>
  <c r="V334" i="1"/>
  <c r="M334" i="1"/>
  <c r="N333" i="1" s="1"/>
  <c r="L6" i="3"/>
  <c r="M6" i="3"/>
  <c r="K7" i="4"/>
  <c r="L7" i="4"/>
  <c r="V286" i="1"/>
  <c r="M286" i="1"/>
  <c r="N285" i="1" s="1"/>
  <c r="V587" i="1"/>
  <c r="M587" i="1"/>
  <c r="N586" i="1" s="1"/>
  <c r="V310" i="1"/>
  <c r="M310" i="1"/>
  <c r="N309" i="1" s="1"/>
  <c r="V658" i="1"/>
  <c r="M658" i="1"/>
  <c r="N657" i="1" s="1"/>
  <c r="V886" i="1"/>
  <c r="M886" i="1"/>
  <c r="N885" i="1" s="1"/>
  <c r="M527" i="1"/>
  <c r="N526" i="1" s="1"/>
  <c r="V527" i="1"/>
  <c r="V970" i="1"/>
  <c r="M970" i="1"/>
  <c r="N969" i="1" s="1"/>
  <c r="V910" i="1"/>
  <c r="M910" i="1"/>
  <c r="N909" i="1" s="1"/>
  <c r="M563" i="1"/>
  <c r="N562" i="1" s="1"/>
  <c r="V563" i="1"/>
  <c r="M395" i="1"/>
  <c r="N394" i="1" s="1"/>
  <c r="V395" i="1"/>
  <c r="V994" i="1"/>
  <c r="M994" i="1"/>
  <c r="N993" i="1" s="1"/>
  <c r="V706" i="1"/>
  <c r="M706" i="1"/>
  <c r="N705" i="1" s="1"/>
  <c r="M539" i="1"/>
  <c r="N538" i="1" s="1"/>
  <c r="V539" i="1"/>
  <c r="V491" i="1"/>
  <c r="M491" i="1"/>
  <c r="N490" i="1" s="1"/>
  <c r="V1006" i="1"/>
  <c r="M1006" i="1"/>
  <c r="N1005" i="1" s="1"/>
  <c r="M405" i="1"/>
  <c r="N404" i="1" s="1"/>
  <c r="V405" i="1"/>
  <c r="V635" i="1"/>
  <c r="M635" i="1"/>
  <c r="N634" i="1" s="1"/>
  <c r="V455" i="1"/>
  <c r="M455" i="1"/>
  <c r="N454" i="1" s="1"/>
  <c r="M766" i="1"/>
  <c r="N765" i="1" s="1"/>
  <c r="V766" i="1"/>
  <c r="V838" i="1"/>
  <c r="M838" i="1"/>
  <c r="N837" i="1" s="1"/>
  <c r="V467" i="1"/>
  <c r="M467" i="1"/>
  <c r="N466" i="1" s="1"/>
  <c r="V431" i="1"/>
  <c r="M431" i="1"/>
  <c r="N430" i="1" s="1"/>
  <c r="M874" i="1"/>
  <c r="N873" i="1" s="1"/>
  <c r="V874" i="1"/>
  <c r="V741" i="1"/>
  <c r="M741" i="1"/>
  <c r="N740" i="1" s="1"/>
  <c r="V515" i="1"/>
  <c r="M515" i="1"/>
  <c r="N514" i="1" s="1"/>
  <c r="V898" i="1"/>
  <c r="M898" i="1"/>
  <c r="N897" i="1" s="1"/>
  <c r="V1030" i="1"/>
  <c r="M1030" i="1"/>
  <c r="N1029" i="1" s="1"/>
  <c r="V934" i="1"/>
  <c r="M934" i="1"/>
  <c r="N933" i="1" s="1"/>
  <c r="V669" i="1"/>
  <c r="M669" i="1"/>
  <c r="N668" i="1" s="1"/>
  <c r="V814" i="1"/>
  <c r="M814" i="1"/>
  <c r="N813" i="1" s="1"/>
  <c r="V322" i="1"/>
  <c r="M322" i="1"/>
  <c r="N321" i="1" s="1"/>
  <c r="V418" i="1"/>
  <c r="M778" i="1"/>
  <c r="N777" i="1" s="1"/>
  <c r="V778" i="1"/>
  <c r="V826" i="1"/>
  <c r="M826" i="1"/>
  <c r="N825" i="1" s="1"/>
  <c r="M717" i="1"/>
  <c r="N716" i="1" s="1"/>
  <c r="V717" i="1"/>
  <c r="V1053" i="1"/>
  <c r="M1053" i="1"/>
  <c r="N1052" i="1" s="1"/>
  <c r="V598" i="1"/>
  <c r="M598" i="1"/>
  <c r="N597" i="1" s="1"/>
  <c r="V850" i="1"/>
  <c r="M850" i="1"/>
  <c r="N849" i="1" s="1"/>
  <c r="M382" i="1"/>
  <c r="N381" i="1" s="1"/>
  <c r="V382" i="1"/>
  <c r="V610" i="1"/>
  <c r="M610" i="1"/>
  <c r="N609" i="1" s="1"/>
  <c r="V729" i="1"/>
  <c r="M729" i="1"/>
  <c r="N728" i="1" s="1"/>
  <c r="V575" i="1"/>
  <c r="M575" i="1"/>
  <c r="N574" i="1" s="1"/>
  <c r="V922" i="1"/>
  <c r="M922" i="1"/>
  <c r="N921" i="1" s="1"/>
  <c r="V1041" i="1"/>
  <c r="M1041" i="1"/>
  <c r="N1040" i="1" s="1"/>
  <c r="V371" i="1"/>
  <c r="M371" i="1"/>
  <c r="N370" i="1" s="1"/>
  <c r="V359" i="1"/>
  <c r="M359" i="1"/>
  <c r="N358" i="1" s="1"/>
  <c r="M693" i="1"/>
  <c r="N692" i="1" s="1"/>
  <c r="V693" i="1"/>
  <c r="V802" i="1"/>
  <c r="M802" i="1"/>
  <c r="N801" i="1" s="1"/>
  <c r="M680" i="1"/>
  <c r="N679" i="1" s="1"/>
  <c r="V680" i="1"/>
  <c r="V958" i="1"/>
  <c r="M958" i="1"/>
  <c r="N957" i="1" s="1"/>
  <c r="V298" i="1"/>
  <c r="M298" i="1"/>
  <c r="N297" i="1" s="1"/>
  <c r="V753" i="1"/>
  <c r="M753" i="1"/>
  <c r="N752" i="1" s="1"/>
  <c r="M862" i="1"/>
  <c r="N861" i="1" s="1"/>
  <c r="V862" i="1"/>
  <c r="V479" i="1"/>
  <c r="M479" i="1"/>
  <c r="N478" i="1" s="1"/>
  <c r="V790" i="1"/>
  <c r="M790" i="1"/>
  <c r="N789" i="1" s="1"/>
  <c r="V982" i="1"/>
  <c r="M982" i="1"/>
  <c r="N981" i="1" s="1"/>
  <c r="M551" i="1"/>
  <c r="N550" i="1" s="1"/>
  <c r="V551" i="1"/>
  <c r="V503" i="1"/>
  <c r="M503" i="1"/>
  <c r="N502" i="1" s="1"/>
  <c r="V1018" i="1"/>
  <c r="M1018" i="1"/>
  <c r="N1017" i="1" s="1"/>
  <c r="V946" i="1"/>
  <c r="M946" i="1"/>
  <c r="N945" i="1" s="1"/>
  <c r="C8" i="2"/>
  <c r="M347" i="1"/>
  <c r="N346" i="1" s="1"/>
  <c r="V347" i="1"/>
  <c r="M623" i="1"/>
  <c r="N622" i="1" s="1"/>
  <c r="V623" i="1"/>
  <c r="C7" i="2"/>
  <c r="V443" i="1"/>
  <c r="M443" i="1"/>
  <c r="N442" i="1" s="1"/>
  <c r="A69" i="1" l="1"/>
  <c r="W57" i="1"/>
  <c r="A95" i="1"/>
  <c r="W83" i="1"/>
  <c r="A74" i="1"/>
  <c r="W62" i="1"/>
  <c r="M201" i="1"/>
  <c r="N200" i="1" s="1"/>
  <c r="V201" i="1"/>
  <c r="V118" i="1"/>
  <c r="M118" i="1"/>
  <c r="N117" i="1" s="1"/>
  <c r="A91" i="1"/>
  <c r="W79" i="1"/>
  <c r="V22" i="1"/>
  <c r="M22" i="1"/>
  <c r="N21" i="1" s="1"/>
  <c r="V46" i="1"/>
  <c r="M46" i="1"/>
  <c r="N45" i="1" s="1"/>
  <c r="A65" i="1"/>
  <c r="W53" i="1"/>
  <c r="A82" i="1"/>
  <c r="W70" i="1"/>
  <c r="A64" i="1"/>
  <c r="W52" i="1"/>
  <c r="V250" i="1"/>
  <c r="M250" i="1"/>
  <c r="N249" i="1" s="1"/>
  <c r="V214" i="1"/>
  <c r="M214" i="1"/>
  <c r="N213" i="1" s="1"/>
  <c r="V106" i="1"/>
  <c r="M106" i="1"/>
  <c r="N105" i="1" s="1"/>
  <c r="M94" i="1"/>
  <c r="N93" i="1" s="1"/>
  <c r="V94" i="1"/>
  <c r="V34" i="1"/>
  <c r="M34" i="1"/>
  <c r="N33" i="1" s="1"/>
  <c r="A84" i="1"/>
  <c r="W72" i="1"/>
  <c r="A85" i="1"/>
  <c r="W73" i="1"/>
  <c r="A68" i="1"/>
  <c r="W56" i="1"/>
  <c r="M129" i="1"/>
  <c r="N128" i="1" s="1"/>
  <c r="V129" i="1"/>
  <c r="V238" i="1"/>
  <c r="M238" i="1"/>
  <c r="N237" i="1" s="1"/>
  <c r="V58" i="1"/>
  <c r="M58" i="1"/>
  <c r="N57" i="1" s="1"/>
  <c r="M177" i="1"/>
  <c r="N176" i="1" s="1"/>
  <c r="V177" i="1"/>
  <c r="A87" i="1"/>
  <c r="W75" i="1"/>
  <c r="M189" i="1"/>
  <c r="N188" i="1" s="1"/>
  <c r="V189" i="1"/>
  <c r="V68" i="1"/>
  <c r="M68" i="1"/>
  <c r="N67" i="1" s="1"/>
  <c r="M82" i="1"/>
  <c r="N81" i="1" s="1"/>
  <c r="V82" i="1"/>
  <c r="A78" i="1"/>
  <c r="W66" i="1"/>
  <c r="V154" i="1"/>
  <c r="M154" i="1"/>
  <c r="N153" i="1" s="1"/>
  <c r="V226" i="1"/>
  <c r="M226" i="1"/>
  <c r="N225" i="1" s="1"/>
  <c r="V10" i="1"/>
  <c r="M10" i="1"/>
  <c r="N9" i="1" s="1"/>
  <c r="V166" i="1"/>
  <c r="M166" i="1"/>
  <c r="N165" i="1" s="1"/>
  <c r="V262" i="1"/>
  <c r="M262" i="1"/>
  <c r="N261" i="1" s="1"/>
  <c r="M141" i="1"/>
  <c r="N140" i="1" s="1"/>
  <c r="V141" i="1"/>
  <c r="V550" i="1"/>
  <c r="M550" i="1"/>
  <c r="N549" i="1" s="1"/>
  <c r="V752" i="1"/>
  <c r="M752" i="1"/>
  <c r="N751" i="1" s="1"/>
  <c r="V777" i="1"/>
  <c r="M777" i="1"/>
  <c r="N776" i="1" s="1"/>
  <c r="V514" i="1"/>
  <c r="M514" i="1"/>
  <c r="N513" i="1" s="1"/>
  <c r="V538" i="1"/>
  <c r="M538" i="1"/>
  <c r="N537" i="1" s="1"/>
  <c r="V993" i="1"/>
  <c r="M993" i="1"/>
  <c r="N992" i="1" s="1"/>
  <c r="V586" i="1"/>
  <c r="M586" i="1"/>
  <c r="N585" i="1" s="1"/>
  <c r="V945" i="1"/>
  <c r="M945" i="1"/>
  <c r="N944" i="1" s="1"/>
  <c r="V502" i="1"/>
  <c r="M502" i="1"/>
  <c r="N501" i="1" s="1"/>
  <c r="V679" i="1"/>
  <c r="M679" i="1"/>
  <c r="N678" i="1" s="1"/>
  <c r="M692" i="1"/>
  <c r="N691" i="1" s="1"/>
  <c r="V692" i="1"/>
  <c r="V574" i="1"/>
  <c r="M574" i="1"/>
  <c r="N573" i="1" s="1"/>
  <c r="V849" i="1"/>
  <c r="M849" i="1"/>
  <c r="N848" i="1" s="1"/>
  <c r="V668" i="1"/>
  <c r="M668" i="1"/>
  <c r="N667" i="1" s="1"/>
  <c r="V490" i="1"/>
  <c r="M490" i="1"/>
  <c r="N489" i="1" s="1"/>
  <c r="V442" i="1"/>
  <c r="M442" i="1"/>
  <c r="N441" i="1" s="1"/>
  <c r="M622" i="1"/>
  <c r="N621" i="1" s="1"/>
  <c r="V622" i="1"/>
  <c r="V297" i="1"/>
  <c r="M297" i="1"/>
  <c r="N296" i="1" s="1"/>
  <c r="V716" i="1"/>
  <c r="M716" i="1"/>
  <c r="N715" i="1" s="1"/>
  <c r="M417" i="1"/>
  <c r="N416" i="1" s="1"/>
  <c r="V417" i="1"/>
  <c r="V837" i="1"/>
  <c r="M837" i="1"/>
  <c r="N836" i="1" s="1"/>
  <c r="V969" i="1"/>
  <c r="M969" i="1"/>
  <c r="N968" i="1" s="1"/>
  <c r="M885" i="1"/>
  <c r="N884" i="1" s="1"/>
  <c r="V885" i="1"/>
  <c r="V285" i="1"/>
  <c r="M285" i="1"/>
  <c r="N284" i="1" s="1"/>
  <c r="V333" i="1"/>
  <c r="M333" i="1"/>
  <c r="N332" i="1" s="1"/>
  <c r="V981" i="1"/>
  <c r="M981" i="1"/>
  <c r="N980" i="1" s="1"/>
  <c r="V370" i="1"/>
  <c r="M370" i="1"/>
  <c r="N369" i="1" s="1"/>
  <c r="V597" i="1"/>
  <c r="M597" i="1"/>
  <c r="N596" i="1" s="1"/>
  <c r="V321" i="1"/>
  <c r="M321" i="1"/>
  <c r="N320" i="1" s="1"/>
  <c r="V634" i="1"/>
  <c r="M634" i="1"/>
  <c r="N633" i="1" s="1"/>
  <c r="V394" i="1"/>
  <c r="M394" i="1"/>
  <c r="N393" i="1" s="1"/>
  <c r="V346" i="1"/>
  <c r="M346" i="1"/>
  <c r="N345" i="1" s="1"/>
  <c r="V801" i="1"/>
  <c r="M801" i="1"/>
  <c r="N800" i="1" s="1"/>
  <c r="V358" i="1"/>
  <c r="M358" i="1"/>
  <c r="N357" i="1" s="1"/>
  <c r="V1029" i="1"/>
  <c r="M1029" i="1"/>
  <c r="N1028" i="1" s="1"/>
  <c r="M740" i="1"/>
  <c r="N739" i="1" s="1"/>
  <c r="V740" i="1"/>
  <c r="V466" i="1"/>
  <c r="M466" i="1"/>
  <c r="N465" i="1" s="1"/>
  <c r="V404" i="1"/>
  <c r="M404" i="1"/>
  <c r="N403" i="1" s="1"/>
  <c r="M909" i="1"/>
  <c r="N908" i="1" s="1"/>
  <c r="V909" i="1"/>
  <c r="V657" i="1"/>
  <c r="M657" i="1"/>
  <c r="N656" i="1" s="1"/>
  <c r="V309" i="1"/>
  <c r="M309" i="1"/>
  <c r="N308" i="1" s="1"/>
  <c r="V789" i="1"/>
  <c r="M789" i="1"/>
  <c r="N788" i="1" s="1"/>
  <c r="V1040" i="1"/>
  <c r="M1040" i="1"/>
  <c r="N1039" i="1" s="1"/>
  <c r="M728" i="1"/>
  <c r="N727" i="1" s="1"/>
  <c r="V728" i="1"/>
  <c r="V825" i="1"/>
  <c r="M825" i="1"/>
  <c r="N824" i="1" s="1"/>
  <c r="M933" i="1"/>
  <c r="N932" i="1" s="1"/>
  <c r="V933" i="1"/>
  <c r="M873" i="1"/>
  <c r="N872" i="1" s="1"/>
  <c r="V873" i="1"/>
  <c r="V765" i="1"/>
  <c r="M765" i="1"/>
  <c r="N764" i="1" s="1"/>
  <c r="V526" i="1"/>
  <c r="M526" i="1"/>
  <c r="N525" i="1" s="1"/>
  <c r="V957" i="1"/>
  <c r="M957" i="1"/>
  <c r="N956" i="1" s="1"/>
  <c r="I8" i="3"/>
  <c r="H9" i="4"/>
  <c r="I9" i="3"/>
  <c r="H10" i="4"/>
  <c r="V381" i="1"/>
  <c r="M381" i="1"/>
  <c r="N380" i="1" s="1"/>
  <c r="V897" i="1"/>
  <c r="M897" i="1"/>
  <c r="N896" i="1" s="1"/>
  <c r="V430" i="1"/>
  <c r="M430" i="1"/>
  <c r="N429" i="1" s="1"/>
  <c r="V454" i="1"/>
  <c r="M454" i="1"/>
  <c r="N453" i="1" s="1"/>
  <c r="V562" i="1"/>
  <c r="M562" i="1"/>
  <c r="N561" i="1" s="1"/>
  <c r="V273" i="1"/>
  <c r="M273" i="1"/>
  <c r="N272" i="1" s="1"/>
  <c r="V1017" i="1"/>
  <c r="M1017" i="1"/>
  <c r="N1016" i="1" s="1"/>
  <c r="V478" i="1"/>
  <c r="M478" i="1"/>
  <c r="N477" i="1" s="1"/>
  <c r="M861" i="1"/>
  <c r="N860" i="1" s="1"/>
  <c r="V861" i="1"/>
  <c r="V921" i="1"/>
  <c r="M921" i="1"/>
  <c r="N920" i="1" s="1"/>
  <c r="V609" i="1"/>
  <c r="M609" i="1"/>
  <c r="N608" i="1" s="1"/>
  <c r="V1052" i="1"/>
  <c r="M1052" i="1"/>
  <c r="N1051" i="1" s="1"/>
  <c r="V813" i="1"/>
  <c r="M813" i="1"/>
  <c r="N812" i="1" s="1"/>
  <c r="V1005" i="1"/>
  <c r="M1005" i="1"/>
  <c r="N1004" i="1" s="1"/>
  <c r="V705" i="1"/>
  <c r="M705" i="1"/>
  <c r="N704" i="1" s="1"/>
  <c r="V261" i="1" l="1"/>
  <c r="M261" i="1"/>
  <c r="N260" i="1" s="1"/>
  <c r="V188" i="1"/>
  <c r="M188" i="1"/>
  <c r="N187" i="1" s="1"/>
  <c r="A96" i="1"/>
  <c r="W84" i="1"/>
  <c r="A77" i="1"/>
  <c r="W65" i="1"/>
  <c r="A81" i="1"/>
  <c r="W69" i="1"/>
  <c r="M165" i="1"/>
  <c r="N164" i="1" s="1"/>
  <c r="V165" i="1"/>
  <c r="V33" i="1"/>
  <c r="M33" i="1"/>
  <c r="N32" i="1" s="1"/>
  <c r="V249" i="1"/>
  <c r="M249" i="1"/>
  <c r="N248" i="1" s="1"/>
  <c r="V45" i="1"/>
  <c r="M45" i="1"/>
  <c r="N44" i="1" s="1"/>
  <c r="A90" i="1"/>
  <c r="W78" i="1"/>
  <c r="A99" i="1"/>
  <c r="W87" i="1"/>
  <c r="V128" i="1"/>
  <c r="M128" i="1"/>
  <c r="N127" i="1" s="1"/>
  <c r="V200" i="1"/>
  <c r="M200" i="1"/>
  <c r="N199" i="1" s="1"/>
  <c r="V9" i="1"/>
  <c r="M9" i="1"/>
  <c r="N8" i="1" s="1"/>
  <c r="V21" i="1"/>
  <c r="M21" i="1"/>
  <c r="N20" i="1" s="1"/>
  <c r="V81" i="1"/>
  <c r="M81" i="1"/>
  <c r="N80" i="1" s="1"/>
  <c r="V176" i="1"/>
  <c r="M176" i="1"/>
  <c r="N175" i="1" s="1"/>
  <c r="A80" i="1"/>
  <c r="W68" i="1"/>
  <c r="V93" i="1"/>
  <c r="M93" i="1"/>
  <c r="N92" i="1" s="1"/>
  <c r="A76" i="1"/>
  <c r="W64" i="1"/>
  <c r="A86" i="1"/>
  <c r="W74" i="1"/>
  <c r="V225" i="1"/>
  <c r="M225" i="1"/>
  <c r="N224" i="1" s="1"/>
  <c r="V67" i="1"/>
  <c r="M67" i="1"/>
  <c r="N66" i="1" s="1"/>
  <c r="V57" i="1"/>
  <c r="M57" i="1"/>
  <c r="N56" i="1" s="1"/>
  <c r="V105" i="1"/>
  <c r="M105" i="1"/>
  <c r="N104" i="1" s="1"/>
  <c r="V140" i="1"/>
  <c r="M140" i="1"/>
  <c r="N139" i="1" s="1"/>
  <c r="A97" i="1"/>
  <c r="W85" i="1"/>
  <c r="A94" i="1"/>
  <c r="W82" i="1"/>
  <c r="A103" i="1"/>
  <c r="W91" i="1"/>
  <c r="A107" i="1"/>
  <c r="W95" i="1"/>
  <c r="V237" i="1"/>
  <c r="M237" i="1"/>
  <c r="N236" i="1" s="1"/>
  <c r="V213" i="1"/>
  <c r="M213" i="1"/>
  <c r="N212" i="1" s="1"/>
  <c r="V117" i="1"/>
  <c r="M117" i="1"/>
  <c r="N116" i="1" s="1"/>
  <c r="V153" i="1"/>
  <c r="M153" i="1"/>
  <c r="N152" i="1" s="1"/>
  <c r="V1051" i="1"/>
  <c r="M1051" i="1"/>
  <c r="N1050" i="1" s="1"/>
  <c r="V896" i="1"/>
  <c r="M896" i="1"/>
  <c r="N895" i="1" s="1"/>
  <c r="M704" i="1"/>
  <c r="N703" i="1" s="1"/>
  <c r="V704" i="1"/>
  <c r="V608" i="1"/>
  <c r="M608" i="1"/>
  <c r="N607" i="1" s="1"/>
  <c r="V812" i="1"/>
  <c r="M812" i="1"/>
  <c r="N811" i="1" s="1"/>
  <c r="V860" i="1"/>
  <c r="M860" i="1"/>
  <c r="N859" i="1" s="1"/>
  <c r="M380" i="1"/>
  <c r="N379" i="1" s="1"/>
  <c r="V380" i="1"/>
  <c r="V1004" i="1"/>
  <c r="M1004" i="1"/>
  <c r="N1003" i="1" s="1"/>
  <c r="V477" i="1"/>
  <c r="M477" i="1"/>
  <c r="N476" i="1" s="1"/>
  <c r="V561" i="1"/>
  <c r="M561" i="1"/>
  <c r="N560" i="1" s="1"/>
  <c r="V453" i="1"/>
  <c r="M453" i="1"/>
  <c r="N452" i="1" s="1"/>
  <c r="V429" i="1"/>
  <c r="M429" i="1"/>
  <c r="N428" i="1" s="1"/>
  <c r="V920" i="1"/>
  <c r="M920" i="1"/>
  <c r="N919" i="1" s="1"/>
  <c r="V1016" i="1"/>
  <c r="M1016" i="1"/>
  <c r="N1015" i="1" s="1"/>
  <c r="V272" i="1"/>
  <c r="M272" i="1"/>
  <c r="N271" i="1" s="1"/>
  <c r="K10" i="4"/>
  <c r="L10" i="4"/>
  <c r="L9" i="4"/>
  <c r="K9" i="4"/>
  <c r="V465" i="1"/>
  <c r="M465" i="1"/>
  <c r="N464" i="1" s="1"/>
  <c r="V800" i="1"/>
  <c r="M800" i="1"/>
  <c r="N799" i="1" s="1"/>
  <c r="V369" i="1"/>
  <c r="M369" i="1"/>
  <c r="N368" i="1" s="1"/>
  <c r="V968" i="1"/>
  <c r="M968" i="1"/>
  <c r="N967" i="1" s="1"/>
  <c r="M715" i="1"/>
  <c r="N714" i="1" s="1"/>
  <c r="V715" i="1"/>
  <c r="V573" i="1"/>
  <c r="M573" i="1"/>
  <c r="N572" i="1" s="1"/>
  <c r="V944" i="1"/>
  <c r="M944" i="1"/>
  <c r="N943" i="1" s="1"/>
  <c r="V585" i="1"/>
  <c r="M585" i="1"/>
  <c r="N584" i="1" s="1"/>
  <c r="V932" i="1"/>
  <c r="M932" i="1"/>
  <c r="N931" i="1" s="1"/>
  <c r="V739" i="1"/>
  <c r="M739" i="1"/>
  <c r="N738" i="1" s="1"/>
  <c r="V836" i="1"/>
  <c r="M836" i="1"/>
  <c r="N835" i="1" s="1"/>
  <c r="V513" i="1"/>
  <c r="M513" i="1"/>
  <c r="N512" i="1" s="1"/>
  <c r="V751" i="1"/>
  <c r="M751" i="1"/>
  <c r="N750" i="1" s="1"/>
  <c r="C9" i="2"/>
  <c r="V908" i="1"/>
  <c r="M908" i="1"/>
  <c r="N907" i="1" s="1"/>
  <c r="V332" i="1"/>
  <c r="M332" i="1"/>
  <c r="N331" i="1" s="1"/>
  <c r="L8" i="3"/>
  <c r="M8" i="3"/>
  <c r="V525" i="1"/>
  <c r="M525" i="1"/>
  <c r="N524" i="1" s="1"/>
  <c r="V872" i="1"/>
  <c r="M872" i="1"/>
  <c r="N871" i="1" s="1"/>
  <c r="V727" i="1"/>
  <c r="M727" i="1"/>
  <c r="N726" i="1" s="1"/>
  <c r="V656" i="1"/>
  <c r="M656" i="1"/>
  <c r="N655" i="1" s="1"/>
  <c r="V357" i="1"/>
  <c r="M357" i="1"/>
  <c r="N356" i="1" s="1"/>
  <c r="V633" i="1"/>
  <c r="M633" i="1"/>
  <c r="N632" i="1" s="1"/>
  <c r="V296" i="1"/>
  <c r="M296" i="1"/>
  <c r="N295" i="1" s="1"/>
  <c r="V691" i="1"/>
  <c r="M691" i="1"/>
  <c r="N690" i="1" s="1"/>
  <c r="V549" i="1"/>
  <c r="M549" i="1"/>
  <c r="N548" i="1" s="1"/>
  <c r="V956" i="1"/>
  <c r="M956" i="1"/>
  <c r="N955" i="1" s="1"/>
  <c r="V764" i="1"/>
  <c r="M764" i="1"/>
  <c r="N763" i="1" s="1"/>
  <c r="V1028" i="1"/>
  <c r="M1028" i="1"/>
  <c r="N1027" i="1" s="1"/>
  <c r="V345" i="1"/>
  <c r="M345" i="1"/>
  <c r="N344" i="1" s="1"/>
  <c r="V980" i="1"/>
  <c r="M980" i="1"/>
  <c r="N979" i="1" s="1"/>
  <c r="V284" i="1"/>
  <c r="M284" i="1"/>
  <c r="N283" i="1" s="1"/>
  <c r="M678" i="1"/>
  <c r="N677" i="1" s="1"/>
  <c r="V678" i="1"/>
  <c r="V992" i="1"/>
  <c r="M992" i="1"/>
  <c r="N991" i="1" s="1"/>
  <c r="V537" i="1"/>
  <c r="M537" i="1"/>
  <c r="N536" i="1" s="1"/>
  <c r="V393" i="1"/>
  <c r="M393" i="1"/>
  <c r="N392" i="1" s="1"/>
  <c r="V596" i="1"/>
  <c r="M596" i="1"/>
  <c r="N595" i="1" s="1"/>
  <c r="V884" i="1"/>
  <c r="M884" i="1"/>
  <c r="N883" i="1" s="1"/>
  <c r="V416" i="1"/>
  <c r="M416" i="1"/>
  <c r="N415" i="1" s="1"/>
  <c r="V489" i="1"/>
  <c r="M489" i="1"/>
  <c r="N488" i="1" s="1"/>
  <c r="V776" i="1"/>
  <c r="M776" i="1"/>
  <c r="N775" i="1" s="1"/>
  <c r="V1039" i="1"/>
  <c r="M1039" i="1"/>
  <c r="N1038" i="1" s="1"/>
  <c r="V788" i="1"/>
  <c r="M788" i="1"/>
  <c r="N787" i="1" s="1"/>
  <c r="V403" i="1"/>
  <c r="M403" i="1"/>
  <c r="N402" i="1" s="1"/>
  <c r="V320" i="1"/>
  <c r="M320" i="1"/>
  <c r="N319" i="1" s="1"/>
  <c r="V621" i="1"/>
  <c r="M621" i="1"/>
  <c r="N620" i="1" s="1"/>
  <c r="V501" i="1"/>
  <c r="M501" i="1"/>
  <c r="N500" i="1" s="1"/>
  <c r="L9" i="3"/>
  <c r="M9" i="3"/>
  <c r="V824" i="1"/>
  <c r="M824" i="1"/>
  <c r="N823" i="1" s="1"/>
  <c r="V308" i="1"/>
  <c r="M308" i="1"/>
  <c r="N307" i="1" s="1"/>
  <c r="V441" i="1"/>
  <c r="M441" i="1"/>
  <c r="N440" i="1" s="1"/>
  <c r="V667" i="1"/>
  <c r="M667" i="1"/>
  <c r="N666" i="1" s="1"/>
  <c r="V848" i="1"/>
  <c r="M848" i="1"/>
  <c r="N847" i="1" s="1"/>
  <c r="V212" i="1" l="1"/>
  <c r="M212" i="1"/>
  <c r="N211" i="1" s="1"/>
  <c r="V56" i="1"/>
  <c r="M56" i="1"/>
  <c r="N55" i="1" s="1"/>
  <c r="M80" i="1"/>
  <c r="N79" i="1" s="1"/>
  <c r="V80" i="1"/>
  <c r="V127" i="1"/>
  <c r="M127" i="1"/>
  <c r="N126" i="1" s="1"/>
  <c r="V248" i="1"/>
  <c r="M248" i="1"/>
  <c r="N247" i="1" s="1"/>
  <c r="A89" i="1"/>
  <c r="W77" i="1"/>
  <c r="A106" i="1"/>
  <c r="W94" i="1"/>
  <c r="W76" i="1"/>
  <c r="A88" i="1"/>
  <c r="V236" i="1"/>
  <c r="M236" i="1"/>
  <c r="N235" i="1" s="1"/>
  <c r="V66" i="1"/>
  <c r="M66" i="1"/>
  <c r="N65" i="1" s="1"/>
  <c r="V92" i="1"/>
  <c r="M92" i="1"/>
  <c r="N91" i="1" s="1"/>
  <c r="V20" i="1"/>
  <c r="M20" i="1"/>
  <c r="N19" i="1" s="1"/>
  <c r="V32" i="1"/>
  <c r="M32" i="1"/>
  <c r="N31" i="1" s="1"/>
  <c r="A109" i="1"/>
  <c r="W97" i="1"/>
  <c r="A111" i="1"/>
  <c r="W99" i="1"/>
  <c r="A108" i="1"/>
  <c r="W96" i="1"/>
  <c r="V152" i="1"/>
  <c r="M152" i="1"/>
  <c r="N151" i="1" s="1"/>
  <c r="V139" i="1"/>
  <c r="M139" i="1"/>
  <c r="N138" i="1" s="1"/>
  <c r="V224" i="1"/>
  <c r="M224" i="1"/>
  <c r="N223" i="1" s="1"/>
  <c r="V8" i="1"/>
  <c r="M8" i="1"/>
  <c r="N7" i="1" s="1"/>
  <c r="V187" i="1"/>
  <c r="M187" i="1"/>
  <c r="N186" i="1" s="1"/>
  <c r="A102" i="1"/>
  <c r="W90" i="1"/>
  <c r="M164" i="1"/>
  <c r="N163" i="1" s="1"/>
  <c r="V164" i="1"/>
  <c r="V116" i="1"/>
  <c r="M116" i="1"/>
  <c r="N115" i="1" s="1"/>
  <c r="V104" i="1"/>
  <c r="M104" i="1"/>
  <c r="N103" i="1" s="1"/>
  <c r="M175" i="1"/>
  <c r="N174" i="1" s="1"/>
  <c r="V175" i="1"/>
  <c r="V199" i="1"/>
  <c r="M199" i="1"/>
  <c r="N198" i="1" s="1"/>
  <c r="M44" i="1"/>
  <c r="N43" i="1" s="1"/>
  <c r="V44" i="1"/>
  <c r="V260" i="1"/>
  <c r="M260" i="1"/>
  <c r="N259" i="1" s="1"/>
  <c r="A119" i="1"/>
  <c r="W107" i="1"/>
  <c r="A92" i="1"/>
  <c r="W80" i="1"/>
  <c r="A115" i="1"/>
  <c r="W103" i="1"/>
  <c r="A98" i="1"/>
  <c r="W86" i="1"/>
  <c r="A93" i="1"/>
  <c r="W81" i="1"/>
  <c r="M524" i="1"/>
  <c r="N523" i="1" s="1"/>
  <c r="V524" i="1"/>
  <c r="V714" i="1"/>
  <c r="M714" i="1"/>
  <c r="N713" i="1" s="1"/>
  <c r="M677" i="1"/>
  <c r="N676" i="1" s="1"/>
  <c r="V677" i="1"/>
  <c r="V283" i="1"/>
  <c r="M283" i="1"/>
  <c r="N282" i="1" s="1"/>
  <c r="H11" i="4"/>
  <c r="I11" i="3"/>
  <c r="I10" i="3"/>
  <c r="V967" i="1"/>
  <c r="M967" i="1"/>
  <c r="N966" i="1" s="1"/>
  <c r="V512" i="1"/>
  <c r="M512" i="1"/>
  <c r="N511" i="1" s="1"/>
  <c r="M620" i="1"/>
  <c r="N619" i="1" s="1"/>
  <c r="V620" i="1"/>
  <c r="V595" i="1"/>
  <c r="M595" i="1"/>
  <c r="N594" i="1" s="1"/>
  <c r="V536" i="1"/>
  <c r="M536" i="1"/>
  <c r="N535" i="1" s="1"/>
  <c r="M344" i="1"/>
  <c r="N343" i="1" s="1"/>
  <c r="V344" i="1"/>
  <c r="V871" i="1"/>
  <c r="M871" i="1"/>
  <c r="N870" i="1" s="1"/>
  <c r="V907" i="1"/>
  <c r="M907" i="1"/>
  <c r="N906" i="1" s="1"/>
  <c r="V919" i="1"/>
  <c r="M919" i="1"/>
  <c r="N918" i="1" s="1"/>
  <c r="M402" i="1"/>
  <c r="N401" i="1" s="1"/>
  <c r="V402" i="1"/>
  <c r="V1015" i="1"/>
  <c r="M1015" i="1"/>
  <c r="N1014" i="1" s="1"/>
  <c r="M847" i="1"/>
  <c r="N846" i="1" s="1"/>
  <c r="V847" i="1"/>
  <c r="V319" i="1"/>
  <c r="M319" i="1"/>
  <c r="N318" i="1" s="1"/>
  <c r="V415" i="1"/>
  <c r="M415" i="1"/>
  <c r="N414" i="1" s="1"/>
  <c r="V392" i="1"/>
  <c r="M392" i="1"/>
  <c r="N391" i="1" s="1"/>
  <c r="V979" i="1"/>
  <c r="M979" i="1"/>
  <c r="N978" i="1" s="1"/>
  <c r="V632" i="1"/>
  <c r="M632" i="1"/>
  <c r="N631" i="1" s="1"/>
  <c r="M356" i="1"/>
  <c r="N355" i="1" s="1"/>
  <c r="V356" i="1"/>
  <c r="C10" i="2"/>
  <c r="C11" i="2"/>
  <c r="V750" i="1"/>
  <c r="M750" i="1"/>
  <c r="N749" i="1" s="1"/>
  <c r="V835" i="1"/>
  <c r="M835" i="1"/>
  <c r="N834" i="1" s="1"/>
  <c r="V584" i="1"/>
  <c r="M584" i="1"/>
  <c r="N583" i="1" s="1"/>
  <c r="V464" i="1"/>
  <c r="M464" i="1"/>
  <c r="N463" i="1" s="1"/>
  <c r="V1038" i="1"/>
  <c r="M1038" i="1"/>
  <c r="N1037" i="1" s="1"/>
  <c r="V991" i="1"/>
  <c r="M991" i="1"/>
  <c r="N990" i="1" s="1"/>
  <c r="V726" i="1"/>
  <c r="M726" i="1"/>
  <c r="N725" i="1" s="1"/>
  <c r="V799" i="1"/>
  <c r="M799" i="1"/>
  <c r="N798" i="1" s="1"/>
  <c r="H12" i="4"/>
  <c r="V823" i="1"/>
  <c r="M823" i="1"/>
  <c r="N822" i="1" s="1"/>
  <c r="V1027" i="1"/>
  <c r="M1027" i="1"/>
  <c r="N1026" i="1" s="1"/>
  <c r="V666" i="1"/>
  <c r="M666" i="1"/>
  <c r="N665" i="1" s="1"/>
  <c r="V500" i="1"/>
  <c r="M500" i="1"/>
  <c r="N499" i="1" s="1"/>
  <c r="V955" i="1"/>
  <c r="M955" i="1"/>
  <c r="N954" i="1" s="1"/>
  <c r="V690" i="1"/>
  <c r="M690" i="1"/>
  <c r="N689" i="1" s="1"/>
  <c r="V295" i="1"/>
  <c r="M295" i="1"/>
  <c r="N294" i="1" s="1"/>
  <c r="V738" i="1"/>
  <c r="M738" i="1"/>
  <c r="N737" i="1" s="1"/>
  <c r="V943" i="1"/>
  <c r="M943" i="1"/>
  <c r="N942" i="1" s="1"/>
  <c r="V572" i="1"/>
  <c r="M572" i="1"/>
  <c r="N571" i="1" s="1"/>
  <c r="V488" i="1"/>
  <c r="M488" i="1"/>
  <c r="N487" i="1" s="1"/>
  <c r="V307" i="1"/>
  <c r="M307" i="1"/>
  <c r="N306" i="1" s="1"/>
  <c r="V787" i="1"/>
  <c r="M787" i="1"/>
  <c r="N786" i="1" s="1"/>
  <c r="V883" i="1"/>
  <c r="M883" i="1"/>
  <c r="N882" i="1" s="1"/>
  <c r="M368" i="1"/>
  <c r="N367" i="1" s="1"/>
  <c r="V368" i="1"/>
  <c r="V271" i="1"/>
  <c r="M271" i="1"/>
  <c r="N270" i="1" s="1"/>
  <c r="V763" i="1"/>
  <c r="M763" i="1"/>
  <c r="N762" i="1" s="1"/>
  <c r="V931" i="1"/>
  <c r="M931" i="1"/>
  <c r="N930" i="1" s="1"/>
  <c r="V440" i="1"/>
  <c r="M440" i="1"/>
  <c r="N439" i="1" s="1"/>
  <c r="V775" i="1"/>
  <c r="M775" i="1"/>
  <c r="N774" i="1" s="1"/>
  <c r="M548" i="1"/>
  <c r="N547" i="1" s="1"/>
  <c r="V548" i="1"/>
  <c r="V655" i="1"/>
  <c r="M655" i="1"/>
  <c r="N654" i="1" s="1"/>
  <c r="V331" i="1"/>
  <c r="M331" i="1"/>
  <c r="N330" i="1" s="1"/>
  <c r="V607" i="1"/>
  <c r="M607" i="1"/>
  <c r="N606" i="1" s="1"/>
  <c r="V476" i="1"/>
  <c r="M476" i="1"/>
  <c r="N475" i="1" s="1"/>
  <c r="V379" i="1"/>
  <c r="M379" i="1"/>
  <c r="N378" i="1" s="1"/>
  <c r="V428" i="1"/>
  <c r="M428" i="1"/>
  <c r="N427" i="1" s="1"/>
  <c r="V1050" i="1"/>
  <c r="M1050" i="1"/>
  <c r="N1049" i="1" s="1"/>
  <c r="V1003" i="1"/>
  <c r="M1003" i="1"/>
  <c r="N1002" i="1" s="1"/>
  <c r="V859" i="1"/>
  <c r="M859" i="1"/>
  <c r="N858" i="1" s="1"/>
  <c r="V703" i="1"/>
  <c r="M703" i="1"/>
  <c r="N702" i="1" s="1"/>
  <c r="V452" i="1"/>
  <c r="M452" i="1"/>
  <c r="N451" i="1" s="1"/>
  <c r="V895" i="1"/>
  <c r="M895" i="1"/>
  <c r="N894" i="1" s="1"/>
  <c r="V811" i="1"/>
  <c r="M811" i="1"/>
  <c r="N810" i="1" s="1"/>
  <c r="V560" i="1"/>
  <c r="M560" i="1"/>
  <c r="N559" i="1" s="1"/>
  <c r="V115" i="1" l="1"/>
  <c r="M115" i="1"/>
  <c r="N114" i="1" s="1"/>
  <c r="V7" i="1"/>
  <c r="M7" i="1"/>
  <c r="N6" i="1" s="1"/>
  <c r="V19" i="1"/>
  <c r="M19" i="1"/>
  <c r="N18" i="1" s="1"/>
  <c r="A100" i="1"/>
  <c r="W88" i="1"/>
  <c r="V126" i="1"/>
  <c r="M126" i="1"/>
  <c r="N125" i="1" s="1"/>
  <c r="A127" i="1"/>
  <c r="W115" i="1"/>
  <c r="M43" i="1"/>
  <c r="N42" i="1" s="1"/>
  <c r="V43" i="1"/>
  <c r="A120" i="1"/>
  <c r="W108" i="1"/>
  <c r="V91" i="1"/>
  <c r="M91" i="1"/>
  <c r="N90" i="1" s="1"/>
  <c r="A104" i="1"/>
  <c r="W92" i="1"/>
  <c r="V163" i="1"/>
  <c r="M163" i="1"/>
  <c r="N162" i="1" s="1"/>
  <c r="A123" i="1"/>
  <c r="W111" i="1"/>
  <c r="A118" i="1"/>
  <c r="W106" i="1"/>
  <c r="M79" i="1"/>
  <c r="N78" i="1" s="1"/>
  <c r="V79" i="1"/>
  <c r="V198" i="1"/>
  <c r="M198" i="1"/>
  <c r="N197" i="1" s="1"/>
  <c r="V223" i="1"/>
  <c r="M223" i="1"/>
  <c r="N222" i="1" s="1"/>
  <c r="V138" i="1"/>
  <c r="M138" i="1"/>
  <c r="N137" i="1" s="1"/>
  <c r="V65" i="1"/>
  <c r="M65" i="1"/>
  <c r="N64" i="1" s="1"/>
  <c r="V55" i="1"/>
  <c r="M55" i="1"/>
  <c r="N54" i="1" s="1"/>
  <c r="A105" i="1"/>
  <c r="W93" i="1"/>
  <c r="A131" i="1"/>
  <c r="W119" i="1"/>
  <c r="V174" i="1"/>
  <c r="M174" i="1"/>
  <c r="N173" i="1" s="1"/>
  <c r="A114" i="1"/>
  <c r="W102" i="1"/>
  <c r="A121" i="1"/>
  <c r="W109" i="1"/>
  <c r="A101" i="1"/>
  <c r="W89" i="1"/>
  <c r="V259" i="1"/>
  <c r="M259" i="1"/>
  <c r="N258" i="1" s="1"/>
  <c r="V103" i="1"/>
  <c r="M103" i="1"/>
  <c r="N102" i="1" s="1"/>
  <c r="V186" i="1"/>
  <c r="M186" i="1"/>
  <c r="N185" i="1" s="1"/>
  <c r="V151" i="1"/>
  <c r="M151" i="1"/>
  <c r="N150" i="1" s="1"/>
  <c r="M31" i="1"/>
  <c r="N30" i="1" s="1"/>
  <c r="V31" i="1"/>
  <c r="V235" i="1"/>
  <c r="M235" i="1"/>
  <c r="N234" i="1" s="1"/>
  <c r="V247" i="1"/>
  <c r="M247" i="1"/>
  <c r="N246" i="1" s="1"/>
  <c r="M211" i="1"/>
  <c r="N210" i="1" s="1"/>
  <c r="V211" i="1"/>
  <c r="A110" i="1"/>
  <c r="W98" i="1"/>
  <c r="V654" i="1"/>
  <c r="M654" i="1"/>
  <c r="N653" i="1" s="1"/>
  <c r="M774" i="1"/>
  <c r="N773" i="1" s="1"/>
  <c r="V774" i="1"/>
  <c r="V270" i="1"/>
  <c r="M270" i="1"/>
  <c r="N269" i="1" s="1"/>
  <c r="V942" i="1"/>
  <c r="M942" i="1"/>
  <c r="N941" i="1" s="1"/>
  <c r="M559" i="1"/>
  <c r="N558" i="1" s="1"/>
  <c r="V559" i="1"/>
  <c r="V810" i="1"/>
  <c r="M810" i="1"/>
  <c r="N809" i="1" s="1"/>
  <c r="V1049" i="1"/>
  <c r="M1049" i="1"/>
  <c r="N1048" i="1" s="1"/>
  <c r="V475" i="1"/>
  <c r="M475" i="1"/>
  <c r="N474" i="1" s="1"/>
  <c r="V606" i="1"/>
  <c r="M606" i="1"/>
  <c r="N605" i="1" s="1"/>
  <c r="V786" i="1"/>
  <c r="M786" i="1"/>
  <c r="N785" i="1" s="1"/>
  <c r="V294" i="1"/>
  <c r="M294" i="1"/>
  <c r="N293" i="1" s="1"/>
  <c r="V499" i="1"/>
  <c r="M499" i="1"/>
  <c r="N498" i="1" s="1"/>
  <c r="V822" i="1"/>
  <c r="M822" i="1"/>
  <c r="N821" i="1" s="1"/>
  <c r="V930" i="1"/>
  <c r="M930" i="1"/>
  <c r="N929" i="1" s="1"/>
  <c r="V367" i="1"/>
  <c r="M367" i="1"/>
  <c r="N366" i="1" s="1"/>
  <c r="V702" i="1"/>
  <c r="M702" i="1"/>
  <c r="N701" i="1" s="1"/>
  <c r="V427" i="1"/>
  <c r="M427" i="1"/>
  <c r="N426" i="1" s="1"/>
  <c r="M547" i="1"/>
  <c r="N546" i="1" s="1"/>
  <c r="V547" i="1"/>
  <c r="V306" i="1"/>
  <c r="M306" i="1"/>
  <c r="N305" i="1" s="1"/>
  <c r="M689" i="1"/>
  <c r="N688" i="1" s="1"/>
  <c r="V689" i="1"/>
  <c r="K12" i="4"/>
  <c r="L12" i="4"/>
  <c r="V318" i="1"/>
  <c r="M318" i="1"/>
  <c r="N317" i="1" s="1"/>
  <c r="V966" i="1"/>
  <c r="M966" i="1"/>
  <c r="N965" i="1" s="1"/>
  <c r="V330" i="1"/>
  <c r="M330" i="1"/>
  <c r="N329" i="1" s="1"/>
  <c r="V737" i="1"/>
  <c r="M737" i="1"/>
  <c r="N736" i="1" s="1"/>
  <c r="V1037" i="1"/>
  <c r="M1037" i="1"/>
  <c r="N1036" i="1" s="1"/>
  <c r="M894" i="1"/>
  <c r="N893" i="1" s="1"/>
  <c r="V894" i="1"/>
  <c r="V858" i="1"/>
  <c r="M858" i="1"/>
  <c r="N857" i="1" s="1"/>
  <c r="M882" i="1"/>
  <c r="N881" i="1" s="1"/>
  <c r="V882" i="1"/>
  <c r="V487" i="1"/>
  <c r="M487" i="1"/>
  <c r="N486" i="1" s="1"/>
  <c r="V954" i="1"/>
  <c r="M954" i="1"/>
  <c r="N953" i="1" s="1"/>
  <c r="V665" i="1"/>
  <c r="M665" i="1"/>
  <c r="N664" i="1" s="1"/>
  <c r="V978" i="1"/>
  <c r="M978" i="1"/>
  <c r="N977" i="1" s="1"/>
  <c r="V439" i="1"/>
  <c r="M439" i="1"/>
  <c r="N438" i="1" s="1"/>
  <c r="M762" i="1"/>
  <c r="N761" i="1" s="1"/>
  <c r="V762" i="1"/>
  <c r="V583" i="1"/>
  <c r="M583" i="1"/>
  <c r="N582" i="1" s="1"/>
  <c r="V451" i="1"/>
  <c r="M451" i="1"/>
  <c r="N450" i="1" s="1"/>
  <c r="V1002" i="1"/>
  <c r="M1002" i="1"/>
  <c r="N1001" i="1" s="1"/>
  <c r="M378" i="1"/>
  <c r="N377" i="1" s="1"/>
  <c r="V378" i="1"/>
  <c r="V571" i="1"/>
  <c r="M571" i="1"/>
  <c r="N570" i="1" s="1"/>
  <c r="V1026" i="1"/>
  <c r="M1026" i="1"/>
  <c r="N1025" i="1" s="1"/>
  <c r="V798" i="1"/>
  <c r="M798" i="1"/>
  <c r="N797" i="1" s="1"/>
  <c r="V619" i="1"/>
  <c r="M619" i="1"/>
  <c r="N618" i="1" s="1"/>
  <c r="V282" i="1"/>
  <c r="M282" i="1"/>
  <c r="N281" i="1" s="1"/>
  <c r="M401" i="1"/>
  <c r="N400" i="1" s="1"/>
  <c r="V401" i="1"/>
  <c r="V906" i="1"/>
  <c r="M906" i="1"/>
  <c r="N905" i="1" s="1"/>
  <c r="M343" i="1"/>
  <c r="N342" i="1" s="1"/>
  <c r="V343" i="1"/>
  <c r="M846" i="1"/>
  <c r="N845" i="1" s="1"/>
  <c r="V846" i="1"/>
  <c r="M535" i="1"/>
  <c r="N534" i="1" s="1"/>
  <c r="V535" i="1"/>
  <c r="V511" i="1"/>
  <c r="M511" i="1"/>
  <c r="N510" i="1" s="1"/>
  <c r="M11" i="3"/>
  <c r="L11" i="3"/>
  <c r="M676" i="1"/>
  <c r="N675" i="1" s="1"/>
  <c r="V676" i="1"/>
  <c r="V725" i="1"/>
  <c r="M725" i="1"/>
  <c r="N724" i="1" s="1"/>
  <c r="V463" i="1"/>
  <c r="M463" i="1"/>
  <c r="N462" i="1" s="1"/>
  <c r="V834" i="1"/>
  <c r="M834" i="1"/>
  <c r="N833" i="1" s="1"/>
  <c r="M391" i="1"/>
  <c r="N390" i="1" s="1"/>
  <c r="V391" i="1"/>
  <c r="V1014" i="1"/>
  <c r="M1014" i="1"/>
  <c r="N1013" i="1" s="1"/>
  <c r="K11" i="4"/>
  <c r="L11" i="4"/>
  <c r="M713" i="1"/>
  <c r="N712" i="1" s="1"/>
  <c r="V713" i="1"/>
  <c r="V355" i="1"/>
  <c r="M355" i="1"/>
  <c r="N354" i="1" s="1"/>
  <c r="M870" i="1"/>
  <c r="N869" i="1" s="1"/>
  <c r="V870" i="1"/>
  <c r="V594" i="1"/>
  <c r="M594" i="1"/>
  <c r="N593" i="1" s="1"/>
  <c r="V990" i="1"/>
  <c r="M990" i="1"/>
  <c r="N989" i="1" s="1"/>
  <c r="V749" i="1"/>
  <c r="M749" i="1"/>
  <c r="N748" i="1" s="1"/>
  <c r="V631" i="1"/>
  <c r="M631" i="1"/>
  <c r="N630" i="1" s="1"/>
  <c r="V414" i="1"/>
  <c r="M414" i="1"/>
  <c r="N413" i="1" s="1"/>
  <c r="V918" i="1"/>
  <c r="M918" i="1"/>
  <c r="N917" i="1" s="1"/>
  <c r="L10" i="3"/>
  <c r="M10" i="3"/>
  <c r="M523" i="1"/>
  <c r="N522" i="1" s="1"/>
  <c r="V523" i="1"/>
  <c r="W121" i="1" l="1"/>
  <c r="A133" i="1"/>
  <c r="A117" i="1"/>
  <c r="W105" i="1"/>
  <c r="W123" i="1"/>
  <c r="A135" i="1"/>
  <c r="A132" i="1"/>
  <c r="W120" i="1"/>
  <c r="A112" i="1"/>
  <c r="W100" i="1"/>
  <c r="M185" i="1"/>
  <c r="N184" i="1" s="1"/>
  <c r="V185" i="1"/>
  <c r="V234" i="1"/>
  <c r="M234" i="1"/>
  <c r="N233" i="1" s="1"/>
  <c r="V102" i="1"/>
  <c r="M102" i="1"/>
  <c r="N101" i="1" s="1"/>
  <c r="V54" i="1"/>
  <c r="M54" i="1"/>
  <c r="N53" i="1" s="1"/>
  <c r="M197" i="1"/>
  <c r="N196" i="1" s="1"/>
  <c r="V197" i="1"/>
  <c r="V162" i="1"/>
  <c r="M162" i="1"/>
  <c r="N161" i="1" s="1"/>
  <c r="V18" i="1"/>
  <c r="M18" i="1"/>
  <c r="N17" i="1" s="1"/>
  <c r="A126" i="1"/>
  <c r="W114" i="1"/>
  <c r="M42" i="1"/>
  <c r="N41" i="1" s="1"/>
  <c r="V42" i="1"/>
  <c r="V258" i="1"/>
  <c r="M258" i="1"/>
  <c r="N257" i="1" s="1"/>
  <c r="M173" i="1"/>
  <c r="N172" i="1" s="1"/>
  <c r="V173" i="1"/>
  <c r="V64" i="1"/>
  <c r="M64" i="1"/>
  <c r="N63" i="1" s="1"/>
  <c r="V6" i="1"/>
  <c r="M6" i="1"/>
  <c r="N5" i="1" s="1"/>
  <c r="V222" i="1"/>
  <c r="M222" i="1"/>
  <c r="N221" i="1" s="1"/>
  <c r="A122" i="1"/>
  <c r="W110" i="1"/>
  <c r="M30" i="1"/>
  <c r="N29" i="1" s="1"/>
  <c r="V30" i="1"/>
  <c r="V78" i="1"/>
  <c r="M78" i="1"/>
  <c r="N77" i="1" s="1"/>
  <c r="A116" i="1"/>
  <c r="W104" i="1"/>
  <c r="W127" i="1"/>
  <c r="A139" i="1"/>
  <c r="V246" i="1"/>
  <c r="M246" i="1"/>
  <c r="N245" i="1" s="1"/>
  <c r="V150" i="1"/>
  <c r="M150" i="1"/>
  <c r="N149" i="1" s="1"/>
  <c r="M137" i="1"/>
  <c r="N136" i="1" s="1"/>
  <c r="V137" i="1"/>
  <c r="V90" i="1"/>
  <c r="M90" i="1"/>
  <c r="N89" i="1" s="1"/>
  <c r="V125" i="1"/>
  <c r="M125" i="1"/>
  <c r="N124" i="1" s="1"/>
  <c r="V114" i="1"/>
  <c r="M114" i="1"/>
  <c r="N113" i="1" s="1"/>
  <c r="M210" i="1"/>
  <c r="N209" i="1" s="1"/>
  <c r="V210" i="1"/>
  <c r="A113" i="1"/>
  <c r="W101" i="1"/>
  <c r="A143" i="1"/>
  <c r="W131" i="1"/>
  <c r="A130" i="1"/>
  <c r="W118" i="1"/>
  <c r="V522" i="1"/>
  <c r="M522" i="1"/>
  <c r="N521" i="1" s="1"/>
  <c r="M712" i="1"/>
  <c r="N711" i="1" s="1"/>
  <c r="V712" i="1"/>
  <c r="V845" i="1"/>
  <c r="M845" i="1"/>
  <c r="N844" i="1" s="1"/>
  <c r="V342" i="1"/>
  <c r="M342" i="1"/>
  <c r="N341" i="1" s="1"/>
  <c r="M893" i="1"/>
  <c r="N892" i="1" s="1"/>
  <c r="V893" i="1"/>
  <c r="V546" i="1"/>
  <c r="M546" i="1"/>
  <c r="N545" i="1" s="1"/>
  <c r="M917" i="1"/>
  <c r="N916" i="1" s="1"/>
  <c r="V917" i="1"/>
  <c r="V1013" i="1"/>
  <c r="M1013" i="1"/>
  <c r="N1012" i="1" s="1"/>
  <c r="M724" i="1"/>
  <c r="N723" i="1" s="1"/>
  <c r="V724" i="1"/>
  <c r="V905" i="1"/>
  <c r="M905" i="1"/>
  <c r="N904" i="1" s="1"/>
  <c r="V797" i="1"/>
  <c r="M797" i="1"/>
  <c r="N796" i="1" s="1"/>
  <c r="V450" i="1"/>
  <c r="M450" i="1"/>
  <c r="N449" i="1" s="1"/>
  <c r="V977" i="1"/>
  <c r="M977" i="1"/>
  <c r="N976" i="1" s="1"/>
  <c r="V486" i="1"/>
  <c r="M486" i="1"/>
  <c r="N485" i="1" s="1"/>
  <c r="V965" i="1"/>
  <c r="M965" i="1"/>
  <c r="N964" i="1" s="1"/>
  <c r="V498" i="1"/>
  <c r="M498" i="1"/>
  <c r="N497" i="1" s="1"/>
  <c r="V605" i="1"/>
  <c r="M605" i="1"/>
  <c r="N604" i="1" s="1"/>
  <c r="V413" i="1"/>
  <c r="M413" i="1"/>
  <c r="N412" i="1" s="1"/>
  <c r="V989" i="1"/>
  <c r="M989" i="1"/>
  <c r="N988" i="1" s="1"/>
  <c r="V869" i="1"/>
  <c r="M869" i="1"/>
  <c r="N868" i="1" s="1"/>
  <c r="M761" i="1"/>
  <c r="N760" i="1" s="1"/>
  <c r="V761" i="1"/>
  <c r="V558" i="1"/>
  <c r="M558" i="1"/>
  <c r="N557" i="1" s="1"/>
  <c r="V510" i="1"/>
  <c r="M510" i="1"/>
  <c r="N509" i="1" s="1"/>
  <c r="V1025" i="1"/>
  <c r="M1025" i="1"/>
  <c r="N1024" i="1" s="1"/>
  <c r="V438" i="1"/>
  <c r="M438" i="1"/>
  <c r="N437" i="1" s="1"/>
  <c r="V664" i="1"/>
  <c r="M664" i="1"/>
  <c r="N663" i="1" s="1"/>
  <c r="M1036" i="1"/>
  <c r="N1035" i="1" s="1"/>
  <c r="V1036" i="1"/>
  <c r="V317" i="1"/>
  <c r="M317" i="1"/>
  <c r="N316" i="1" s="1"/>
  <c r="V426" i="1"/>
  <c r="M426" i="1"/>
  <c r="N425" i="1" s="1"/>
  <c r="V366" i="1"/>
  <c r="M366" i="1"/>
  <c r="N365" i="1" s="1"/>
  <c r="V293" i="1"/>
  <c r="M293" i="1"/>
  <c r="N292" i="1" s="1"/>
  <c r="V474" i="1"/>
  <c r="M474" i="1"/>
  <c r="N473" i="1" s="1"/>
  <c r="V773" i="1"/>
  <c r="M773" i="1"/>
  <c r="N772" i="1" s="1"/>
  <c r="V630" i="1"/>
  <c r="M630" i="1"/>
  <c r="N629" i="1" s="1"/>
  <c r="V390" i="1"/>
  <c r="M390" i="1"/>
  <c r="N389" i="1" s="1"/>
  <c r="V675" i="1"/>
  <c r="M675" i="1"/>
  <c r="N674" i="1" s="1"/>
  <c r="M881" i="1"/>
  <c r="N880" i="1" s="1"/>
  <c r="V881" i="1"/>
  <c r="M688" i="1"/>
  <c r="N687" i="1" s="1"/>
  <c r="V688" i="1"/>
  <c r="V941" i="1"/>
  <c r="M941" i="1"/>
  <c r="N940" i="1" s="1"/>
  <c r="V653" i="1"/>
  <c r="M653" i="1"/>
  <c r="N652" i="1" s="1"/>
  <c r="M354" i="1"/>
  <c r="N353" i="1" s="1"/>
  <c r="V354" i="1"/>
  <c r="V833" i="1"/>
  <c r="M833" i="1"/>
  <c r="N832" i="1" s="1"/>
  <c r="V400" i="1"/>
  <c r="M400" i="1"/>
  <c r="N399" i="1" s="1"/>
  <c r="V618" i="1"/>
  <c r="M618" i="1"/>
  <c r="N617" i="1" s="1"/>
  <c r="V582" i="1"/>
  <c r="M582" i="1"/>
  <c r="N581" i="1" s="1"/>
  <c r="V953" i="1"/>
  <c r="M953" i="1"/>
  <c r="N952" i="1" s="1"/>
  <c r="M857" i="1"/>
  <c r="N856" i="1" s="1"/>
  <c r="V857" i="1"/>
  <c r="V329" i="1"/>
  <c r="M329" i="1"/>
  <c r="N328" i="1" s="1"/>
  <c r="V305" i="1"/>
  <c r="M305" i="1"/>
  <c r="N304" i="1" s="1"/>
  <c r="M701" i="1"/>
  <c r="N700" i="1" s="1"/>
  <c r="V701" i="1"/>
  <c r="V929" i="1"/>
  <c r="M929" i="1"/>
  <c r="N928" i="1" s="1"/>
  <c r="V1048" i="1"/>
  <c r="M1048" i="1"/>
  <c r="N1047" i="1" s="1"/>
  <c r="V748" i="1"/>
  <c r="M748" i="1"/>
  <c r="N747" i="1" s="1"/>
  <c r="V534" i="1"/>
  <c r="M534" i="1"/>
  <c r="N533" i="1" s="1"/>
  <c r="V281" i="1"/>
  <c r="M281" i="1"/>
  <c r="N280" i="1" s="1"/>
  <c r="V377" i="1"/>
  <c r="M377" i="1"/>
  <c r="N376" i="1" s="1"/>
  <c r="V269" i="1"/>
  <c r="M269" i="1"/>
  <c r="N268" i="1" s="1"/>
  <c r="V593" i="1"/>
  <c r="M593" i="1"/>
  <c r="N592" i="1" s="1"/>
  <c r="V462" i="1"/>
  <c r="M462" i="1"/>
  <c r="N461" i="1" s="1"/>
  <c r="V570" i="1"/>
  <c r="M570" i="1"/>
  <c r="N569" i="1" s="1"/>
  <c r="V1001" i="1"/>
  <c r="M1001" i="1"/>
  <c r="N1000" i="1" s="1"/>
  <c r="V736" i="1"/>
  <c r="M736" i="1"/>
  <c r="N735" i="1" s="1"/>
  <c r="V821" i="1"/>
  <c r="M821" i="1"/>
  <c r="N820" i="1" s="1"/>
  <c r="V785" i="1"/>
  <c r="M785" i="1"/>
  <c r="N784" i="1" s="1"/>
  <c r="V809" i="1"/>
  <c r="M809" i="1"/>
  <c r="N808" i="1" s="1"/>
  <c r="V89" i="1" l="1"/>
  <c r="M89" i="1"/>
  <c r="N88" i="1" s="1"/>
  <c r="A151" i="1"/>
  <c r="W139" i="1"/>
  <c r="V17" i="1"/>
  <c r="M17" i="1"/>
  <c r="N16" i="1" s="1"/>
  <c r="V101" i="1"/>
  <c r="M101" i="1"/>
  <c r="N100" i="1" s="1"/>
  <c r="A125" i="1"/>
  <c r="W113" i="1"/>
  <c r="A134" i="1"/>
  <c r="W122" i="1"/>
  <c r="V172" i="1"/>
  <c r="M172" i="1"/>
  <c r="N171" i="1" s="1"/>
  <c r="A144" i="1"/>
  <c r="W132" i="1"/>
  <c r="V221" i="1"/>
  <c r="M221" i="1"/>
  <c r="N220" i="1" s="1"/>
  <c r="V257" i="1"/>
  <c r="M257" i="1"/>
  <c r="N256" i="1" s="1"/>
  <c r="V161" i="1"/>
  <c r="M161" i="1"/>
  <c r="N160" i="1" s="1"/>
  <c r="V233" i="1"/>
  <c r="M233" i="1"/>
  <c r="N232" i="1" s="1"/>
  <c r="W135" i="1"/>
  <c r="A147" i="1"/>
  <c r="V209" i="1"/>
  <c r="M209" i="1"/>
  <c r="N208" i="1" s="1"/>
  <c r="V136" i="1"/>
  <c r="M136" i="1"/>
  <c r="N135" i="1" s="1"/>
  <c r="W116" i="1"/>
  <c r="A128" i="1"/>
  <c r="V113" i="1"/>
  <c r="M113" i="1"/>
  <c r="N112" i="1" s="1"/>
  <c r="M149" i="1"/>
  <c r="N148" i="1" s="1"/>
  <c r="V149" i="1"/>
  <c r="V77" i="1"/>
  <c r="M77" i="1"/>
  <c r="N76" i="1" s="1"/>
  <c r="V5" i="1"/>
  <c r="M5" i="1"/>
  <c r="N4" i="1" s="1"/>
  <c r="A142" i="1"/>
  <c r="W130" i="1"/>
  <c r="V41" i="1"/>
  <c r="M41" i="1"/>
  <c r="N40" i="1" s="1"/>
  <c r="V196" i="1"/>
  <c r="M196" i="1"/>
  <c r="N195" i="1" s="1"/>
  <c r="V184" i="1"/>
  <c r="M184" i="1"/>
  <c r="N183" i="1" s="1"/>
  <c r="A129" i="1"/>
  <c r="W117" i="1"/>
  <c r="V124" i="1"/>
  <c r="M124" i="1"/>
  <c r="N123" i="1" s="1"/>
  <c r="V245" i="1"/>
  <c r="M245" i="1"/>
  <c r="N244" i="1" s="1"/>
  <c r="V63" i="1"/>
  <c r="M63" i="1"/>
  <c r="N62" i="1" s="1"/>
  <c r="V53" i="1"/>
  <c r="M53" i="1"/>
  <c r="N52" i="1" s="1"/>
  <c r="A145" i="1"/>
  <c r="W133" i="1"/>
  <c r="W143" i="1"/>
  <c r="A155" i="1"/>
  <c r="V29" i="1"/>
  <c r="M29" i="1"/>
  <c r="N28" i="1" s="1"/>
  <c r="A138" i="1"/>
  <c r="W126" i="1"/>
  <c r="A124" i="1"/>
  <c r="W112" i="1"/>
  <c r="V808" i="1"/>
  <c r="M808" i="1"/>
  <c r="N807" i="1" s="1"/>
  <c r="V569" i="1"/>
  <c r="M569" i="1"/>
  <c r="N568" i="1" s="1"/>
  <c r="M376" i="1"/>
  <c r="N375" i="1" s="1"/>
  <c r="V376" i="1"/>
  <c r="V928" i="1"/>
  <c r="M928" i="1"/>
  <c r="N927" i="1" s="1"/>
  <c r="V328" i="1"/>
  <c r="M328" i="1"/>
  <c r="N327" i="1" s="1"/>
  <c r="V399" i="1"/>
  <c r="M399" i="1"/>
  <c r="N398" i="1" s="1"/>
  <c r="V940" i="1"/>
  <c r="M940" i="1"/>
  <c r="N939" i="1" s="1"/>
  <c r="V674" i="1"/>
  <c r="M674" i="1"/>
  <c r="N673" i="1" s="1"/>
  <c r="V772" i="1"/>
  <c r="M772" i="1"/>
  <c r="N771" i="1" s="1"/>
  <c r="V425" i="1"/>
  <c r="M425" i="1"/>
  <c r="N424" i="1" s="1"/>
  <c r="V509" i="1"/>
  <c r="M509" i="1"/>
  <c r="N508" i="1" s="1"/>
  <c r="V988" i="1"/>
  <c r="M988" i="1"/>
  <c r="N987" i="1" s="1"/>
  <c r="V449" i="1"/>
  <c r="M449" i="1"/>
  <c r="N448" i="1" s="1"/>
  <c r="V844" i="1"/>
  <c r="M844" i="1"/>
  <c r="N843" i="1" s="1"/>
  <c r="V723" i="1"/>
  <c r="M723" i="1"/>
  <c r="N722" i="1" s="1"/>
  <c r="V916" i="1"/>
  <c r="M916" i="1"/>
  <c r="N915" i="1" s="1"/>
  <c r="V892" i="1"/>
  <c r="M892" i="1"/>
  <c r="N891" i="1" s="1"/>
  <c r="V784" i="1"/>
  <c r="M784" i="1"/>
  <c r="N783" i="1" s="1"/>
  <c r="V735" i="1"/>
  <c r="M735" i="1"/>
  <c r="N734" i="1" s="1"/>
  <c r="V280" i="1"/>
  <c r="M280" i="1"/>
  <c r="N279" i="1" s="1"/>
  <c r="V1047" i="1"/>
  <c r="M1047" i="1"/>
  <c r="N1046" i="1" s="1"/>
  <c r="V581" i="1"/>
  <c r="M581" i="1"/>
  <c r="N580" i="1" s="1"/>
  <c r="V832" i="1"/>
  <c r="M832" i="1"/>
  <c r="N831" i="1" s="1"/>
  <c r="V389" i="1"/>
  <c r="M389" i="1"/>
  <c r="N388" i="1" s="1"/>
  <c r="V473" i="1"/>
  <c r="M473" i="1"/>
  <c r="N472" i="1" s="1"/>
  <c r="V316" i="1"/>
  <c r="M316" i="1"/>
  <c r="N315" i="1" s="1"/>
  <c r="V663" i="1"/>
  <c r="M663" i="1"/>
  <c r="N662" i="1" s="1"/>
  <c r="V1024" i="1"/>
  <c r="M1024" i="1"/>
  <c r="N1023" i="1" s="1"/>
  <c r="V412" i="1"/>
  <c r="M412" i="1"/>
  <c r="N411" i="1" s="1"/>
  <c r="V1012" i="1"/>
  <c r="M1012" i="1"/>
  <c r="N1011" i="1" s="1"/>
  <c r="M700" i="1"/>
  <c r="N699" i="1" s="1"/>
  <c r="V700" i="1"/>
  <c r="V856" i="1"/>
  <c r="M856" i="1"/>
  <c r="N855" i="1" s="1"/>
  <c r="V760" i="1"/>
  <c r="M760" i="1"/>
  <c r="N759" i="1" s="1"/>
  <c r="V711" i="1"/>
  <c r="M711" i="1"/>
  <c r="N710" i="1" s="1"/>
  <c r="V820" i="1"/>
  <c r="M820" i="1"/>
  <c r="N819" i="1" s="1"/>
  <c r="V461" i="1"/>
  <c r="M461" i="1"/>
  <c r="N460" i="1" s="1"/>
  <c r="V268" i="1"/>
  <c r="M268" i="1"/>
  <c r="N267" i="1" s="1"/>
  <c r="V533" i="1"/>
  <c r="M533" i="1"/>
  <c r="N532" i="1" s="1"/>
  <c r="V304" i="1"/>
  <c r="M304" i="1"/>
  <c r="N303" i="1" s="1"/>
  <c r="V629" i="1"/>
  <c r="M629" i="1"/>
  <c r="N628" i="1" s="1"/>
  <c r="V292" i="1"/>
  <c r="M292" i="1"/>
  <c r="N291" i="1" s="1"/>
  <c r="V437" i="1"/>
  <c r="M437" i="1"/>
  <c r="N436" i="1" s="1"/>
  <c r="V557" i="1"/>
  <c r="M557" i="1"/>
  <c r="N556" i="1" s="1"/>
  <c r="V604" i="1"/>
  <c r="M604" i="1"/>
  <c r="N603" i="1" s="1"/>
  <c r="V485" i="1"/>
  <c r="M485" i="1"/>
  <c r="N484" i="1" s="1"/>
  <c r="V796" i="1"/>
  <c r="M796" i="1"/>
  <c r="N795" i="1" s="1"/>
  <c r="V545" i="1"/>
  <c r="M545" i="1"/>
  <c r="N544" i="1" s="1"/>
  <c r="V353" i="1"/>
  <c r="M353" i="1"/>
  <c r="N352" i="1" s="1"/>
  <c r="M687" i="1"/>
  <c r="N686" i="1" s="1"/>
  <c r="V687" i="1"/>
  <c r="V1000" i="1"/>
  <c r="M1000" i="1"/>
  <c r="N999" i="1" s="1"/>
  <c r="V592" i="1"/>
  <c r="M592" i="1"/>
  <c r="N591" i="1" s="1"/>
  <c r="V747" i="1"/>
  <c r="M747" i="1"/>
  <c r="N746" i="1" s="1"/>
  <c r="V952" i="1"/>
  <c r="M952" i="1"/>
  <c r="N951" i="1" s="1"/>
  <c r="V617" i="1"/>
  <c r="M617" i="1"/>
  <c r="N616" i="1" s="1"/>
  <c r="V652" i="1"/>
  <c r="M652" i="1"/>
  <c r="N651" i="1" s="1"/>
  <c r="V365" i="1"/>
  <c r="M365" i="1"/>
  <c r="N364" i="1" s="1"/>
  <c r="V868" i="1"/>
  <c r="M868" i="1"/>
  <c r="N867" i="1" s="1"/>
  <c r="V497" i="1"/>
  <c r="M497" i="1"/>
  <c r="N496" i="1" s="1"/>
  <c r="V964" i="1"/>
  <c r="M964" i="1"/>
  <c r="N963" i="1" s="1"/>
  <c r="V976" i="1"/>
  <c r="M976" i="1"/>
  <c r="N975" i="1" s="1"/>
  <c r="V904" i="1"/>
  <c r="M904" i="1"/>
  <c r="N903" i="1" s="1"/>
  <c r="V341" i="1"/>
  <c r="M341" i="1"/>
  <c r="N340" i="1" s="1"/>
  <c r="V521" i="1"/>
  <c r="M521" i="1"/>
  <c r="N520" i="1" s="1"/>
  <c r="V880" i="1"/>
  <c r="M880" i="1"/>
  <c r="N879" i="1" s="1"/>
  <c r="V1035" i="1"/>
  <c r="M1035" i="1"/>
  <c r="N1034" i="1" s="1"/>
  <c r="M28" i="1" l="1"/>
  <c r="N27" i="1" s="1"/>
  <c r="V28" i="1"/>
  <c r="M62" i="1"/>
  <c r="O62" i="1" s="1"/>
  <c r="V62" i="1" s="1"/>
  <c r="V183" i="1"/>
  <c r="M183" i="1"/>
  <c r="N182" i="1" s="1"/>
  <c r="V4" i="1"/>
  <c r="M4" i="1"/>
  <c r="N3" i="1" s="1"/>
  <c r="A140" i="1"/>
  <c r="W128" i="1"/>
  <c r="V232" i="1"/>
  <c r="M232" i="1"/>
  <c r="N231" i="1" s="1"/>
  <c r="V100" i="1"/>
  <c r="M100" i="1"/>
  <c r="N99" i="1" s="1"/>
  <c r="A156" i="1"/>
  <c r="W144" i="1"/>
  <c r="W155" i="1"/>
  <c r="A167" i="1"/>
  <c r="V244" i="1"/>
  <c r="M244" i="1"/>
  <c r="N243" i="1" s="1"/>
  <c r="V195" i="1"/>
  <c r="M195" i="1"/>
  <c r="N194" i="1" s="1"/>
  <c r="V76" i="1"/>
  <c r="M76" i="1"/>
  <c r="N75" i="1" s="1"/>
  <c r="M135" i="1"/>
  <c r="N134" i="1" s="1"/>
  <c r="V135" i="1"/>
  <c r="V160" i="1"/>
  <c r="M160" i="1"/>
  <c r="N159" i="1" s="1"/>
  <c r="M171" i="1"/>
  <c r="N170" i="1" s="1"/>
  <c r="V171" i="1"/>
  <c r="V16" i="1"/>
  <c r="M16" i="1"/>
  <c r="N15" i="1" s="1"/>
  <c r="V123" i="1"/>
  <c r="M123" i="1"/>
  <c r="N122" i="1" s="1"/>
  <c r="V40" i="1"/>
  <c r="M40" i="1"/>
  <c r="N39" i="1" s="1"/>
  <c r="M208" i="1"/>
  <c r="N207" i="1" s="1"/>
  <c r="V208" i="1"/>
  <c r="V256" i="1"/>
  <c r="M256" i="1"/>
  <c r="N255" i="1" s="1"/>
  <c r="A136" i="1"/>
  <c r="W124" i="1"/>
  <c r="A157" i="1"/>
  <c r="W145" i="1"/>
  <c r="V148" i="1"/>
  <c r="M148" i="1"/>
  <c r="N147" i="1" s="1"/>
  <c r="A146" i="1"/>
  <c r="W134" i="1"/>
  <c r="W151" i="1"/>
  <c r="A163" i="1"/>
  <c r="V52" i="1"/>
  <c r="M52" i="1"/>
  <c r="N51" i="1" s="1"/>
  <c r="V112" i="1"/>
  <c r="M112" i="1"/>
  <c r="N111" i="1" s="1"/>
  <c r="W147" i="1"/>
  <c r="A159" i="1"/>
  <c r="V220" i="1"/>
  <c r="M220" i="1"/>
  <c r="N219" i="1" s="1"/>
  <c r="V88" i="1"/>
  <c r="M88" i="1"/>
  <c r="N87" i="1" s="1"/>
  <c r="A150" i="1"/>
  <c r="W138" i="1"/>
  <c r="W129" i="1"/>
  <c r="A141" i="1"/>
  <c r="A154" i="1"/>
  <c r="W142" i="1"/>
  <c r="W125" i="1"/>
  <c r="A137" i="1"/>
  <c r="V879" i="1"/>
  <c r="M879" i="1"/>
  <c r="N878" i="1" s="1"/>
  <c r="V520" i="1"/>
  <c r="M520" i="1"/>
  <c r="N519" i="1" s="1"/>
  <c r="V975" i="1"/>
  <c r="M975" i="1"/>
  <c r="N974" i="1" s="1"/>
  <c r="V651" i="1"/>
  <c r="M651" i="1"/>
  <c r="N650" i="1" s="1"/>
  <c r="V591" i="1"/>
  <c r="M591" i="1"/>
  <c r="N590" i="1" s="1"/>
  <c r="V603" i="1"/>
  <c r="M603" i="1"/>
  <c r="N602" i="1" s="1"/>
  <c r="V291" i="1"/>
  <c r="M291" i="1"/>
  <c r="N290" i="1" s="1"/>
  <c r="V855" i="1"/>
  <c r="M855" i="1"/>
  <c r="N854" i="1" s="1"/>
  <c r="V1011" i="1"/>
  <c r="M1011" i="1"/>
  <c r="N1010" i="1" s="1"/>
  <c r="V1023" i="1"/>
  <c r="M1023" i="1"/>
  <c r="N1022" i="1" s="1"/>
  <c r="V388" i="1"/>
  <c r="M388" i="1"/>
  <c r="N387" i="1" s="1"/>
  <c r="V1046" i="1"/>
  <c r="M1046" i="1"/>
  <c r="N1045" i="1" s="1"/>
  <c r="V783" i="1"/>
  <c r="M783" i="1"/>
  <c r="N782" i="1" s="1"/>
  <c r="V722" i="1"/>
  <c r="M722" i="1"/>
  <c r="N721" i="1" s="1"/>
  <c r="M843" i="1"/>
  <c r="N842" i="1" s="1"/>
  <c r="V843" i="1"/>
  <c r="V508" i="1"/>
  <c r="M508" i="1"/>
  <c r="N507" i="1" s="1"/>
  <c r="V673" i="1"/>
  <c r="M673" i="1"/>
  <c r="O673" i="1" s="1"/>
  <c r="V327" i="1"/>
  <c r="M327" i="1"/>
  <c r="N326" i="1" s="1"/>
  <c r="V340" i="1"/>
  <c r="M340" i="1"/>
  <c r="N339" i="1" s="1"/>
  <c r="V963" i="1"/>
  <c r="M963" i="1"/>
  <c r="N962" i="1" s="1"/>
  <c r="V616" i="1"/>
  <c r="M616" i="1"/>
  <c r="N615" i="1" s="1"/>
  <c r="V999" i="1"/>
  <c r="M999" i="1"/>
  <c r="N998" i="1" s="1"/>
  <c r="V795" i="1"/>
  <c r="M795" i="1"/>
  <c r="N794" i="1" s="1"/>
  <c r="V628" i="1"/>
  <c r="M628" i="1"/>
  <c r="N627" i="1" s="1"/>
  <c r="M532" i="1"/>
  <c r="N531" i="1" s="1"/>
  <c r="V532" i="1"/>
  <c r="V819" i="1"/>
  <c r="M819" i="1"/>
  <c r="N818" i="1" s="1"/>
  <c r="V662" i="1"/>
  <c r="M662" i="1"/>
  <c r="N661" i="1" s="1"/>
  <c r="V279" i="1"/>
  <c r="M279" i="1"/>
  <c r="N278" i="1" s="1"/>
  <c r="V448" i="1"/>
  <c r="M448" i="1"/>
  <c r="N447" i="1" s="1"/>
  <c r="V939" i="1"/>
  <c r="M939" i="1"/>
  <c r="N938" i="1" s="1"/>
  <c r="V927" i="1"/>
  <c r="M927" i="1"/>
  <c r="N926" i="1" s="1"/>
  <c r="V568" i="1"/>
  <c r="M568" i="1"/>
  <c r="N567" i="1" s="1"/>
  <c r="M699" i="1"/>
  <c r="N698" i="1" s="1"/>
  <c r="V699" i="1"/>
  <c r="V496" i="1"/>
  <c r="M496" i="1"/>
  <c r="N495" i="1" s="1"/>
  <c r="M364" i="1"/>
  <c r="N363" i="1" s="1"/>
  <c r="V364" i="1"/>
  <c r="V951" i="1"/>
  <c r="M951" i="1"/>
  <c r="N950" i="1" s="1"/>
  <c r="V484" i="1"/>
  <c r="M484" i="1"/>
  <c r="N483" i="1" s="1"/>
  <c r="M556" i="1"/>
  <c r="N555" i="1" s="1"/>
  <c r="V556" i="1"/>
  <c r="V267" i="1"/>
  <c r="M267" i="1"/>
  <c r="N266" i="1" s="1"/>
  <c r="V759" i="1"/>
  <c r="M759" i="1"/>
  <c r="N758" i="1" s="1"/>
  <c r="V315" i="1"/>
  <c r="M315" i="1"/>
  <c r="N314" i="1" s="1"/>
  <c r="V831" i="1"/>
  <c r="M831" i="1"/>
  <c r="N830" i="1" s="1"/>
  <c r="V891" i="1"/>
  <c r="M891" i="1"/>
  <c r="N890" i="1" s="1"/>
  <c r="V987" i="1"/>
  <c r="M987" i="1"/>
  <c r="N986" i="1" s="1"/>
  <c r="V424" i="1"/>
  <c r="M424" i="1"/>
  <c r="N423" i="1" s="1"/>
  <c r="M398" i="1"/>
  <c r="V398" i="1"/>
  <c r="M686" i="1"/>
  <c r="N685" i="1" s="1"/>
  <c r="V686" i="1"/>
  <c r="V1034" i="1"/>
  <c r="M1034" i="1"/>
  <c r="N1033" i="1" s="1"/>
  <c r="V903" i="1"/>
  <c r="M903" i="1"/>
  <c r="N902" i="1" s="1"/>
  <c r="V867" i="1"/>
  <c r="M867" i="1"/>
  <c r="N866" i="1" s="1"/>
  <c r="V746" i="1"/>
  <c r="M746" i="1"/>
  <c r="N745" i="1" s="1"/>
  <c r="M352" i="1"/>
  <c r="N351" i="1" s="1"/>
  <c r="V352" i="1"/>
  <c r="M544" i="1"/>
  <c r="N543" i="1" s="1"/>
  <c r="V544" i="1"/>
  <c r="V436" i="1"/>
  <c r="M436" i="1"/>
  <c r="N435" i="1" s="1"/>
  <c r="V303" i="1"/>
  <c r="M303" i="1"/>
  <c r="N302" i="1" s="1"/>
  <c r="V460" i="1"/>
  <c r="M460" i="1"/>
  <c r="N459" i="1" s="1"/>
  <c r="V710" i="1"/>
  <c r="M710" i="1"/>
  <c r="N709" i="1" s="1"/>
  <c r="V411" i="1"/>
  <c r="M411" i="1"/>
  <c r="N410" i="1" s="1"/>
  <c r="V472" i="1"/>
  <c r="M472" i="1"/>
  <c r="N471" i="1" s="1"/>
  <c r="V580" i="1"/>
  <c r="M580" i="1"/>
  <c r="N579" i="1" s="1"/>
  <c r="V734" i="1"/>
  <c r="M734" i="1"/>
  <c r="N733" i="1" s="1"/>
  <c r="V915" i="1"/>
  <c r="M915" i="1"/>
  <c r="N914" i="1" s="1"/>
  <c r="V771" i="1"/>
  <c r="M771" i="1"/>
  <c r="N770" i="1" s="1"/>
  <c r="V807" i="1"/>
  <c r="M807" i="1"/>
  <c r="N806" i="1" s="1"/>
  <c r="M375" i="1"/>
  <c r="N374" i="1" s="1"/>
  <c r="V375" i="1"/>
  <c r="A153" i="1" l="1"/>
  <c r="W141" i="1"/>
  <c r="W159" i="1"/>
  <c r="A171" i="1"/>
  <c r="V255" i="1"/>
  <c r="M255" i="1"/>
  <c r="N254" i="1" s="1"/>
  <c r="V15" i="1"/>
  <c r="M15" i="1"/>
  <c r="N14" i="1" s="1"/>
  <c r="V75" i="1"/>
  <c r="M75" i="1"/>
  <c r="N74" i="1" s="1"/>
  <c r="V3" i="1"/>
  <c r="M3" i="1"/>
  <c r="N2" i="1" s="1"/>
  <c r="A158" i="1"/>
  <c r="W146" i="1"/>
  <c r="A168" i="1"/>
  <c r="W156" i="1"/>
  <c r="V111" i="1"/>
  <c r="M111" i="1"/>
  <c r="N110" i="1" s="1"/>
  <c r="V147" i="1"/>
  <c r="M147" i="1"/>
  <c r="N146" i="1" s="1"/>
  <c r="M194" i="1"/>
  <c r="O194" i="1" s="1"/>
  <c r="V194" i="1" s="1"/>
  <c r="V99" i="1"/>
  <c r="M99" i="1"/>
  <c r="N98" i="1" s="1"/>
  <c r="M182" i="1"/>
  <c r="O182" i="1" s="1"/>
  <c r="V182" i="1" s="1"/>
  <c r="A162" i="1"/>
  <c r="W150" i="1"/>
  <c r="V207" i="1"/>
  <c r="M207" i="1"/>
  <c r="N206" i="1" s="1"/>
  <c r="M170" i="1"/>
  <c r="O170" i="1" s="1"/>
  <c r="V170" i="1" s="1"/>
  <c r="A149" i="1"/>
  <c r="W137" i="1"/>
  <c r="V87" i="1"/>
  <c r="M87" i="1"/>
  <c r="N86" i="1" s="1"/>
  <c r="V51" i="1"/>
  <c r="M51" i="1"/>
  <c r="N50" i="1" s="1"/>
  <c r="M39" i="1"/>
  <c r="N38" i="1" s="1"/>
  <c r="V39" i="1"/>
  <c r="V159" i="1"/>
  <c r="M159" i="1"/>
  <c r="N158" i="1" s="1"/>
  <c r="V243" i="1"/>
  <c r="M243" i="1"/>
  <c r="N242" i="1" s="1"/>
  <c r="V231" i="1"/>
  <c r="M231" i="1"/>
  <c r="N230" i="1" s="1"/>
  <c r="A169" i="1"/>
  <c r="W157" i="1"/>
  <c r="V219" i="1"/>
  <c r="M219" i="1"/>
  <c r="N218" i="1" s="1"/>
  <c r="W163" i="1"/>
  <c r="A175" i="1"/>
  <c r="M122" i="1"/>
  <c r="O122" i="1" s="1"/>
  <c r="V122" i="1" s="1"/>
  <c r="A179" i="1"/>
  <c r="W167" i="1"/>
  <c r="A166" i="1"/>
  <c r="W154" i="1"/>
  <c r="A148" i="1"/>
  <c r="W136" i="1"/>
  <c r="M134" i="1"/>
  <c r="O134" i="1" s="1"/>
  <c r="V134" i="1" s="1"/>
  <c r="A152" i="1"/>
  <c r="W140" i="1"/>
  <c r="M27" i="1"/>
  <c r="N26" i="1" s="1"/>
  <c r="V27" i="1"/>
  <c r="M770" i="1"/>
  <c r="N769" i="1" s="1"/>
  <c r="V770" i="1"/>
  <c r="V579" i="1"/>
  <c r="M579" i="1"/>
  <c r="N578" i="1" s="1"/>
  <c r="V435" i="1"/>
  <c r="M435" i="1"/>
  <c r="N434" i="1" s="1"/>
  <c r="V902" i="1"/>
  <c r="M902" i="1"/>
  <c r="N901" i="1" s="1"/>
  <c r="V950" i="1"/>
  <c r="M950" i="1"/>
  <c r="N949" i="1" s="1"/>
  <c r="M938" i="1"/>
  <c r="N937" i="1" s="1"/>
  <c r="V938" i="1"/>
  <c r="M278" i="1"/>
  <c r="O278" i="1" s="1"/>
  <c r="V278" i="1" s="1"/>
  <c r="V818" i="1"/>
  <c r="M818" i="1"/>
  <c r="N817" i="1" s="1"/>
  <c r="V794" i="1"/>
  <c r="M794" i="1"/>
  <c r="N793" i="1" s="1"/>
  <c r="V615" i="1"/>
  <c r="M615" i="1"/>
  <c r="N614" i="1" s="1"/>
  <c r="M326" i="1"/>
  <c r="O326" i="1" s="1"/>
  <c r="V326" i="1" s="1"/>
  <c r="M721" i="1"/>
  <c r="O721" i="1" s="1"/>
  <c r="V721" i="1" s="1"/>
  <c r="V1022" i="1"/>
  <c r="M1022" i="1"/>
  <c r="N1021" i="1" s="1"/>
  <c r="V974" i="1"/>
  <c r="M974" i="1"/>
  <c r="N973" i="1" s="1"/>
  <c r="V698" i="1"/>
  <c r="M698" i="1"/>
  <c r="N697" i="1" s="1"/>
  <c r="M374" i="1"/>
  <c r="V374" i="1"/>
  <c r="V471" i="1"/>
  <c r="M471" i="1"/>
  <c r="N470" i="1" s="1"/>
  <c r="V709" i="1"/>
  <c r="M709" i="1"/>
  <c r="M745" i="1"/>
  <c r="O745" i="1" s="1"/>
  <c r="V745" i="1" s="1"/>
  <c r="V423" i="1"/>
  <c r="M423" i="1"/>
  <c r="N422" i="1" s="1"/>
  <c r="V830" i="1"/>
  <c r="M830" i="1"/>
  <c r="N829" i="1" s="1"/>
  <c r="V758" i="1"/>
  <c r="M758" i="1"/>
  <c r="N757" i="1" s="1"/>
  <c r="V782" i="1"/>
  <c r="M782" i="1"/>
  <c r="N781" i="1" s="1"/>
  <c r="V1010" i="1"/>
  <c r="M1010" i="1"/>
  <c r="N1009" i="1" s="1"/>
  <c r="M590" i="1"/>
  <c r="O590" i="1" s="1"/>
  <c r="V590" i="1" s="1"/>
  <c r="V519" i="1"/>
  <c r="M519" i="1"/>
  <c r="N518" i="1" s="1"/>
  <c r="V685" i="1"/>
  <c r="M685" i="1"/>
  <c r="M555" i="1"/>
  <c r="N554" i="1" s="1"/>
  <c r="V555" i="1"/>
  <c r="V363" i="1"/>
  <c r="M363" i="1"/>
  <c r="N362" i="1" s="1"/>
  <c r="M531" i="1"/>
  <c r="N530" i="1" s="1"/>
  <c r="V531" i="1"/>
  <c r="V806" i="1"/>
  <c r="M806" i="1"/>
  <c r="N805" i="1" s="1"/>
  <c r="V914" i="1"/>
  <c r="M914" i="1"/>
  <c r="N913" i="1" s="1"/>
  <c r="M410" i="1"/>
  <c r="O410" i="1" s="1"/>
  <c r="V410" i="1" s="1"/>
  <c r="V459" i="1"/>
  <c r="M459" i="1"/>
  <c r="N458" i="1" s="1"/>
  <c r="M1033" i="1"/>
  <c r="O1033" i="1" s="1"/>
  <c r="R1033" i="1" s="1"/>
  <c r="T1033" i="1" s="1"/>
  <c r="V986" i="1"/>
  <c r="M986" i="1"/>
  <c r="N985" i="1" s="1"/>
  <c r="M314" i="1"/>
  <c r="O314" i="1" s="1"/>
  <c r="V314" i="1" s="1"/>
  <c r="V483" i="1"/>
  <c r="M483" i="1"/>
  <c r="N482" i="1" s="1"/>
  <c r="V495" i="1"/>
  <c r="M495" i="1"/>
  <c r="N494" i="1" s="1"/>
  <c r="M567" i="1"/>
  <c r="N566" i="1" s="1"/>
  <c r="V567" i="1"/>
  <c r="V447" i="1"/>
  <c r="M447" i="1"/>
  <c r="N446" i="1" s="1"/>
  <c r="M661" i="1"/>
  <c r="O661" i="1" s="1"/>
  <c r="V661" i="1" s="1"/>
  <c r="V627" i="1"/>
  <c r="M627" i="1"/>
  <c r="N626" i="1" s="1"/>
  <c r="V962" i="1"/>
  <c r="M962" i="1"/>
  <c r="N961" i="1" s="1"/>
  <c r="V507" i="1"/>
  <c r="M507" i="1"/>
  <c r="N506" i="1" s="1"/>
  <c r="M1045" i="1"/>
  <c r="O1045" i="1" s="1"/>
  <c r="R1045" i="1" s="1"/>
  <c r="T1045" i="1" s="1"/>
  <c r="M854" i="1"/>
  <c r="N853" i="1" s="1"/>
  <c r="V854" i="1"/>
  <c r="M290" i="1"/>
  <c r="O290" i="1" s="1"/>
  <c r="V290" i="1" s="1"/>
  <c r="V650" i="1"/>
  <c r="M650" i="1"/>
  <c r="N649" i="1" s="1"/>
  <c r="M878" i="1"/>
  <c r="N877" i="1" s="1"/>
  <c r="V878" i="1"/>
  <c r="M543" i="1"/>
  <c r="N542" i="1" s="1"/>
  <c r="V543" i="1"/>
  <c r="M733" i="1"/>
  <c r="O733" i="1" s="1"/>
  <c r="V733" i="1" s="1"/>
  <c r="M302" i="1"/>
  <c r="O302" i="1" s="1"/>
  <c r="V302" i="1" s="1"/>
  <c r="M866" i="1"/>
  <c r="N865" i="1" s="1"/>
  <c r="V866" i="1"/>
  <c r="V890" i="1"/>
  <c r="M890" i="1"/>
  <c r="N889" i="1" s="1"/>
  <c r="M266" i="1"/>
  <c r="O266" i="1" s="1"/>
  <c r="V266" i="1" s="1"/>
  <c r="V926" i="1"/>
  <c r="M926" i="1"/>
  <c r="N925" i="1" s="1"/>
  <c r="V998" i="1"/>
  <c r="M998" i="1"/>
  <c r="N997" i="1" s="1"/>
  <c r="V339" i="1"/>
  <c r="M339" i="1"/>
  <c r="N338" i="1" s="1"/>
  <c r="V387" i="1"/>
  <c r="M387" i="1"/>
  <c r="N386" i="1" s="1"/>
  <c r="M602" i="1"/>
  <c r="O602" i="1" s="1"/>
  <c r="V602" i="1" s="1"/>
  <c r="V351" i="1"/>
  <c r="M351" i="1"/>
  <c r="N350" i="1" s="1"/>
  <c r="M842" i="1"/>
  <c r="N841" i="1" s="1"/>
  <c r="V842" i="1"/>
  <c r="V1033" i="1" l="1"/>
  <c r="V1045" i="1"/>
  <c r="M98" i="1"/>
  <c r="O98" i="1" s="1"/>
  <c r="V98" i="1" s="1"/>
  <c r="M14" i="1"/>
  <c r="O14" i="1" s="1"/>
  <c r="V14" i="1" s="1"/>
  <c r="A164" i="1"/>
  <c r="W152" i="1"/>
  <c r="A191" i="1"/>
  <c r="W179" i="1"/>
  <c r="A181" i="1"/>
  <c r="W169" i="1"/>
  <c r="M38" i="1"/>
  <c r="O38" i="1" s="1"/>
  <c r="V38" i="1" s="1"/>
  <c r="A180" i="1"/>
  <c r="W168" i="1"/>
  <c r="M230" i="1"/>
  <c r="O230" i="1" s="1"/>
  <c r="V230" i="1" s="1"/>
  <c r="V50" i="1"/>
  <c r="M50" i="1"/>
  <c r="H8" i="3" s="1"/>
  <c r="K8" i="3" s="1"/>
  <c r="M206" i="1"/>
  <c r="O206" i="1" s="1"/>
  <c r="V206" i="1" s="1"/>
  <c r="M254" i="1"/>
  <c r="O254" i="1" s="1"/>
  <c r="V254" i="1" s="1"/>
  <c r="A170" i="1"/>
  <c r="W158" i="1"/>
  <c r="A187" i="1"/>
  <c r="W175" i="1"/>
  <c r="M242" i="1"/>
  <c r="O242" i="1" s="1"/>
  <c r="V242" i="1" s="1"/>
  <c r="M86" i="1"/>
  <c r="O86" i="1" s="1"/>
  <c r="V86" i="1" s="1"/>
  <c r="M146" i="1"/>
  <c r="O146" i="1" s="1"/>
  <c r="V146" i="1" s="1"/>
  <c r="M2" i="1"/>
  <c r="O2" i="1" s="1"/>
  <c r="V2" i="1" s="1"/>
  <c r="A183" i="1"/>
  <c r="W171" i="1"/>
  <c r="A160" i="1"/>
  <c r="W148" i="1"/>
  <c r="A174" i="1"/>
  <c r="W162" i="1"/>
  <c r="M218" i="1"/>
  <c r="O218" i="1" s="1"/>
  <c r="V218" i="1" s="1"/>
  <c r="M158" i="1"/>
  <c r="O158" i="1" s="1"/>
  <c r="V158" i="1" s="1"/>
  <c r="M110" i="1"/>
  <c r="O110" i="1" s="1"/>
  <c r="V110" i="1" s="1"/>
  <c r="M74" i="1"/>
  <c r="O74" i="1" s="1"/>
  <c r="V74" i="1" s="1"/>
  <c r="M26" i="1"/>
  <c r="O26" i="1" s="1"/>
  <c r="V26" i="1" s="1"/>
  <c r="A178" i="1"/>
  <c r="W166" i="1"/>
  <c r="A161" i="1"/>
  <c r="W149" i="1"/>
  <c r="A165" i="1"/>
  <c r="W153" i="1"/>
  <c r="M997" i="1"/>
  <c r="O997" i="1" s="1"/>
  <c r="R997" i="1" s="1"/>
  <c r="T997" i="1" s="1"/>
  <c r="M649" i="1"/>
  <c r="O649" i="1" s="1"/>
  <c r="V649" i="1" s="1"/>
  <c r="M506" i="1"/>
  <c r="O506" i="1" s="1"/>
  <c r="V506" i="1" s="1"/>
  <c r="M482" i="1"/>
  <c r="O482" i="1" s="1"/>
  <c r="R482" i="1" s="1"/>
  <c r="T482" i="1" s="1"/>
  <c r="M1021" i="1"/>
  <c r="O1021" i="1" s="1"/>
  <c r="V1021" i="1" s="1"/>
  <c r="M793" i="1"/>
  <c r="O793" i="1" s="1"/>
  <c r="V793" i="1" s="1"/>
  <c r="M865" i="1"/>
  <c r="O865" i="1" s="1"/>
  <c r="R865" i="1" s="1"/>
  <c r="T865" i="1" s="1"/>
  <c r="M530" i="1"/>
  <c r="O530" i="1" s="1"/>
  <c r="R530" i="1" s="1"/>
  <c r="T530" i="1" s="1"/>
  <c r="M350" i="1"/>
  <c r="O350" i="1" s="1"/>
  <c r="V350" i="1" s="1"/>
  <c r="H7" i="3"/>
  <c r="K7" i="3" s="1"/>
  <c r="M961" i="1"/>
  <c r="O961" i="1" s="1"/>
  <c r="V961" i="1" s="1"/>
  <c r="M446" i="1"/>
  <c r="O446" i="1" s="1"/>
  <c r="R446" i="1" s="1"/>
  <c r="T446" i="1" s="1"/>
  <c r="M913" i="1"/>
  <c r="O913" i="1" s="1"/>
  <c r="R913" i="1" s="1"/>
  <c r="T913" i="1" s="1"/>
  <c r="M757" i="1"/>
  <c r="O757" i="1" s="1"/>
  <c r="V757" i="1" s="1"/>
  <c r="M973" i="1"/>
  <c r="O973" i="1" s="1"/>
  <c r="R973" i="1" s="1"/>
  <c r="T973" i="1" s="1"/>
  <c r="M817" i="1"/>
  <c r="O817" i="1" s="1"/>
  <c r="V817" i="1" s="1"/>
  <c r="M949" i="1"/>
  <c r="O949" i="1" s="1"/>
  <c r="V949" i="1" s="1"/>
  <c r="M901" i="1"/>
  <c r="O901" i="1" s="1"/>
  <c r="R901" i="1" s="1"/>
  <c r="T901" i="1" s="1"/>
  <c r="M578" i="1"/>
  <c r="O578" i="1" s="1"/>
  <c r="V578" i="1" s="1"/>
  <c r="V386" i="1"/>
  <c r="M386" i="1"/>
  <c r="M925" i="1"/>
  <c r="O925" i="1" s="1"/>
  <c r="R925" i="1" s="1"/>
  <c r="T925" i="1" s="1"/>
  <c r="M889" i="1"/>
  <c r="O889" i="1" s="1"/>
  <c r="V889" i="1" s="1"/>
  <c r="M805" i="1"/>
  <c r="O805" i="1" s="1"/>
  <c r="V805" i="1" s="1"/>
  <c r="M362" i="1"/>
  <c r="O362" i="1" s="1"/>
  <c r="V362" i="1" s="1"/>
  <c r="M1009" i="1"/>
  <c r="O1009" i="1" s="1"/>
  <c r="V1009" i="1" s="1"/>
  <c r="M829" i="1"/>
  <c r="O829" i="1" s="1"/>
  <c r="V829" i="1" s="1"/>
  <c r="M841" i="1"/>
  <c r="O841" i="1" s="1"/>
  <c r="V841" i="1" s="1"/>
  <c r="M542" i="1"/>
  <c r="O542" i="1" s="1"/>
  <c r="V542" i="1" s="1"/>
  <c r="M853" i="1"/>
  <c r="O853" i="1" s="1"/>
  <c r="V853" i="1" s="1"/>
  <c r="M566" i="1"/>
  <c r="O566" i="1" s="1"/>
  <c r="R566" i="1" s="1"/>
  <c r="T566" i="1" s="1"/>
  <c r="M769" i="1"/>
  <c r="O769" i="1" s="1"/>
  <c r="V769" i="1" s="1"/>
  <c r="M338" i="1"/>
  <c r="O338" i="1" s="1"/>
  <c r="V338" i="1" s="1"/>
  <c r="G9" i="4"/>
  <c r="J9" i="4" s="1"/>
  <c r="M626" i="1"/>
  <c r="O626" i="1" s="1"/>
  <c r="R626" i="1" s="1"/>
  <c r="T626" i="1" s="1"/>
  <c r="M494" i="1"/>
  <c r="O494" i="1" s="1"/>
  <c r="R494" i="1" s="1"/>
  <c r="T494" i="1" s="1"/>
  <c r="M985" i="1"/>
  <c r="O985" i="1" s="1"/>
  <c r="R985" i="1" s="1"/>
  <c r="T985" i="1" s="1"/>
  <c r="M458" i="1"/>
  <c r="O458" i="1" s="1"/>
  <c r="R458" i="1" s="1"/>
  <c r="T458" i="1" s="1"/>
  <c r="M518" i="1"/>
  <c r="O518" i="1" s="1"/>
  <c r="V518" i="1" s="1"/>
  <c r="M781" i="1"/>
  <c r="O781" i="1" s="1"/>
  <c r="V781" i="1" s="1"/>
  <c r="M422" i="1"/>
  <c r="V422" i="1"/>
  <c r="M470" i="1"/>
  <c r="O470" i="1" s="1"/>
  <c r="R470" i="1" s="1"/>
  <c r="T470" i="1" s="1"/>
  <c r="M697" i="1"/>
  <c r="O697" i="1" s="1"/>
  <c r="R697" i="1" s="1"/>
  <c r="T697" i="1" s="1"/>
  <c r="M614" i="1"/>
  <c r="O614" i="1" s="1"/>
  <c r="R614" i="1" s="1"/>
  <c r="T614" i="1" s="1"/>
  <c r="V434" i="1"/>
  <c r="M434" i="1"/>
  <c r="M877" i="1"/>
  <c r="O877" i="1" s="1"/>
  <c r="V877" i="1" s="1"/>
  <c r="M554" i="1"/>
  <c r="O554" i="1" s="1"/>
  <c r="V554" i="1" s="1"/>
  <c r="M937" i="1"/>
  <c r="O937" i="1" s="1"/>
  <c r="V937" i="1" s="1"/>
  <c r="G6" i="4" l="1"/>
  <c r="J6" i="4" s="1"/>
  <c r="H5" i="3"/>
  <c r="K5" i="3" s="1"/>
  <c r="H6" i="3"/>
  <c r="K6" i="3" s="1"/>
  <c r="G5" i="4"/>
  <c r="J5" i="4" s="1"/>
  <c r="G7" i="4"/>
  <c r="J7" i="4" s="1"/>
  <c r="H4" i="3"/>
  <c r="K4" i="3" s="1"/>
  <c r="G8" i="4"/>
  <c r="J8" i="4" s="1"/>
  <c r="V973" i="1"/>
  <c r="V494" i="1"/>
  <c r="V566" i="1"/>
  <c r="V925" i="1"/>
  <c r="V446" i="1"/>
  <c r="V482" i="1"/>
  <c r="A177" i="1"/>
  <c r="W165" i="1"/>
  <c r="A186" i="1"/>
  <c r="W174" i="1"/>
  <c r="A182" i="1"/>
  <c r="W170" i="1"/>
  <c r="W191" i="1"/>
  <c r="A203" i="1"/>
  <c r="A173" i="1"/>
  <c r="W161" i="1"/>
  <c r="A172" i="1"/>
  <c r="W160" i="1"/>
  <c r="A192" i="1"/>
  <c r="W180" i="1"/>
  <c r="A176" i="1"/>
  <c r="W164" i="1"/>
  <c r="A190" i="1"/>
  <c r="W178" i="1"/>
  <c r="A195" i="1"/>
  <c r="W183" i="1"/>
  <c r="A199" i="1"/>
  <c r="W187" i="1"/>
  <c r="A193" i="1"/>
  <c r="W181" i="1"/>
  <c r="V470" i="1"/>
  <c r="V626" i="1"/>
  <c r="V614" i="1"/>
  <c r="V458" i="1"/>
  <c r="V901" i="1"/>
  <c r="V913" i="1"/>
  <c r="V530" i="1"/>
  <c r="G10" i="4"/>
  <c r="J10" i="4" s="1"/>
  <c r="H9" i="3"/>
  <c r="K9" i="3" s="1"/>
  <c r="V985" i="1"/>
  <c r="V697" i="1"/>
  <c r="H10" i="3"/>
  <c r="K10" i="3" s="1"/>
  <c r="V865" i="1"/>
  <c r="V997" i="1"/>
  <c r="A205" i="1" l="1"/>
  <c r="W193" i="1"/>
  <c r="A188" i="1"/>
  <c r="W176" i="1"/>
  <c r="A211" i="1"/>
  <c r="W199" i="1"/>
  <c r="W192" i="1"/>
  <c r="A204" i="1"/>
  <c r="A194" i="1"/>
  <c r="W182" i="1"/>
  <c r="A215" i="1"/>
  <c r="W203" i="1"/>
  <c r="W195" i="1"/>
  <c r="A207" i="1"/>
  <c r="A184" i="1"/>
  <c r="W172" i="1"/>
  <c r="A198" i="1"/>
  <c r="W186" i="1"/>
  <c r="A202" i="1"/>
  <c r="W190" i="1"/>
  <c r="A185" i="1"/>
  <c r="W173" i="1"/>
  <c r="A189" i="1"/>
  <c r="W177" i="1"/>
  <c r="A216" i="1" l="1"/>
  <c r="W204" i="1"/>
  <c r="A201" i="1"/>
  <c r="W189" i="1"/>
  <c r="A196" i="1"/>
  <c r="W184" i="1"/>
  <c r="A219" i="1"/>
  <c r="W207" i="1"/>
  <c r="A197" i="1"/>
  <c r="W185" i="1"/>
  <c r="A223" i="1"/>
  <c r="W211" i="1"/>
  <c r="A214" i="1"/>
  <c r="W202" i="1"/>
  <c r="A227" i="1"/>
  <c r="W215" i="1"/>
  <c r="A200" i="1"/>
  <c r="W188" i="1"/>
  <c r="A210" i="1"/>
  <c r="W198" i="1"/>
  <c r="A206" i="1"/>
  <c r="W194" i="1"/>
  <c r="A217" i="1"/>
  <c r="W205" i="1"/>
  <c r="A229" i="1" l="1"/>
  <c r="W217" i="1"/>
  <c r="A239" i="1"/>
  <c r="A251" i="1" s="1"/>
  <c r="A263" i="1" s="1"/>
  <c r="W227" i="1"/>
  <c r="A231" i="1"/>
  <c r="W219" i="1"/>
  <c r="A218" i="1"/>
  <c r="W206" i="1"/>
  <c r="A226" i="1"/>
  <c r="W214" i="1"/>
  <c r="W196" i="1"/>
  <c r="A208" i="1"/>
  <c r="A222" i="1"/>
  <c r="W210" i="1"/>
  <c r="A235" i="1"/>
  <c r="W223" i="1"/>
  <c r="A213" i="1"/>
  <c r="W201" i="1"/>
  <c r="A212" i="1"/>
  <c r="W200" i="1"/>
  <c r="A209" i="1"/>
  <c r="W197" i="1"/>
  <c r="A228" i="1"/>
  <c r="W216" i="1"/>
  <c r="A275" i="1" l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W263" i="1"/>
  <c r="A240" i="1"/>
  <c r="A252" i="1" s="1"/>
  <c r="A264" i="1" s="1"/>
  <c r="W228" i="1"/>
  <c r="W235" i="1"/>
  <c r="A247" i="1"/>
  <c r="A230" i="1"/>
  <c r="W218" i="1"/>
  <c r="A221" i="1"/>
  <c r="W209" i="1"/>
  <c r="A234" i="1"/>
  <c r="W222" i="1"/>
  <c r="A243" i="1"/>
  <c r="W231" i="1"/>
  <c r="A220" i="1"/>
  <c r="W208" i="1"/>
  <c r="A224" i="1"/>
  <c r="W212" i="1"/>
  <c r="W239" i="1"/>
  <c r="W251" i="1"/>
  <c r="A225" i="1"/>
  <c r="W213" i="1"/>
  <c r="A238" i="1"/>
  <c r="A250" i="1" s="1"/>
  <c r="A262" i="1" s="1"/>
  <c r="W226" i="1"/>
  <c r="A241" i="1"/>
  <c r="A253" i="1" s="1"/>
  <c r="A265" i="1" s="1"/>
  <c r="W229" i="1"/>
  <c r="A539" i="1" l="1"/>
  <c r="A551" i="1" s="1"/>
  <c r="A563" i="1" s="1"/>
  <c r="A575" i="1" s="1"/>
  <c r="A587" i="1" s="1"/>
  <c r="A599" i="1" s="1"/>
  <c r="A611" i="1" s="1"/>
  <c r="A623" i="1" s="1"/>
  <c r="A635" i="1" s="1"/>
  <c r="A647" i="1" s="1"/>
  <c r="W262" i="1"/>
  <c r="A274" i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277" i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W265" i="1"/>
  <c r="W247" i="1"/>
  <c r="A259" i="1"/>
  <c r="W243" i="1"/>
  <c r="A255" i="1"/>
  <c r="W264" i="1"/>
  <c r="A276" i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W253" i="1"/>
  <c r="W241" i="1"/>
  <c r="A236" i="1"/>
  <c r="W224" i="1"/>
  <c r="A233" i="1"/>
  <c r="W221" i="1"/>
  <c r="W250" i="1"/>
  <c r="W238" i="1"/>
  <c r="A232" i="1"/>
  <c r="W220" i="1"/>
  <c r="A242" i="1"/>
  <c r="W230" i="1"/>
  <c r="A237" i="1"/>
  <c r="W225" i="1"/>
  <c r="A246" i="1"/>
  <c r="W234" i="1"/>
  <c r="W240" i="1"/>
  <c r="W252" i="1"/>
  <c r="A540" i="1" l="1"/>
  <c r="A552" i="1" s="1"/>
  <c r="A564" i="1" s="1"/>
  <c r="A576" i="1" s="1"/>
  <c r="A588" i="1" s="1"/>
  <c r="A600" i="1" s="1"/>
  <c r="A612" i="1" s="1"/>
  <c r="A624" i="1" s="1"/>
  <c r="A636" i="1" s="1"/>
  <c r="A648" i="1" s="1"/>
  <c r="A538" i="1"/>
  <c r="A550" i="1" s="1"/>
  <c r="A562" i="1" s="1"/>
  <c r="A574" i="1" s="1"/>
  <c r="A586" i="1" s="1"/>
  <c r="A598" i="1" s="1"/>
  <c r="A610" i="1" s="1"/>
  <c r="A622" i="1" s="1"/>
  <c r="A541" i="1"/>
  <c r="A553" i="1" s="1"/>
  <c r="A565" i="1" s="1"/>
  <c r="A577" i="1" s="1"/>
  <c r="A589" i="1" s="1"/>
  <c r="A601" i="1" s="1"/>
  <c r="A613" i="1" s="1"/>
  <c r="A625" i="1" s="1"/>
  <c r="A637" i="1" s="1"/>
  <c r="A658" i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267" i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W255" i="1"/>
  <c r="A271" i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W259" i="1"/>
  <c r="W242" i="1"/>
  <c r="A254" i="1"/>
  <c r="W246" i="1"/>
  <c r="A258" i="1"/>
  <c r="A249" i="1"/>
  <c r="W237" i="1"/>
  <c r="A245" i="1"/>
  <c r="W233" i="1"/>
  <c r="W236" i="1"/>
  <c r="A248" i="1"/>
  <c r="A244" i="1"/>
  <c r="W232" i="1"/>
  <c r="W277" i="1"/>
  <c r="W275" i="1"/>
  <c r="W276" i="1"/>
  <c r="W274" i="1"/>
  <c r="A634" i="1" l="1"/>
  <c r="A646" i="1" s="1"/>
  <c r="A535" i="1"/>
  <c r="A547" i="1" s="1"/>
  <c r="A559" i="1" s="1"/>
  <c r="A571" i="1" s="1"/>
  <c r="A583" i="1" s="1"/>
  <c r="A595" i="1" s="1"/>
  <c r="A607" i="1" s="1"/>
  <c r="A619" i="1" s="1"/>
  <c r="A531" i="1"/>
  <c r="A543" i="1" s="1"/>
  <c r="A555" i="1" s="1"/>
  <c r="A567" i="1" s="1"/>
  <c r="A579" i="1" s="1"/>
  <c r="A591" i="1" s="1"/>
  <c r="A603" i="1" s="1"/>
  <c r="A615" i="1" s="1"/>
  <c r="A627" i="1" s="1"/>
  <c r="A639" i="1" s="1"/>
  <c r="A660" i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659" i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W267" i="1"/>
  <c r="W249" i="1"/>
  <c r="A261" i="1"/>
  <c r="A270" i="1"/>
  <c r="W258" i="1"/>
  <c r="W248" i="1"/>
  <c r="A260" i="1"/>
  <c r="A266" i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W254" i="1"/>
  <c r="W244" i="1"/>
  <c r="A256" i="1"/>
  <c r="W245" i="1"/>
  <c r="A257" i="1"/>
  <c r="W288" i="1"/>
  <c r="W287" i="1"/>
  <c r="W279" i="1"/>
  <c r="W286" i="1"/>
  <c r="W289" i="1"/>
  <c r="W271" i="1"/>
  <c r="A631" i="1" l="1"/>
  <c r="A643" i="1" s="1"/>
  <c r="A657" i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530" i="1"/>
  <c r="A542" i="1" s="1"/>
  <c r="A554" i="1" s="1"/>
  <c r="A566" i="1" s="1"/>
  <c r="A578" i="1" s="1"/>
  <c r="A590" i="1" s="1"/>
  <c r="A602" i="1" s="1"/>
  <c r="A614" i="1" s="1"/>
  <c r="A626" i="1" s="1"/>
  <c r="A638" i="1" s="1"/>
  <c r="A650" i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272" i="1"/>
  <c r="W260" i="1"/>
  <c r="A269" i="1"/>
  <c r="W257" i="1"/>
  <c r="A282" i="1"/>
  <c r="W270" i="1"/>
  <c r="W266" i="1"/>
  <c r="A268" i="1"/>
  <c r="W256" i="1"/>
  <c r="W261" i="1"/>
  <c r="A273" i="1"/>
  <c r="W291" i="1"/>
  <c r="W299" i="1"/>
  <c r="W278" i="1"/>
  <c r="W300" i="1"/>
  <c r="W283" i="1"/>
  <c r="W298" i="1"/>
  <c r="W301" i="1"/>
  <c r="A654" i="1" l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649" i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280" i="1"/>
  <c r="W268" i="1"/>
  <c r="A294" i="1"/>
  <c r="W282" i="1"/>
  <c r="A285" i="1"/>
  <c r="W273" i="1"/>
  <c r="A281" i="1"/>
  <c r="W269" i="1"/>
  <c r="A284" i="1"/>
  <c r="W272" i="1"/>
  <c r="W313" i="1"/>
  <c r="W311" i="1"/>
  <c r="W295" i="1"/>
  <c r="W312" i="1"/>
  <c r="W303" i="1"/>
  <c r="W290" i="1"/>
  <c r="W310" i="1"/>
  <c r="A297" i="1" l="1"/>
  <c r="W285" i="1"/>
  <c r="A293" i="1"/>
  <c r="W281" i="1"/>
  <c r="A306" i="1"/>
  <c r="W294" i="1"/>
  <c r="A296" i="1"/>
  <c r="W284" i="1"/>
  <c r="A292" i="1"/>
  <c r="W280" i="1"/>
  <c r="W307" i="1"/>
  <c r="W315" i="1"/>
  <c r="W323" i="1"/>
  <c r="W324" i="1"/>
  <c r="W322" i="1"/>
  <c r="W302" i="1"/>
  <c r="W325" i="1"/>
  <c r="A308" i="1" l="1"/>
  <c r="W296" i="1"/>
  <c r="A318" i="1"/>
  <c r="W306" i="1"/>
  <c r="A305" i="1"/>
  <c r="W293" i="1"/>
  <c r="A304" i="1"/>
  <c r="W292" i="1"/>
  <c r="A309" i="1"/>
  <c r="W297" i="1"/>
  <c r="W327" i="1"/>
  <c r="W319" i="1"/>
  <c r="W337" i="1"/>
  <c r="W334" i="1"/>
  <c r="W336" i="1"/>
  <c r="W314" i="1"/>
  <c r="W335" i="1"/>
  <c r="A317" i="1" l="1"/>
  <c r="W305" i="1"/>
  <c r="A330" i="1"/>
  <c r="W318" i="1"/>
  <c r="A316" i="1"/>
  <c r="W304" i="1"/>
  <c r="A321" i="1"/>
  <c r="W309" i="1"/>
  <c r="A320" i="1"/>
  <c r="W308" i="1"/>
  <c r="W346" i="1"/>
  <c r="W347" i="1"/>
  <c r="W331" i="1"/>
  <c r="W349" i="1"/>
  <c r="W326" i="1"/>
  <c r="W348" i="1"/>
  <c r="W339" i="1"/>
  <c r="A328" i="1" l="1"/>
  <c r="W316" i="1"/>
  <c r="A333" i="1"/>
  <c r="W321" i="1"/>
  <c r="A342" i="1"/>
  <c r="W330" i="1"/>
  <c r="A332" i="1"/>
  <c r="W320" i="1"/>
  <c r="A329" i="1"/>
  <c r="W317" i="1"/>
  <c r="W360" i="1"/>
  <c r="W359" i="1"/>
  <c r="W338" i="1"/>
  <c r="W361" i="1"/>
  <c r="W358" i="1"/>
  <c r="W351" i="1"/>
  <c r="W343" i="1"/>
  <c r="A344" i="1" l="1"/>
  <c r="W332" i="1"/>
  <c r="A354" i="1"/>
  <c r="W342" i="1"/>
  <c r="A345" i="1"/>
  <c r="W333" i="1"/>
  <c r="A341" i="1"/>
  <c r="W329" i="1"/>
  <c r="A340" i="1"/>
  <c r="W328" i="1"/>
  <c r="W371" i="1"/>
  <c r="W373" i="1"/>
  <c r="W363" i="1"/>
  <c r="W355" i="1"/>
  <c r="W350" i="1"/>
  <c r="W370" i="1"/>
  <c r="W372" i="1"/>
  <c r="A353" i="1" l="1"/>
  <c r="W341" i="1"/>
  <c r="A357" i="1"/>
  <c r="W345" i="1"/>
  <c r="A366" i="1"/>
  <c r="W354" i="1"/>
  <c r="A352" i="1"/>
  <c r="W340" i="1"/>
  <c r="A356" i="1"/>
  <c r="W344" i="1"/>
  <c r="W384" i="1"/>
  <c r="W367" i="1"/>
  <c r="W382" i="1"/>
  <c r="W375" i="1"/>
  <c r="W385" i="1"/>
  <c r="W362" i="1"/>
  <c r="W383" i="1"/>
  <c r="A378" i="1" l="1"/>
  <c r="W366" i="1"/>
  <c r="A369" i="1"/>
  <c r="W357" i="1"/>
  <c r="A364" i="1"/>
  <c r="W352" i="1"/>
  <c r="A368" i="1"/>
  <c r="W356" i="1"/>
  <c r="A365" i="1"/>
  <c r="W353" i="1"/>
  <c r="W397" i="1"/>
  <c r="W395" i="1"/>
  <c r="W387" i="1"/>
  <c r="W374" i="1"/>
  <c r="W379" i="1"/>
  <c r="W394" i="1"/>
  <c r="W396" i="1"/>
  <c r="A376" i="1" l="1"/>
  <c r="W364" i="1"/>
  <c r="A380" i="1"/>
  <c r="W368" i="1"/>
  <c r="A381" i="1"/>
  <c r="W369" i="1"/>
  <c r="A377" i="1"/>
  <c r="W365" i="1"/>
  <c r="A390" i="1"/>
  <c r="W378" i="1"/>
  <c r="W408" i="1"/>
  <c r="W407" i="1"/>
  <c r="W386" i="1"/>
  <c r="W406" i="1"/>
  <c r="W409" i="1"/>
  <c r="W391" i="1"/>
  <c r="W399" i="1"/>
  <c r="A393" i="1" l="1"/>
  <c r="W381" i="1"/>
  <c r="A392" i="1"/>
  <c r="W380" i="1"/>
  <c r="A389" i="1"/>
  <c r="W377" i="1"/>
  <c r="A402" i="1"/>
  <c r="W390" i="1"/>
  <c r="A388" i="1"/>
  <c r="W376" i="1"/>
  <c r="W411" i="1"/>
  <c r="W419" i="1"/>
  <c r="W421" i="1"/>
  <c r="W418" i="1"/>
  <c r="W403" i="1"/>
  <c r="W420" i="1"/>
  <c r="W398" i="1"/>
  <c r="A401" i="1" l="1"/>
  <c r="W389" i="1"/>
  <c r="A414" i="1"/>
  <c r="W402" i="1"/>
  <c r="A404" i="1"/>
  <c r="W392" i="1"/>
  <c r="A400" i="1"/>
  <c r="W388" i="1"/>
  <c r="A405" i="1"/>
  <c r="W393" i="1"/>
  <c r="W410" i="1"/>
  <c r="W423" i="1"/>
  <c r="W430" i="1"/>
  <c r="W433" i="1"/>
  <c r="W415" i="1"/>
  <c r="W432" i="1"/>
  <c r="W431" i="1"/>
  <c r="A416" i="1" l="1"/>
  <c r="W404" i="1"/>
  <c r="A426" i="1"/>
  <c r="W414" i="1"/>
  <c r="A412" i="1"/>
  <c r="W400" i="1"/>
  <c r="A417" i="1"/>
  <c r="W405" i="1"/>
  <c r="A413" i="1"/>
  <c r="W401" i="1"/>
  <c r="W435" i="1"/>
  <c r="W427" i="1"/>
  <c r="W443" i="1"/>
  <c r="W445" i="1"/>
  <c r="W442" i="1"/>
  <c r="W422" i="1"/>
  <c r="W444" i="1"/>
  <c r="A424" i="1" l="1"/>
  <c r="W412" i="1"/>
  <c r="A438" i="1"/>
  <c r="W426" i="1"/>
  <c r="A429" i="1"/>
  <c r="W417" i="1"/>
  <c r="A425" i="1"/>
  <c r="W413" i="1"/>
  <c r="A428" i="1"/>
  <c r="W416" i="1"/>
  <c r="W455" i="1"/>
  <c r="W439" i="1"/>
  <c r="W447" i="1"/>
  <c r="W434" i="1"/>
  <c r="W456" i="1"/>
  <c r="W454" i="1"/>
  <c r="W457" i="1"/>
  <c r="A441" i="1" l="1"/>
  <c r="W429" i="1"/>
  <c r="A437" i="1"/>
  <c r="W425" i="1"/>
  <c r="A450" i="1"/>
  <c r="W438" i="1"/>
  <c r="A440" i="1"/>
  <c r="W428" i="1"/>
  <c r="A436" i="1"/>
  <c r="W424" i="1"/>
  <c r="W468" i="1"/>
  <c r="W451" i="1"/>
  <c r="W446" i="1"/>
  <c r="W469" i="1"/>
  <c r="W466" i="1"/>
  <c r="W459" i="1"/>
  <c r="W467" i="1"/>
  <c r="A462" i="1" l="1"/>
  <c r="W450" i="1"/>
  <c r="A452" i="1"/>
  <c r="W440" i="1"/>
  <c r="A449" i="1"/>
  <c r="W437" i="1"/>
  <c r="A448" i="1"/>
  <c r="W436" i="1"/>
  <c r="A453" i="1"/>
  <c r="W441" i="1"/>
  <c r="W480" i="1"/>
  <c r="W481" i="1"/>
  <c r="W458" i="1"/>
  <c r="W471" i="1"/>
  <c r="W479" i="1"/>
  <c r="W478" i="1"/>
  <c r="W463" i="1"/>
  <c r="A461" i="1" l="1"/>
  <c r="W449" i="1"/>
  <c r="A460" i="1"/>
  <c r="W448" i="1"/>
  <c r="A464" i="1"/>
  <c r="W452" i="1"/>
  <c r="A465" i="1"/>
  <c r="W453" i="1"/>
  <c r="A474" i="1"/>
  <c r="W462" i="1"/>
  <c r="W493" i="1"/>
  <c r="W475" i="1"/>
  <c r="W483" i="1"/>
  <c r="W492" i="1"/>
  <c r="W470" i="1"/>
  <c r="W490" i="1"/>
  <c r="W491" i="1"/>
  <c r="A476" i="1" l="1"/>
  <c r="W464" i="1"/>
  <c r="A477" i="1"/>
  <c r="W465" i="1"/>
  <c r="A472" i="1"/>
  <c r="W460" i="1"/>
  <c r="A486" i="1"/>
  <c r="W474" i="1"/>
  <c r="A473" i="1"/>
  <c r="W461" i="1"/>
  <c r="W482" i="1"/>
  <c r="W495" i="1"/>
  <c r="W487" i="1"/>
  <c r="W505" i="1"/>
  <c r="W502" i="1"/>
  <c r="W503" i="1"/>
  <c r="W504" i="1"/>
  <c r="A484" i="1" l="1"/>
  <c r="W472" i="1"/>
  <c r="A498" i="1"/>
  <c r="W486" i="1"/>
  <c r="A489" i="1"/>
  <c r="W477" i="1"/>
  <c r="A485" i="1"/>
  <c r="W473" i="1"/>
  <c r="A488" i="1"/>
  <c r="W476" i="1"/>
  <c r="W499" i="1"/>
  <c r="W515" i="1"/>
  <c r="W507" i="1"/>
  <c r="W514" i="1"/>
  <c r="W517" i="1"/>
  <c r="W494" i="1"/>
  <c r="W516" i="1"/>
  <c r="A497" i="1" l="1"/>
  <c r="W485" i="1"/>
  <c r="A501" i="1"/>
  <c r="W489" i="1"/>
  <c r="A510" i="1"/>
  <c r="W498" i="1"/>
  <c r="A500" i="1"/>
  <c r="W488" i="1"/>
  <c r="A496" i="1"/>
  <c r="W484" i="1"/>
  <c r="W528" i="1"/>
  <c r="W519" i="1"/>
  <c r="W526" i="1"/>
  <c r="W529" i="1"/>
  <c r="W506" i="1"/>
  <c r="W527" i="1"/>
  <c r="W511" i="1"/>
  <c r="A522" i="1" l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W510" i="1"/>
  <c r="A512" i="1"/>
  <c r="W500" i="1"/>
  <c r="A513" i="1"/>
  <c r="W501" i="1"/>
  <c r="A508" i="1"/>
  <c r="W496" i="1"/>
  <c r="A509" i="1"/>
  <c r="W497" i="1"/>
  <c r="W523" i="1"/>
  <c r="W518" i="1"/>
  <c r="A525" i="1" l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W513" i="1"/>
  <c r="A524" i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W512" i="1"/>
  <c r="A520" i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W508" i="1"/>
  <c r="A521" i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W509" i="1"/>
  <c r="W522" i="1"/>
  <c r="W541" i="1"/>
  <c r="W539" i="1"/>
  <c r="W531" i="1"/>
  <c r="W538" i="1"/>
  <c r="W540" i="1"/>
  <c r="W520" i="1" l="1"/>
  <c r="W524" i="1"/>
  <c r="W521" i="1"/>
  <c r="W525" i="1"/>
  <c r="W535" i="1"/>
  <c r="W530" i="1"/>
  <c r="W534" i="1" l="1"/>
  <c r="W536" i="1" l="1"/>
  <c r="W533" i="1"/>
  <c r="W537" i="1"/>
  <c r="W532" i="1"/>
  <c r="W552" i="1"/>
  <c r="W553" i="1"/>
  <c r="W551" i="1"/>
  <c r="W550" i="1"/>
  <c r="W543" i="1"/>
  <c r="W555" i="1" l="1"/>
  <c r="W562" i="1"/>
  <c r="W564" i="1"/>
  <c r="W542" i="1"/>
  <c r="W563" i="1"/>
  <c r="W547" i="1"/>
  <c r="W565" i="1"/>
  <c r="W546" i="1" l="1"/>
  <c r="W575" i="1"/>
  <c r="W574" i="1"/>
  <c r="W554" i="1"/>
  <c r="W567" i="1"/>
  <c r="W577" i="1"/>
  <c r="W576" i="1"/>
  <c r="W559" i="1"/>
  <c r="W544" i="1" l="1"/>
  <c r="W548" i="1"/>
  <c r="W558" i="1"/>
  <c r="W549" i="1"/>
  <c r="W545" i="1"/>
  <c r="W566" i="1"/>
  <c r="W586" i="1"/>
  <c r="W589" i="1"/>
  <c r="W587" i="1"/>
  <c r="W588" i="1"/>
  <c r="W571" i="1"/>
  <c r="W579" i="1"/>
  <c r="W570" i="1" l="1"/>
  <c r="W561" i="1"/>
  <c r="W560" i="1"/>
  <c r="W557" i="1"/>
  <c r="W556" i="1"/>
  <c r="W600" i="1"/>
  <c r="W598" i="1"/>
  <c r="W583" i="1"/>
  <c r="W599" i="1"/>
  <c r="W601" i="1"/>
  <c r="W578" i="1"/>
  <c r="W591" i="1"/>
  <c r="W572" i="1" l="1"/>
  <c r="W573" i="1"/>
  <c r="W569" i="1"/>
  <c r="W568" i="1"/>
  <c r="W582" i="1"/>
  <c r="W590" i="1"/>
  <c r="W611" i="1"/>
  <c r="W613" i="1"/>
  <c r="W595" i="1"/>
  <c r="W603" i="1"/>
  <c r="W610" i="1"/>
  <c r="W612" i="1"/>
  <c r="W580" i="1" l="1"/>
  <c r="W581" i="1"/>
  <c r="W585" i="1"/>
  <c r="W594" i="1"/>
  <c r="W584" i="1"/>
  <c r="W607" i="1"/>
  <c r="W602" i="1"/>
  <c r="W597" i="1" l="1"/>
  <c r="W606" i="1"/>
  <c r="W593" i="1"/>
  <c r="W596" i="1"/>
  <c r="W592" i="1"/>
  <c r="W622" i="1"/>
  <c r="W625" i="1"/>
  <c r="W623" i="1"/>
  <c r="W615" i="1"/>
  <c r="W624" i="1"/>
  <c r="W605" i="1" l="1"/>
  <c r="W608" i="1"/>
  <c r="W604" i="1"/>
  <c r="W609" i="1"/>
  <c r="W619" i="1"/>
  <c r="W614" i="1"/>
  <c r="W618" i="1" l="1"/>
  <c r="W620" i="1" l="1"/>
  <c r="W621" i="1"/>
  <c r="W616" i="1"/>
  <c r="W617" i="1"/>
  <c r="W636" i="1"/>
  <c r="W635" i="1"/>
  <c r="W634" i="1"/>
  <c r="W627" i="1"/>
  <c r="W637" i="1"/>
  <c r="W631" i="1" l="1"/>
  <c r="W658" i="1"/>
  <c r="W650" i="1"/>
  <c r="W659" i="1"/>
  <c r="W660" i="1"/>
  <c r="W657" i="1"/>
  <c r="W626" i="1"/>
  <c r="A653" i="1" l="1"/>
  <c r="W630" i="1"/>
  <c r="W669" i="1"/>
  <c r="W670" i="1"/>
  <c r="W672" i="1"/>
  <c r="W654" i="1"/>
  <c r="W671" i="1"/>
  <c r="W649" i="1"/>
  <c r="W662" i="1"/>
  <c r="A656" i="1" l="1"/>
  <c r="W633" i="1"/>
  <c r="A665" i="1"/>
  <c r="W653" i="1"/>
  <c r="A655" i="1"/>
  <c r="W632" i="1"/>
  <c r="A651" i="1"/>
  <c r="W628" i="1"/>
  <c r="A652" i="1"/>
  <c r="W629" i="1"/>
  <c r="W684" i="1"/>
  <c r="W682" i="1"/>
  <c r="W674" i="1"/>
  <c r="W661" i="1"/>
  <c r="W666" i="1"/>
  <c r="W683" i="1"/>
  <c r="W681" i="1"/>
  <c r="A663" i="1" l="1"/>
  <c r="W651" i="1"/>
  <c r="A667" i="1"/>
  <c r="W655" i="1"/>
  <c r="A677" i="1"/>
  <c r="W665" i="1"/>
  <c r="A664" i="1"/>
  <c r="W652" i="1"/>
  <c r="A668" i="1"/>
  <c r="W656" i="1"/>
  <c r="W694" i="1"/>
  <c r="W695" i="1"/>
  <c r="W678" i="1"/>
  <c r="W686" i="1"/>
  <c r="W693" i="1"/>
  <c r="W696" i="1"/>
  <c r="W673" i="1"/>
  <c r="A689" i="1" l="1"/>
  <c r="W677" i="1"/>
  <c r="A679" i="1"/>
  <c r="W667" i="1"/>
  <c r="A676" i="1"/>
  <c r="W664" i="1"/>
  <c r="A680" i="1"/>
  <c r="W668" i="1"/>
  <c r="A675" i="1"/>
  <c r="W663" i="1"/>
  <c r="W690" i="1"/>
  <c r="W685" i="1"/>
  <c r="A688" i="1" l="1"/>
  <c r="W676" i="1"/>
  <c r="A692" i="1"/>
  <c r="W680" i="1"/>
  <c r="A691" i="1"/>
  <c r="W679" i="1"/>
  <c r="A687" i="1"/>
  <c r="W675" i="1"/>
  <c r="W689" i="1"/>
  <c r="W707" i="1"/>
  <c r="W698" i="1"/>
  <c r="W706" i="1"/>
  <c r="W705" i="1"/>
  <c r="W708" i="1"/>
  <c r="W691" i="1" l="1"/>
  <c r="W687" i="1"/>
  <c r="W692" i="1"/>
  <c r="A701" i="1"/>
  <c r="W688" i="1"/>
  <c r="W697" i="1"/>
  <c r="W702" i="1"/>
  <c r="A704" i="1" l="1"/>
  <c r="W701" i="1"/>
  <c r="A699" i="1"/>
  <c r="A700" i="1"/>
  <c r="A703" i="1"/>
  <c r="W720" i="1"/>
  <c r="W710" i="1"/>
  <c r="W717" i="1"/>
  <c r="W718" i="1"/>
  <c r="W719" i="1"/>
  <c r="W699" i="1" l="1"/>
  <c r="A713" i="1"/>
  <c r="W700" i="1"/>
  <c r="W703" i="1"/>
  <c r="W704" i="1"/>
  <c r="W729" i="1"/>
  <c r="W714" i="1"/>
  <c r="W722" i="1"/>
  <c r="W731" i="1"/>
  <c r="W730" i="1"/>
  <c r="W709" i="1"/>
  <c r="W732" i="1"/>
  <c r="A712" i="1" l="1"/>
  <c r="A715" i="1"/>
  <c r="A725" i="1"/>
  <c r="W713" i="1"/>
  <c r="A716" i="1"/>
  <c r="A711" i="1"/>
  <c r="W741" i="1"/>
  <c r="W744" i="1"/>
  <c r="W721" i="1"/>
  <c r="W734" i="1"/>
  <c r="W743" i="1"/>
  <c r="W742" i="1"/>
  <c r="W726" i="1"/>
  <c r="A737" i="1" l="1"/>
  <c r="W725" i="1"/>
  <c r="A727" i="1"/>
  <c r="W715" i="1"/>
  <c r="A728" i="1"/>
  <c r="W716" i="1"/>
  <c r="A723" i="1"/>
  <c r="W711" i="1"/>
  <c r="A724" i="1"/>
  <c r="W712" i="1"/>
  <c r="W738" i="1"/>
  <c r="W746" i="1"/>
  <c r="W733" i="1"/>
  <c r="W756" i="1"/>
  <c r="W755" i="1"/>
  <c r="W753" i="1"/>
  <c r="W754" i="1"/>
  <c r="A740" i="1" l="1"/>
  <c r="W728" i="1"/>
  <c r="A735" i="1"/>
  <c r="W723" i="1"/>
  <c r="A739" i="1"/>
  <c r="W727" i="1"/>
  <c r="A736" i="1"/>
  <c r="W724" i="1"/>
  <c r="A749" i="1"/>
  <c r="W737" i="1"/>
  <c r="W745" i="1"/>
  <c r="W758" i="1"/>
  <c r="W767" i="1"/>
  <c r="W768" i="1"/>
  <c r="W765" i="1"/>
  <c r="W766" i="1"/>
  <c r="W750" i="1"/>
  <c r="A751" i="1" l="1"/>
  <c r="W739" i="1"/>
  <c r="A747" i="1"/>
  <c r="W735" i="1"/>
  <c r="A748" i="1"/>
  <c r="W736" i="1"/>
  <c r="A761" i="1"/>
  <c r="W749" i="1"/>
  <c r="A752" i="1"/>
  <c r="W740" i="1"/>
  <c r="W778" i="1"/>
  <c r="W770" i="1"/>
  <c r="W762" i="1"/>
  <c r="W757" i="1"/>
  <c r="W779" i="1"/>
  <c r="W777" i="1"/>
  <c r="W780" i="1"/>
  <c r="A773" i="1" l="1"/>
  <c r="W761" i="1"/>
  <c r="A760" i="1"/>
  <c r="W748" i="1"/>
  <c r="A759" i="1"/>
  <c r="W747" i="1"/>
  <c r="A764" i="1"/>
  <c r="W752" i="1"/>
  <c r="A763" i="1"/>
  <c r="W751" i="1"/>
  <c r="W791" i="1"/>
  <c r="W782" i="1"/>
  <c r="W792" i="1"/>
  <c r="W769" i="1"/>
  <c r="W790" i="1"/>
  <c r="W789" i="1"/>
  <c r="W774" i="1"/>
  <c r="A771" i="1" l="1"/>
  <c r="W759" i="1"/>
  <c r="A776" i="1"/>
  <c r="W764" i="1"/>
  <c r="A772" i="1"/>
  <c r="W760" i="1"/>
  <c r="A775" i="1"/>
  <c r="W763" i="1"/>
  <c r="A785" i="1"/>
  <c r="W773" i="1"/>
  <c r="W786" i="1"/>
  <c r="W804" i="1"/>
  <c r="W781" i="1"/>
  <c r="W801" i="1"/>
  <c r="W803" i="1"/>
  <c r="W802" i="1"/>
  <c r="W794" i="1"/>
  <c r="A784" i="1" l="1"/>
  <c r="W772" i="1"/>
  <c r="A788" i="1"/>
  <c r="W776" i="1"/>
  <c r="A787" i="1"/>
  <c r="W775" i="1"/>
  <c r="A797" i="1"/>
  <c r="W785" i="1"/>
  <c r="A783" i="1"/>
  <c r="W771" i="1"/>
  <c r="W815" i="1"/>
  <c r="W816" i="1"/>
  <c r="W814" i="1"/>
  <c r="W813" i="1"/>
  <c r="W798" i="1"/>
  <c r="W806" i="1"/>
  <c r="W793" i="1"/>
  <c r="A799" i="1" l="1"/>
  <c r="W787" i="1"/>
  <c r="A800" i="1"/>
  <c r="W788" i="1"/>
  <c r="A809" i="1"/>
  <c r="W797" i="1"/>
  <c r="A795" i="1"/>
  <c r="W783" i="1"/>
  <c r="A796" i="1"/>
  <c r="W784" i="1"/>
  <c r="W828" i="1"/>
  <c r="W805" i="1"/>
  <c r="W810" i="1"/>
  <c r="W825" i="1"/>
  <c r="W818" i="1"/>
  <c r="W826" i="1"/>
  <c r="W827" i="1"/>
  <c r="A821" i="1" l="1"/>
  <c r="W809" i="1"/>
  <c r="A807" i="1"/>
  <c r="W795" i="1"/>
  <c r="A812" i="1"/>
  <c r="W800" i="1"/>
  <c r="A808" i="1"/>
  <c r="W796" i="1"/>
  <c r="A811" i="1"/>
  <c r="W799" i="1"/>
  <c r="W838" i="1"/>
  <c r="W837" i="1"/>
  <c r="W839" i="1"/>
  <c r="W830" i="1"/>
  <c r="W840" i="1"/>
  <c r="W817" i="1"/>
  <c r="W822" i="1"/>
  <c r="A824" i="1" l="1"/>
  <c r="W812" i="1"/>
  <c r="A820" i="1"/>
  <c r="W808" i="1"/>
  <c r="A819" i="1"/>
  <c r="W807" i="1"/>
  <c r="A823" i="1"/>
  <c r="W811" i="1"/>
  <c r="A833" i="1"/>
  <c r="W821" i="1"/>
  <c r="W852" i="1"/>
  <c r="W849" i="1"/>
  <c r="W842" i="1"/>
  <c r="W834" i="1"/>
  <c r="W829" i="1"/>
  <c r="W851" i="1"/>
  <c r="W850" i="1"/>
  <c r="A831" i="1" l="1"/>
  <c r="W819" i="1"/>
  <c r="A835" i="1"/>
  <c r="W823" i="1"/>
  <c r="A832" i="1"/>
  <c r="W820" i="1"/>
  <c r="A845" i="1"/>
  <c r="W833" i="1"/>
  <c r="A836" i="1"/>
  <c r="W824" i="1"/>
  <c r="W862" i="1"/>
  <c r="W863" i="1"/>
  <c r="W854" i="1"/>
  <c r="W861" i="1"/>
  <c r="W846" i="1"/>
  <c r="W841" i="1"/>
  <c r="W864" i="1"/>
  <c r="A857" i="1" l="1"/>
  <c r="W845" i="1"/>
  <c r="A844" i="1"/>
  <c r="W832" i="1"/>
  <c r="A847" i="1"/>
  <c r="W835" i="1"/>
  <c r="A848" i="1"/>
  <c r="W836" i="1"/>
  <c r="A843" i="1"/>
  <c r="W831" i="1"/>
  <c r="W875" i="1"/>
  <c r="W858" i="1"/>
  <c r="W874" i="1"/>
  <c r="W873" i="1"/>
  <c r="W876" i="1"/>
  <c r="W853" i="1"/>
  <c r="W866" i="1"/>
  <c r="A860" i="1" l="1"/>
  <c r="W848" i="1"/>
  <c r="A859" i="1"/>
  <c r="W847" i="1"/>
  <c r="A856" i="1"/>
  <c r="W844" i="1"/>
  <c r="A855" i="1"/>
  <c r="W843" i="1"/>
  <c r="A869" i="1"/>
  <c r="W857" i="1"/>
  <c r="W878" i="1"/>
  <c r="W885" i="1"/>
  <c r="W886" i="1"/>
  <c r="W865" i="1"/>
  <c r="W870" i="1"/>
  <c r="W888" i="1"/>
  <c r="W887" i="1"/>
  <c r="A868" i="1" l="1"/>
  <c r="W856" i="1"/>
  <c r="A871" i="1"/>
  <c r="W859" i="1"/>
  <c r="A867" i="1"/>
  <c r="W855" i="1"/>
  <c r="A881" i="1"/>
  <c r="W869" i="1"/>
  <c r="A872" i="1"/>
  <c r="W860" i="1"/>
  <c r="W897" i="1"/>
  <c r="W877" i="1"/>
  <c r="W890" i="1"/>
  <c r="W899" i="1"/>
  <c r="W900" i="1"/>
  <c r="W882" i="1"/>
  <c r="W898" i="1"/>
  <c r="A883" i="1" l="1"/>
  <c r="W871" i="1"/>
  <c r="A893" i="1"/>
  <c r="W881" i="1"/>
  <c r="A879" i="1"/>
  <c r="W867" i="1"/>
  <c r="A884" i="1"/>
  <c r="W872" i="1"/>
  <c r="A880" i="1"/>
  <c r="W868" i="1"/>
  <c r="W902" i="1"/>
  <c r="W889" i="1"/>
  <c r="W912" i="1"/>
  <c r="W909" i="1"/>
  <c r="W894" i="1"/>
  <c r="W911" i="1"/>
  <c r="W910" i="1"/>
  <c r="A891" i="1" l="1"/>
  <c r="W879" i="1"/>
  <c r="A896" i="1"/>
  <c r="W884" i="1"/>
  <c r="A905" i="1"/>
  <c r="W893" i="1"/>
  <c r="A892" i="1"/>
  <c r="W880" i="1"/>
  <c r="A895" i="1"/>
  <c r="W883" i="1"/>
  <c r="W923" i="1"/>
  <c r="W906" i="1"/>
  <c r="W901" i="1"/>
  <c r="W914" i="1"/>
  <c r="W921" i="1"/>
  <c r="W922" i="1"/>
  <c r="W924" i="1"/>
  <c r="A904" i="1" l="1"/>
  <c r="W892" i="1"/>
  <c r="A917" i="1"/>
  <c r="W905" i="1"/>
  <c r="A908" i="1"/>
  <c r="W896" i="1"/>
  <c r="A907" i="1"/>
  <c r="W895" i="1"/>
  <c r="A903" i="1"/>
  <c r="W891" i="1"/>
  <c r="W926" i="1"/>
  <c r="W936" i="1"/>
  <c r="W913" i="1"/>
  <c r="W918" i="1"/>
  <c r="W934" i="1"/>
  <c r="W933" i="1"/>
  <c r="W935" i="1"/>
  <c r="A920" i="1" l="1"/>
  <c r="W908" i="1"/>
  <c r="A919" i="1"/>
  <c r="W907" i="1"/>
  <c r="A929" i="1"/>
  <c r="W917" i="1"/>
  <c r="A915" i="1"/>
  <c r="W903" i="1"/>
  <c r="A916" i="1"/>
  <c r="W904" i="1"/>
  <c r="W930" i="1"/>
  <c r="W948" i="1"/>
  <c r="W945" i="1"/>
  <c r="W946" i="1"/>
  <c r="W925" i="1"/>
  <c r="W938" i="1"/>
  <c r="W947" i="1"/>
  <c r="A927" i="1" l="1"/>
  <c r="W915" i="1"/>
  <c r="A941" i="1"/>
  <c r="W929" i="1"/>
  <c r="A931" i="1"/>
  <c r="W919" i="1"/>
  <c r="A928" i="1"/>
  <c r="W916" i="1"/>
  <c r="A932" i="1"/>
  <c r="W920" i="1"/>
  <c r="W937" i="1"/>
  <c r="W959" i="1"/>
  <c r="W958" i="1"/>
  <c r="W960" i="1"/>
  <c r="W942" i="1"/>
  <c r="W950" i="1"/>
  <c r="W957" i="1"/>
  <c r="A943" i="1" l="1"/>
  <c r="W931" i="1"/>
  <c r="A953" i="1"/>
  <c r="W941" i="1"/>
  <c r="A940" i="1"/>
  <c r="W928" i="1"/>
  <c r="A944" i="1"/>
  <c r="W932" i="1"/>
  <c r="A939" i="1"/>
  <c r="W927" i="1"/>
  <c r="W962" i="1"/>
  <c r="W970" i="1"/>
  <c r="W949" i="1"/>
  <c r="W971" i="1"/>
  <c r="W969" i="1"/>
  <c r="W972" i="1"/>
  <c r="W954" i="1"/>
  <c r="A956" i="1" l="1"/>
  <c r="W944" i="1"/>
  <c r="A952" i="1"/>
  <c r="W940" i="1"/>
  <c r="A965" i="1"/>
  <c r="W953" i="1"/>
  <c r="A951" i="1"/>
  <c r="W939" i="1"/>
  <c r="A955" i="1"/>
  <c r="W943" i="1"/>
  <c r="W981" i="1"/>
  <c r="W961" i="1"/>
  <c r="W982" i="1"/>
  <c r="W966" i="1"/>
  <c r="W983" i="1"/>
  <c r="W974" i="1"/>
  <c r="W984" i="1"/>
  <c r="A963" i="1" l="1"/>
  <c r="W951" i="1"/>
  <c r="A977" i="1"/>
  <c r="W965" i="1"/>
  <c r="A964" i="1"/>
  <c r="W952" i="1"/>
  <c r="A967" i="1"/>
  <c r="W955" i="1"/>
  <c r="A968" i="1"/>
  <c r="W956" i="1"/>
  <c r="W995" i="1"/>
  <c r="W978" i="1"/>
  <c r="W996" i="1"/>
  <c r="W973" i="1"/>
  <c r="W994" i="1"/>
  <c r="W986" i="1"/>
  <c r="W993" i="1"/>
  <c r="A976" i="1" l="1"/>
  <c r="W964" i="1"/>
  <c r="A979" i="1"/>
  <c r="W967" i="1"/>
  <c r="A989" i="1"/>
  <c r="W977" i="1"/>
  <c r="A980" i="1"/>
  <c r="W968" i="1"/>
  <c r="A975" i="1"/>
  <c r="W963" i="1"/>
  <c r="W990" i="1"/>
  <c r="W985" i="1"/>
  <c r="A992" i="1" l="1"/>
  <c r="W980" i="1"/>
  <c r="W989" i="1"/>
  <c r="A991" i="1"/>
  <c r="W979" i="1"/>
  <c r="A987" i="1"/>
  <c r="W975" i="1"/>
  <c r="A988" i="1"/>
  <c r="W976" i="1"/>
  <c r="W1005" i="1"/>
  <c r="W1007" i="1"/>
  <c r="W1008" i="1"/>
  <c r="W1006" i="1"/>
  <c r="W998" i="1"/>
  <c r="W991" i="1" l="1"/>
  <c r="W987" i="1"/>
  <c r="A1001" i="1"/>
  <c r="W988" i="1"/>
  <c r="W992" i="1"/>
  <c r="W1002" i="1"/>
  <c r="W1019" i="1"/>
  <c r="W997" i="1"/>
  <c r="W1010" i="1"/>
  <c r="W1018" i="1"/>
  <c r="W1017" i="1"/>
  <c r="W1020" i="1"/>
  <c r="A1000" i="1" l="1"/>
  <c r="A1013" i="1"/>
  <c r="W1001" i="1"/>
  <c r="A999" i="1"/>
  <c r="A1004" i="1"/>
  <c r="A1003" i="1"/>
  <c r="W1029" i="1"/>
  <c r="W1009" i="1"/>
  <c r="W1031" i="1"/>
  <c r="W1030" i="1"/>
  <c r="W1022" i="1"/>
  <c r="W1014" i="1"/>
  <c r="W1032" i="1"/>
  <c r="A1011" i="1" l="1"/>
  <c r="W999" i="1"/>
  <c r="A1016" i="1"/>
  <c r="W1004" i="1"/>
  <c r="A1025" i="1"/>
  <c r="W1013" i="1"/>
  <c r="A1015" i="1"/>
  <c r="W1003" i="1"/>
  <c r="A1012" i="1"/>
  <c r="W1000" i="1"/>
  <c r="W1026" i="1"/>
  <c r="W1021" i="1"/>
  <c r="A1027" i="1" l="1"/>
  <c r="W1015" i="1"/>
  <c r="W1025" i="1"/>
  <c r="A1028" i="1"/>
  <c r="W1016" i="1"/>
  <c r="A1024" i="1"/>
  <c r="W1012" i="1"/>
  <c r="A1023" i="1"/>
  <c r="W1011" i="1"/>
  <c r="W1034" i="1"/>
  <c r="W1044" i="1"/>
  <c r="W1043" i="1"/>
  <c r="W1041" i="1"/>
  <c r="W1042" i="1"/>
  <c r="W1028" i="1" l="1"/>
  <c r="W1024" i="1"/>
  <c r="A1037" i="1"/>
  <c r="W1023" i="1"/>
  <c r="W1027" i="1"/>
  <c r="W1053" i="1"/>
  <c r="W1038" i="1"/>
  <c r="W1033" i="1"/>
  <c r="W1055" i="1"/>
  <c r="W1054" i="1"/>
  <c r="W1046" i="1"/>
  <c r="A1035" i="1" l="1"/>
  <c r="W1037" i="1"/>
  <c r="A1036" i="1"/>
  <c r="A1039" i="1"/>
  <c r="A1040" i="1"/>
  <c r="W1050" i="1"/>
  <c r="W1056" i="1"/>
  <c r="C24" i="2"/>
  <c r="C14" i="2"/>
  <c r="C15" i="2"/>
  <c r="G22" i="4"/>
  <c r="J22" i="4" s="1"/>
  <c r="G16" i="4"/>
  <c r="J16" i="4" s="1"/>
  <c r="I17" i="3"/>
  <c r="H20" i="4"/>
  <c r="H13" i="3"/>
  <c r="K13" i="3" s="1"/>
  <c r="C20" i="2"/>
  <c r="G14" i="4"/>
  <c r="J14" i="4" s="1"/>
  <c r="H21" i="4"/>
  <c r="G11" i="4"/>
  <c r="J11" i="4" s="1"/>
  <c r="H14" i="3"/>
  <c r="K14" i="3" s="1"/>
  <c r="C16" i="2"/>
  <c r="C23" i="2"/>
  <c r="G19" i="4"/>
  <c r="J19" i="4" s="1"/>
  <c r="G25" i="4"/>
  <c r="J25" i="4" s="1"/>
  <c r="G12" i="4"/>
  <c r="J12" i="4" s="1"/>
  <c r="H20" i="3"/>
  <c r="K20" i="3" s="1"/>
  <c r="I25" i="3"/>
  <c r="H24" i="3"/>
  <c r="K24" i="3" s="1"/>
  <c r="G15" i="4"/>
  <c r="J15" i="4" s="1"/>
  <c r="I12" i="3"/>
  <c r="I24" i="3"/>
  <c r="G17" i="4"/>
  <c r="J17" i="4" s="1"/>
  <c r="C18" i="2"/>
  <c r="C25" i="2"/>
  <c r="H16" i="3"/>
  <c r="K16" i="3" s="1"/>
  <c r="I21" i="3"/>
  <c r="I14" i="3"/>
  <c r="C12" i="2"/>
  <c r="H18" i="3"/>
  <c r="K18" i="3" s="1"/>
  <c r="H16" i="4"/>
  <c r="H19" i="4"/>
  <c r="G23" i="4"/>
  <c r="J23" i="4" s="1"/>
  <c r="C22" i="2"/>
  <c r="H26" i="4"/>
  <c r="H17" i="3"/>
  <c r="K17" i="3" s="1"/>
  <c r="C13" i="2"/>
  <c r="I20" i="3"/>
  <c r="H23" i="3"/>
  <c r="K23" i="3" s="1"/>
  <c r="I18" i="3"/>
  <c r="I19" i="3"/>
  <c r="H15" i="4"/>
  <c r="I23" i="3"/>
  <c r="H25" i="3"/>
  <c r="K25" i="3" s="1"/>
  <c r="G26" i="4"/>
  <c r="J26" i="4" s="1"/>
  <c r="H25" i="4"/>
  <c r="I13" i="3"/>
  <c r="I15" i="3"/>
  <c r="H14" i="4"/>
  <c r="H17" i="4"/>
  <c r="H12" i="3"/>
  <c r="K12" i="3" s="1"/>
  <c r="H15" i="3"/>
  <c r="K15" i="3" s="1"/>
  <c r="G13" i="4"/>
  <c r="J13" i="4" s="1"/>
  <c r="I22" i="3"/>
  <c r="H19" i="3"/>
  <c r="K19" i="3" s="1"/>
  <c r="H24" i="4"/>
  <c r="G18" i="4"/>
  <c r="J18" i="4" s="1"/>
  <c r="H18" i="4"/>
  <c r="H21" i="3"/>
  <c r="K21" i="3" s="1"/>
  <c r="H22" i="3"/>
  <c r="K22" i="3" s="1"/>
  <c r="C17" i="2"/>
  <c r="H23" i="4"/>
  <c r="H22" i="4"/>
  <c r="H13" i="4"/>
  <c r="C19" i="2"/>
  <c r="H11" i="3"/>
  <c r="K11" i="3" s="1"/>
  <c r="C21" i="2"/>
  <c r="G20" i="4"/>
  <c r="J20" i="4" s="1"/>
  <c r="G24" i="4"/>
  <c r="J24" i="4" s="1"/>
  <c r="I16" i="3"/>
  <c r="C40" i="2"/>
  <c r="G21" i="4"/>
  <c r="J21" i="4" s="1"/>
  <c r="W1039" i="1" l="1"/>
  <c r="W1036" i="1"/>
  <c r="A1049" i="1"/>
  <c r="W1040" i="1"/>
  <c r="W1035" i="1"/>
  <c r="H37" i="3"/>
  <c r="K37" i="3" s="1"/>
  <c r="H45" i="3"/>
  <c r="K45" i="3" s="1"/>
  <c r="C34" i="2"/>
  <c r="H31" i="3"/>
  <c r="K31" i="3" s="1"/>
  <c r="H41" i="3"/>
  <c r="K41" i="3" s="1"/>
  <c r="C33" i="2"/>
  <c r="I29" i="3"/>
  <c r="M29" i="3" s="1"/>
  <c r="H31" i="4"/>
  <c r="L31" i="4" s="1"/>
  <c r="C41" i="2"/>
  <c r="G45" i="4"/>
  <c r="J45" i="4" s="1"/>
  <c r="G29" i="4"/>
  <c r="J29" i="4" s="1"/>
  <c r="C42" i="2"/>
  <c r="H26" i="3"/>
  <c r="K26" i="3" s="1"/>
  <c r="H36" i="3"/>
  <c r="K36" i="3" s="1"/>
  <c r="H34" i="3"/>
  <c r="K34" i="3" s="1"/>
  <c r="I44" i="3"/>
  <c r="M44" i="3" s="1"/>
  <c r="H30" i="3"/>
  <c r="K30" i="3" s="1"/>
  <c r="H27" i="4"/>
  <c r="L27" i="4" s="1"/>
  <c r="H33" i="3"/>
  <c r="K33" i="3" s="1"/>
  <c r="G42" i="4"/>
  <c r="J42" i="4" s="1"/>
  <c r="I30" i="3"/>
  <c r="L30" i="3" s="1"/>
  <c r="I28" i="3"/>
  <c r="M28" i="3" s="1"/>
  <c r="C46" i="2"/>
  <c r="H47" i="3"/>
  <c r="K47" i="3" s="1"/>
  <c r="H40" i="4"/>
  <c r="L40" i="4" s="1"/>
  <c r="H40" i="3"/>
  <c r="K40" i="3" s="1"/>
  <c r="H45" i="4"/>
  <c r="L45" i="4" s="1"/>
  <c r="G39" i="4"/>
  <c r="J39" i="4" s="1"/>
  <c r="I46" i="3"/>
  <c r="L46" i="3" s="1"/>
  <c r="C27" i="2"/>
  <c r="C32" i="2"/>
  <c r="H38" i="4"/>
  <c r="K38" i="4" s="1"/>
  <c r="G35" i="4"/>
  <c r="J35" i="4" s="1"/>
  <c r="C29" i="2"/>
  <c r="G38" i="4"/>
  <c r="J38" i="4" s="1"/>
  <c r="G32" i="4"/>
  <c r="J32" i="4" s="1"/>
  <c r="I39" i="3"/>
  <c r="L39" i="3" s="1"/>
  <c r="C39" i="2"/>
  <c r="I41" i="3"/>
  <c r="L41" i="3" s="1"/>
  <c r="H44" i="3"/>
  <c r="K44" i="3" s="1"/>
  <c r="G33" i="4"/>
  <c r="J33" i="4" s="1"/>
  <c r="G47" i="4"/>
  <c r="J47" i="4" s="1"/>
  <c r="H29" i="3"/>
  <c r="K29" i="3" s="1"/>
  <c r="I27" i="3"/>
  <c r="M27" i="3" s="1"/>
  <c r="C36" i="2"/>
  <c r="C26" i="2"/>
  <c r="I45" i="3"/>
  <c r="M45" i="3" s="1"/>
  <c r="H41" i="4"/>
  <c r="L41" i="4" s="1"/>
  <c r="H33" i="4"/>
  <c r="L33" i="4" s="1"/>
  <c r="H39" i="4"/>
  <c r="K39" i="4" s="1"/>
  <c r="G30" i="4"/>
  <c r="J30" i="4" s="1"/>
  <c r="G46" i="4"/>
  <c r="J46" i="4" s="1"/>
  <c r="G27" i="4"/>
  <c r="J27" i="4" s="1"/>
  <c r="I37" i="3"/>
  <c r="M37" i="3" s="1"/>
  <c r="G28" i="4"/>
  <c r="J28" i="4" s="1"/>
  <c r="G41" i="4"/>
  <c r="J41" i="4" s="1"/>
  <c r="I32" i="3"/>
  <c r="L32" i="3" s="1"/>
  <c r="I31" i="3"/>
  <c r="L31" i="3" s="1"/>
  <c r="C28" i="2"/>
  <c r="I26" i="3"/>
  <c r="M26" i="3" s="1"/>
  <c r="G37" i="4"/>
  <c r="J37" i="4" s="1"/>
  <c r="H47" i="4"/>
  <c r="L47" i="4" s="1"/>
  <c r="I40" i="3"/>
  <c r="M40" i="3" s="1"/>
  <c r="H28" i="4"/>
  <c r="K28" i="4" s="1"/>
  <c r="H43" i="3"/>
  <c r="K43" i="3" s="1"/>
  <c r="G48" i="4"/>
  <c r="J48" i="4" s="1"/>
  <c r="H37" i="4"/>
  <c r="K37" i="4" s="1"/>
  <c r="I35" i="3"/>
  <c r="M35" i="3" s="1"/>
  <c r="H48" i="4"/>
  <c r="K48" i="4" s="1"/>
  <c r="H42" i="3"/>
  <c r="K42" i="3" s="1"/>
  <c r="C31" i="2"/>
  <c r="C45" i="2"/>
  <c r="H38" i="3"/>
  <c r="K38" i="3" s="1"/>
  <c r="I36" i="3"/>
  <c r="M36" i="3" s="1"/>
  <c r="G43" i="4"/>
  <c r="J43" i="4" s="1"/>
  <c r="I33" i="3"/>
  <c r="L33" i="3" s="1"/>
  <c r="C44" i="2"/>
  <c r="G40" i="4"/>
  <c r="J40" i="4" s="1"/>
  <c r="I38" i="3"/>
  <c r="L38" i="3" s="1"/>
  <c r="H35" i="4"/>
  <c r="K35" i="4" s="1"/>
  <c r="I47" i="3"/>
  <c r="L47" i="3" s="1"/>
  <c r="C35" i="2"/>
  <c r="G36" i="4"/>
  <c r="J36" i="4" s="1"/>
  <c r="H32" i="4"/>
  <c r="K32" i="4" s="1"/>
  <c r="H39" i="3"/>
  <c r="K39" i="3" s="1"/>
  <c r="C43" i="2"/>
  <c r="H30" i="4"/>
  <c r="L30" i="4" s="1"/>
  <c r="H29" i="4"/>
  <c r="L29" i="4" s="1"/>
  <c r="H46" i="3"/>
  <c r="K46" i="3" s="1"/>
  <c r="H44" i="4"/>
  <c r="L44" i="4" s="1"/>
  <c r="I34" i="3"/>
  <c r="L34" i="3" s="1"/>
  <c r="H36" i="4"/>
  <c r="K36" i="4" s="1"/>
  <c r="H28" i="3"/>
  <c r="K28" i="3" s="1"/>
  <c r="H43" i="4"/>
  <c r="K43" i="4" s="1"/>
  <c r="G31" i="4"/>
  <c r="J31" i="4" s="1"/>
  <c r="H42" i="4"/>
  <c r="K42" i="4" s="1"/>
  <c r="C30" i="2"/>
  <c r="C37" i="2"/>
  <c r="C38" i="2"/>
  <c r="C47" i="2"/>
  <c r="H32" i="3"/>
  <c r="K32" i="3" s="1"/>
  <c r="H34" i="4"/>
  <c r="K34" i="4" s="1"/>
  <c r="H27" i="3"/>
  <c r="K27" i="3" s="1"/>
  <c r="I43" i="3"/>
  <c r="M43" i="3" s="1"/>
  <c r="G44" i="4"/>
  <c r="J44" i="4" s="1"/>
  <c r="I42" i="3"/>
  <c r="M42" i="3" s="1"/>
  <c r="G34" i="4"/>
  <c r="J34" i="4" s="1"/>
  <c r="H46" i="4"/>
  <c r="K46" i="4" s="1"/>
  <c r="H35" i="3"/>
  <c r="K35" i="3" s="1"/>
  <c r="K22" i="4"/>
  <c r="L22" i="4"/>
  <c r="K23" i="4"/>
  <c r="L23" i="4"/>
  <c r="L16" i="3"/>
  <c r="M16" i="3"/>
  <c r="K18" i="4"/>
  <c r="L18" i="4"/>
  <c r="W1045" i="1"/>
  <c r="L13" i="4"/>
  <c r="K13" i="4"/>
  <c r="K17" i="4"/>
  <c r="L17" i="4"/>
  <c r="M19" i="3"/>
  <c r="L19" i="3"/>
  <c r="K16" i="4"/>
  <c r="L16" i="4"/>
  <c r="L14" i="3"/>
  <c r="M14" i="3"/>
  <c r="L18" i="3"/>
  <c r="M18" i="3"/>
  <c r="L17" i="3"/>
  <c r="M17" i="3"/>
  <c r="K26" i="4"/>
  <c r="L26" i="4"/>
  <c r="L24" i="3"/>
  <c r="M24" i="3"/>
  <c r="K24" i="4"/>
  <c r="L24" i="4"/>
  <c r="L22" i="3"/>
  <c r="M22" i="3"/>
  <c r="L25" i="3"/>
  <c r="M25" i="3"/>
  <c r="L21" i="4"/>
  <c r="K21" i="4"/>
  <c r="M23" i="3"/>
  <c r="L23" i="3"/>
  <c r="K14" i="4"/>
  <c r="L14" i="4"/>
  <c r="M15" i="3"/>
  <c r="L15" i="3"/>
  <c r="L20" i="3"/>
  <c r="M20" i="3"/>
  <c r="M21" i="3"/>
  <c r="L21" i="3"/>
  <c r="L12" i="3"/>
  <c r="M12" i="3"/>
  <c r="L13" i="3"/>
  <c r="M13" i="3"/>
  <c r="L25" i="4"/>
  <c r="K25" i="4"/>
  <c r="K15" i="4"/>
  <c r="L15" i="4"/>
  <c r="K19" i="4"/>
  <c r="L19" i="4"/>
  <c r="L20" i="4"/>
  <c r="K20" i="4"/>
  <c r="K41" i="4" l="1"/>
  <c r="K30" i="4"/>
  <c r="K45" i="4"/>
  <c r="L28" i="3"/>
  <c r="K31" i="4"/>
  <c r="M47" i="3"/>
  <c r="K33" i="4"/>
  <c r="M33" i="3"/>
  <c r="M30" i="3"/>
  <c r="L27" i="3"/>
  <c r="M31" i="3"/>
  <c r="M34" i="3"/>
  <c r="L48" i="4"/>
  <c r="L36" i="3"/>
  <c r="L37" i="3"/>
  <c r="L36" i="4"/>
  <c r="L40" i="3"/>
  <c r="M39" i="3"/>
  <c r="K27" i="4"/>
  <c r="L43" i="3"/>
  <c r="K40" i="4"/>
  <c r="L39" i="4"/>
  <c r="K47" i="4"/>
  <c r="M46" i="3"/>
  <c r="L35" i="3"/>
  <c r="L45" i="3"/>
  <c r="L28" i="4"/>
  <c r="L46" i="4"/>
  <c r="K44" i="4"/>
  <c r="W1049" i="1"/>
  <c r="A1052" i="1"/>
  <c r="A1048" i="1"/>
  <c r="A1047" i="1"/>
  <c r="A1051" i="1"/>
  <c r="L26" i="3"/>
  <c r="M38" i="3"/>
  <c r="L43" i="4"/>
  <c r="L42" i="3"/>
  <c r="L32" i="4"/>
  <c r="L37" i="4"/>
  <c r="L42" i="4"/>
  <c r="K29" i="4"/>
  <c r="L34" i="4"/>
  <c r="M32" i="3"/>
  <c r="L29" i="3"/>
  <c r="M41" i="3"/>
  <c r="L35" i="4"/>
  <c r="L44" i="3"/>
  <c r="L38" i="4"/>
  <c r="H48" i="3" l="1"/>
  <c r="K48" i="3" s="1"/>
  <c r="H53" i="3"/>
  <c r="K53" i="3" s="1"/>
  <c r="I51" i="3"/>
  <c r="H56" i="3"/>
  <c r="K56" i="3" s="1"/>
  <c r="I52" i="3"/>
  <c r="G57" i="4"/>
  <c r="J57" i="4" s="1"/>
  <c r="H52" i="4"/>
  <c r="C54" i="2"/>
  <c r="H54" i="3"/>
  <c r="K54" i="3" s="1"/>
  <c r="C48" i="2"/>
  <c r="C53" i="2"/>
  <c r="C49" i="2"/>
  <c r="H50" i="3"/>
  <c r="K50" i="3" s="1"/>
  <c r="I56" i="3"/>
  <c r="H49" i="4"/>
  <c r="G58" i="4"/>
  <c r="J58" i="4" s="1"/>
  <c r="H56" i="4"/>
  <c r="H55" i="4"/>
  <c r="G49" i="4"/>
  <c r="J49" i="4" s="1"/>
  <c r="H49" i="3"/>
  <c r="K49" i="3" s="1"/>
  <c r="H51" i="4"/>
  <c r="I50" i="3"/>
  <c r="G54" i="4"/>
  <c r="J54" i="4" s="1"/>
  <c r="I55" i="3"/>
  <c r="H52" i="3"/>
  <c r="K52" i="3" s="1"/>
  <c r="G53" i="4"/>
  <c r="J53" i="4" s="1"/>
  <c r="G52" i="4"/>
  <c r="J52" i="4" s="1"/>
  <c r="C51" i="2"/>
  <c r="H50" i="4"/>
  <c r="G51" i="4"/>
  <c r="J51" i="4" s="1"/>
  <c r="H53" i="4"/>
  <c r="H54" i="4"/>
  <c r="I53" i="3"/>
  <c r="H55" i="3"/>
  <c r="K55" i="3" s="1"/>
  <c r="H51" i="3"/>
  <c r="K51" i="3" s="1"/>
  <c r="I49" i="3"/>
  <c r="C50" i="2"/>
  <c r="H57" i="4"/>
  <c r="G55" i="4"/>
  <c r="J55" i="4" s="1"/>
  <c r="C52" i="2"/>
  <c r="C55" i="2"/>
  <c r="I54" i="3"/>
  <c r="H57" i="3"/>
  <c r="K57" i="3" s="1"/>
  <c r="C57" i="2"/>
  <c r="C56" i="2"/>
  <c r="I48" i="3"/>
  <c r="H58" i="4"/>
  <c r="G50" i="4"/>
  <c r="J50" i="4" s="1"/>
  <c r="G56" i="4"/>
  <c r="J56" i="4" s="1"/>
  <c r="I57" i="3"/>
  <c r="I70" i="3"/>
  <c r="G83" i="4"/>
  <c r="J83" i="4" s="1"/>
  <c r="H84" i="3"/>
  <c r="K84" i="3" s="1"/>
  <c r="G81" i="4"/>
  <c r="J81" i="4" s="1"/>
  <c r="I76" i="3"/>
  <c r="C74" i="2"/>
  <c r="C69" i="2"/>
  <c r="H65" i="3"/>
  <c r="K65" i="3" s="1"/>
  <c r="H94" i="3"/>
  <c r="K94" i="3" s="1"/>
  <c r="H76" i="3"/>
  <c r="K76" i="3" s="1"/>
  <c r="C96" i="2"/>
  <c r="C90" i="2"/>
  <c r="H77" i="4"/>
  <c r="I58" i="3"/>
  <c r="I67" i="3"/>
  <c r="I86" i="3"/>
  <c r="C73" i="2"/>
  <c r="C88" i="2"/>
  <c r="H84" i="4"/>
  <c r="I72" i="3"/>
  <c r="H58" i="3"/>
  <c r="K58" i="3" s="1"/>
  <c r="H89" i="4"/>
  <c r="C64" i="2"/>
  <c r="I78" i="3"/>
  <c r="I85" i="3"/>
  <c r="I63" i="3"/>
  <c r="G67" i="4"/>
  <c r="J67" i="4" s="1"/>
  <c r="I95" i="3"/>
  <c r="H66" i="4"/>
  <c r="H60" i="4"/>
  <c r="C66" i="2"/>
  <c r="H83" i="3"/>
  <c r="K83" i="3" s="1"/>
  <c r="C65" i="2"/>
  <c r="H96" i="4"/>
  <c r="H86" i="4"/>
  <c r="I92" i="3"/>
  <c r="G71" i="4"/>
  <c r="J71" i="4" s="1"/>
  <c r="I61" i="3"/>
  <c r="C78" i="2"/>
  <c r="H77" i="3"/>
  <c r="K77" i="3" s="1"/>
  <c r="C58" i="2"/>
  <c r="H73" i="3"/>
  <c r="K73" i="3" s="1"/>
  <c r="H92" i="4"/>
  <c r="C80" i="2"/>
  <c r="G88" i="4"/>
  <c r="J88" i="4" s="1"/>
  <c r="G73" i="4"/>
  <c r="J73" i="4" s="1"/>
  <c r="H89" i="3"/>
  <c r="K89" i="3" s="1"/>
  <c r="I75" i="3"/>
  <c r="H99" i="4"/>
  <c r="I84" i="3"/>
  <c r="C72" i="2"/>
  <c r="C98" i="2"/>
  <c r="H69" i="3"/>
  <c r="K69" i="3" s="1"/>
  <c r="H98" i="4"/>
  <c r="H75" i="4"/>
  <c r="G92" i="4"/>
  <c r="J92" i="4" s="1"/>
  <c r="G68" i="4"/>
  <c r="J68" i="4" s="1"/>
  <c r="C79" i="2"/>
  <c r="C92" i="2"/>
  <c r="H86" i="3"/>
  <c r="K86" i="3" s="1"/>
  <c r="G74" i="4"/>
  <c r="J74" i="4" s="1"/>
  <c r="I89" i="3"/>
  <c r="H87" i="3"/>
  <c r="K87" i="3" s="1"/>
  <c r="I73" i="3"/>
  <c r="H62" i="3"/>
  <c r="K62" i="3" s="1"/>
  <c r="C70" i="2"/>
  <c r="H92" i="3"/>
  <c r="K92" i="3" s="1"/>
  <c r="G70" i="4"/>
  <c r="J70" i="4" s="1"/>
  <c r="H85" i="3"/>
  <c r="K85" i="3" s="1"/>
  <c r="G65" i="4"/>
  <c r="J65" i="4" s="1"/>
  <c r="G99" i="4"/>
  <c r="J99" i="4" s="1"/>
  <c r="H72" i="3"/>
  <c r="K72" i="3" s="1"/>
  <c r="H95" i="4"/>
  <c r="I88" i="3"/>
  <c r="I87" i="3"/>
  <c r="I96" i="3"/>
  <c r="H95" i="3"/>
  <c r="K95" i="3" s="1"/>
  <c r="H67" i="3"/>
  <c r="K67" i="3" s="1"/>
  <c r="G79" i="4"/>
  <c r="J79" i="4" s="1"/>
  <c r="H71" i="4"/>
  <c r="G80" i="4"/>
  <c r="J80" i="4" s="1"/>
  <c r="C95" i="2"/>
  <c r="G59" i="4"/>
  <c r="J59" i="4" s="1"/>
  <c r="G77" i="4"/>
  <c r="J77" i="4" s="1"/>
  <c r="H70" i="4"/>
  <c r="H91" i="3"/>
  <c r="K91" i="3" s="1"/>
  <c r="H75" i="3"/>
  <c r="K75" i="3" s="1"/>
  <c r="G97" i="4"/>
  <c r="J97" i="4" s="1"/>
  <c r="C81" i="2"/>
  <c r="G93" i="4"/>
  <c r="J93" i="4" s="1"/>
  <c r="C76" i="2"/>
  <c r="I66" i="3"/>
  <c r="H82" i="3"/>
  <c r="K82" i="3" s="1"/>
  <c r="H67" i="4"/>
  <c r="H96" i="3"/>
  <c r="K96" i="3" s="1"/>
  <c r="H88" i="4"/>
  <c r="H81" i="4"/>
  <c r="H70" i="3"/>
  <c r="K70" i="3" s="1"/>
  <c r="C67" i="2"/>
  <c r="H82" i="4"/>
  <c r="H78" i="3"/>
  <c r="K78" i="3" s="1"/>
  <c r="H60" i="3"/>
  <c r="K60" i="3" s="1"/>
  <c r="H79" i="4"/>
  <c r="G95" i="4"/>
  <c r="J95" i="4" s="1"/>
  <c r="H64" i="4"/>
  <c r="G82" i="4"/>
  <c r="J82" i="4" s="1"/>
  <c r="H78" i="4"/>
  <c r="H69" i="4"/>
  <c r="G72" i="4"/>
  <c r="J72" i="4" s="1"/>
  <c r="G64" i="4"/>
  <c r="J64" i="4" s="1"/>
  <c r="I81" i="3"/>
  <c r="C61" i="2"/>
  <c r="G89" i="4"/>
  <c r="J89" i="4" s="1"/>
  <c r="I60" i="3"/>
  <c r="H64" i="3"/>
  <c r="K64" i="3" s="1"/>
  <c r="I64" i="3"/>
  <c r="C86" i="2"/>
  <c r="C93" i="2"/>
  <c r="H59" i="3"/>
  <c r="K59" i="3" s="1"/>
  <c r="I65" i="3"/>
  <c r="H61" i="4"/>
  <c r="G87" i="4"/>
  <c r="J87" i="4" s="1"/>
  <c r="G98" i="4"/>
  <c r="J98" i="4" s="1"/>
  <c r="H80" i="3"/>
  <c r="K80" i="3" s="1"/>
  <c r="C83" i="2"/>
  <c r="C77" i="2"/>
  <c r="C87" i="2"/>
  <c r="H97" i="4"/>
  <c r="I74" i="3"/>
  <c r="I71" i="3"/>
  <c r="H71" i="3"/>
  <c r="K71" i="3" s="1"/>
  <c r="G90" i="4"/>
  <c r="J90" i="4" s="1"/>
  <c r="I79" i="3"/>
  <c r="H97" i="3"/>
  <c r="K97" i="3" s="1"/>
  <c r="H59" i="4"/>
  <c r="I80" i="3"/>
  <c r="H68" i="4"/>
  <c r="G78" i="4"/>
  <c r="J78" i="4" s="1"/>
  <c r="C94" i="2"/>
  <c r="H80" i="4"/>
  <c r="H65" i="4"/>
  <c r="H74" i="4"/>
  <c r="G61" i="4"/>
  <c r="J61" i="4" s="1"/>
  <c r="H93" i="3"/>
  <c r="K93" i="3" s="1"/>
  <c r="I68" i="3"/>
  <c r="H63" i="3"/>
  <c r="K63" i="3" s="1"/>
  <c r="H66" i="3"/>
  <c r="K66" i="3" s="1"/>
  <c r="G86" i="4"/>
  <c r="J86" i="4" s="1"/>
  <c r="G96" i="4"/>
  <c r="J96" i="4" s="1"/>
  <c r="G100" i="4"/>
  <c r="J100" i="4" s="1"/>
  <c r="C71" i="2"/>
  <c r="C99" i="2"/>
  <c r="G85" i="4"/>
  <c r="J85" i="4" s="1"/>
  <c r="I69" i="3"/>
  <c r="H93" i="4"/>
  <c r="I82" i="3"/>
  <c r="I94" i="3"/>
  <c r="G75" i="4"/>
  <c r="J75" i="4" s="1"/>
  <c r="I83" i="3"/>
  <c r="C84" i="2"/>
  <c r="C60" i="2"/>
  <c r="H87" i="4"/>
  <c r="C89" i="2"/>
  <c r="H62" i="4"/>
  <c r="H85" i="4"/>
  <c r="H73" i="4"/>
  <c r="H88" i="3"/>
  <c r="K88" i="3" s="1"/>
  <c r="C97" i="2"/>
  <c r="G66" i="4"/>
  <c r="J66" i="4" s="1"/>
  <c r="H90" i="3"/>
  <c r="K90" i="3" s="1"/>
  <c r="H74" i="3"/>
  <c r="K74" i="3" s="1"/>
  <c r="C59" i="2"/>
  <c r="I91" i="3"/>
  <c r="H61" i="3"/>
  <c r="K61" i="3" s="1"/>
  <c r="G91" i="4"/>
  <c r="J91" i="4" s="1"/>
  <c r="C63" i="2"/>
  <c r="C62" i="2"/>
  <c r="H90" i="4"/>
  <c r="H94" i="4"/>
  <c r="G76" i="4"/>
  <c r="J76" i="4" s="1"/>
  <c r="C68" i="2"/>
  <c r="H76" i="4"/>
  <c r="I59" i="3"/>
  <c r="I62" i="3"/>
  <c r="H83" i="4"/>
  <c r="I77" i="3"/>
  <c r="I93" i="3"/>
  <c r="C85" i="2"/>
  <c r="I90" i="3"/>
  <c r="I97" i="3"/>
  <c r="H81" i="3"/>
  <c r="K81" i="3" s="1"/>
  <c r="H79" i="3"/>
  <c r="K79" i="3" s="1"/>
  <c r="G62" i="4"/>
  <c r="J62" i="4" s="1"/>
  <c r="G69" i="4"/>
  <c r="J69" i="4" s="1"/>
  <c r="G84" i="4"/>
  <c r="J84" i="4" s="1"/>
  <c r="H91" i="4"/>
  <c r="G63" i="4"/>
  <c r="J63" i="4" s="1"/>
  <c r="H63" i="4"/>
  <c r="G60" i="4"/>
  <c r="J60" i="4" s="1"/>
  <c r="G94" i="4"/>
  <c r="J94" i="4" s="1"/>
  <c r="C75" i="2"/>
  <c r="H100" i="4"/>
  <c r="C82" i="2"/>
  <c r="C91" i="2"/>
  <c r="H68" i="3"/>
  <c r="K68" i="3" s="1"/>
  <c r="H72" i="4"/>
  <c r="W1048" i="1"/>
  <c r="W1052" i="1"/>
  <c r="W1051" i="1"/>
  <c r="W1047" i="1"/>
  <c r="M49" i="3" l="1"/>
  <c r="L49" i="3"/>
  <c r="L54" i="4"/>
  <c r="K54" i="4"/>
  <c r="M55" i="3"/>
  <c r="L55" i="3"/>
  <c r="K58" i="4"/>
  <c r="L58" i="4"/>
  <c r="K53" i="4"/>
  <c r="L53" i="4"/>
  <c r="L49" i="4"/>
  <c r="K49" i="4"/>
  <c r="L52" i="4"/>
  <c r="K52" i="4"/>
  <c r="M51" i="3"/>
  <c r="L51" i="3"/>
  <c r="L57" i="3"/>
  <c r="M57" i="3"/>
  <c r="L48" i="3"/>
  <c r="M48" i="3"/>
  <c r="M54" i="3"/>
  <c r="L54" i="3"/>
  <c r="K57" i="4"/>
  <c r="L57" i="4"/>
  <c r="L50" i="3"/>
  <c r="M50" i="3"/>
  <c r="K55" i="4"/>
  <c r="L55" i="4"/>
  <c r="M56" i="3"/>
  <c r="L56" i="3"/>
  <c r="L53" i="3"/>
  <c r="M53" i="3"/>
  <c r="L50" i="4"/>
  <c r="K50" i="4"/>
  <c r="L51" i="4"/>
  <c r="K51" i="4"/>
  <c r="L56" i="4"/>
  <c r="K56" i="4"/>
  <c r="M52" i="3"/>
  <c r="L52" i="3"/>
  <c r="L91" i="4"/>
  <c r="K91" i="4"/>
  <c r="L62" i="3"/>
  <c r="M62" i="3"/>
  <c r="L62" i="4"/>
  <c r="K62" i="4"/>
  <c r="L82" i="3"/>
  <c r="M82" i="3"/>
  <c r="L80" i="4"/>
  <c r="K80" i="4"/>
  <c r="L80" i="3"/>
  <c r="M80" i="3"/>
  <c r="L97" i="4"/>
  <c r="K97" i="4"/>
  <c r="M65" i="3"/>
  <c r="L65" i="3"/>
  <c r="L64" i="3"/>
  <c r="M64" i="3"/>
  <c r="K69" i="4"/>
  <c r="L69" i="4"/>
  <c r="K82" i="4"/>
  <c r="L82" i="4"/>
  <c r="L88" i="4"/>
  <c r="K88" i="4"/>
  <c r="L66" i="3"/>
  <c r="M66" i="3"/>
  <c r="L71" i="4"/>
  <c r="K71" i="4"/>
  <c r="M96" i="3"/>
  <c r="L96" i="3"/>
  <c r="L73" i="3"/>
  <c r="M73" i="3"/>
  <c r="M75" i="3"/>
  <c r="L75" i="3"/>
  <c r="M92" i="3"/>
  <c r="L92" i="3"/>
  <c r="L95" i="3"/>
  <c r="M95" i="3"/>
  <c r="L78" i="3"/>
  <c r="M78" i="3"/>
  <c r="L72" i="3"/>
  <c r="M72" i="3"/>
  <c r="L86" i="3"/>
  <c r="M86" i="3"/>
  <c r="L63" i="4"/>
  <c r="K63" i="4"/>
  <c r="M93" i="3"/>
  <c r="L93" i="3"/>
  <c r="L59" i="3"/>
  <c r="M59" i="3"/>
  <c r="K94" i="4"/>
  <c r="L94" i="4"/>
  <c r="L83" i="3"/>
  <c r="M83" i="3"/>
  <c r="L93" i="4"/>
  <c r="K93" i="4"/>
  <c r="L59" i="4"/>
  <c r="K59" i="4"/>
  <c r="L81" i="3"/>
  <c r="M81" i="3"/>
  <c r="K78" i="4"/>
  <c r="L78" i="4"/>
  <c r="L79" i="4"/>
  <c r="K79" i="4"/>
  <c r="M87" i="3"/>
  <c r="L87" i="3"/>
  <c r="L75" i="4"/>
  <c r="K75" i="4"/>
  <c r="K92" i="4"/>
  <c r="L92" i="4"/>
  <c r="L86" i="4"/>
  <c r="K86" i="4"/>
  <c r="K84" i="4"/>
  <c r="L84" i="4"/>
  <c r="M67" i="3"/>
  <c r="L67" i="3"/>
  <c r="L100" i="4"/>
  <c r="K100" i="4"/>
  <c r="M77" i="3"/>
  <c r="L77" i="3"/>
  <c r="K76" i="4"/>
  <c r="L76" i="4"/>
  <c r="K90" i="4"/>
  <c r="L90" i="4"/>
  <c r="K73" i="4"/>
  <c r="L73" i="4"/>
  <c r="K87" i="4"/>
  <c r="L87" i="4"/>
  <c r="L69" i="3"/>
  <c r="M69" i="3"/>
  <c r="K74" i="4"/>
  <c r="L74" i="4"/>
  <c r="L71" i="3"/>
  <c r="M71" i="3"/>
  <c r="M60" i="3"/>
  <c r="L60" i="3"/>
  <c r="K67" i="4"/>
  <c r="L67" i="4"/>
  <c r="L88" i="3"/>
  <c r="M88" i="3"/>
  <c r="M89" i="3"/>
  <c r="L89" i="3"/>
  <c r="K98" i="4"/>
  <c r="L98" i="4"/>
  <c r="M84" i="3"/>
  <c r="L84" i="3"/>
  <c r="M61" i="3"/>
  <c r="L61" i="3"/>
  <c r="K96" i="4"/>
  <c r="L96" i="4"/>
  <c r="L60" i="4"/>
  <c r="K60" i="4"/>
  <c r="L63" i="3"/>
  <c r="M63" i="3"/>
  <c r="K89" i="4"/>
  <c r="L89" i="4"/>
  <c r="L58" i="3"/>
  <c r="M58" i="3"/>
  <c r="K72" i="4"/>
  <c r="L72" i="4"/>
  <c r="L97" i="3"/>
  <c r="M97" i="3"/>
  <c r="L90" i="3"/>
  <c r="M90" i="3"/>
  <c r="L83" i="4"/>
  <c r="K83" i="4"/>
  <c r="M91" i="3"/>
  <c r="L91" i="3"/>
  <c r="L85" i="4"/>
  <c r="K85" i="4"/>
  <c r="M94" i="3"/>
  <c r="L94" i="3"/>
  <c r="M68" i="3"/>
  <c r="L68" i="3"/>
  <c r="K65" i="4"/>
  <c r="L65" i="4"/>
  <c r="L68" i="4"/>
  <c r="K68" i="4"/>
  <c r="L79" i="3"/>
  <c r="M79" i="3"/>
  <c r="L74" i="3"/>
  <c r="M74" i="3"/>
  <c r="L61" i="4"/>
  <c r="K61" i="4"/>
  <c r="K64" i="4"/>
  <c r="L64" i="4"/>
  <c r="L81" i="4"/>
  <c r="K81" i="4"/>
  <c r="L70" i="4"/>
  <c r="K70" i="4"/>
  <c r="L95" i="4"/>
  <c r="K95" i="4"/>
  <c r="L99" i="4"/>
  <c r="K99" i="4"/>
  <c r="L66" i="4"/>
  <c r="K66" i="4"/>
  <c r="M85" i="3"/>
  <c r="L85" i="3"/>
  <c r="L77" i="4"/>
  <c r="K77" i="4"/>
  <c r="L76" i="3"/>
  <c r="M76" i="3"/>
  <c r="M70" i="3"/>
  <c r="L70" i="3"/>
  <c r="C427" i="2"/>
  <c r="B128" i="2"/>
  <c r="C777" i="2"/>
  <c r="B1462" i="2"/>
  <c r="C1483" i="2"/>
  <c r="C564" i="2"/>
  <c r="B176" i="2"/>
  <c r="B792" i="2"/>
  <c r="B1751" i="2"/>
  <c r="B476" i="2"/>
  <c r="B1062" i="2"/>
  <c r="C767" i="2"/>
  <c r="C293" i="2"/>
  <c r="B768" i="2"/>
  <c r="B1500" i="2"/>
  <c r="B1466" i="2"/>
  <c r="C694" i="2"/>
  <c r="B1574" i="2"/>
  <c r="B457" i="2"/>
  <c r="B788" i="2"/>
  <c r="B1212" i="2"/>
  <c r="C1389" i="2"/>
  <c r="C806" i="2"/>
  <c r="B984" i="2"/>
  <c r="B1122" i="2"/>
  <c r="B1598" i="2"/>
  <c r="C1242" i="2"/>
  <c r="B701" i="2"/>
  <c r="C844" i="2"/>
  <c r="B1452" i="2"/>
  <c r="C1288" i="2"/>
  <c r="C235" i="2"/>
  <c r="C333" i="2"/>
  <c r="C300" i="2"/>
  <c r="B415" i="2"/>
  <c r="C1697" i="2"/>
  <c r="C1028" i="2"/>
  <c r="B1168" i="2"/>
  <c r="C1593" i="2"/>
  <c r="B1338" i="2"/>
  <c r="B770" i="2"/>
  <c r="C120" i="2"/>
  <c r="B1001" i="2"/>
  <c r="C1551" i="2"/>
  <c r="C1202" i="2"/>
  <c r="C747" i="2"/>
  <c r="C1385" i="2"/>
  <c r="B1203" i="2"/>
  <c r="C939" i="2"/>
  <c r="B1532" i="2"/>
  <c r="B1165" i="2"/>
  <c r="C1627" i="2"/>
  <c r="C243" i="2"/>
  <c r="B1555" i="2"/>
  <c r="C280" i="2"/>
  <c r="B1042" i="2"/>
  <c r="B891" i="2"/>
  <c r="B1297" i="2"/>
  <c r="B695" i="2"/>
  <c r="B405" i="2"/>
  <c r="B1207" i="2"/>
  <c r="B261" i="2"/>
  <c r="B664" i="2"/>
  <c r="C750" i="2"/>
  <c r="B1596" i="2"/>
  <c r="B1594" i="2"/>
  <c r="B473" i="2"/>
  <c r="B633" i="2"/>
  <c r="B136" i="2"/>
  <c r="B116" i="2"/>
  <c r="B251" i="2"/>
  <c r="B1569" i="2"/>
  <c r="B719" i="2"/>
  <c r="C421" i="2"/>
  <c r="B1542" i="2"/>
  <c r="C183" i="2"/>
  <c r="C627" i="2"/>
  <c r="B150" i="2"/>
  <c r="C576" i="2"/>
  <c r="B178" i="2"/>
  <c r="B779" i="2"/>
  <c r="B1013" i="2"/>
  <c r="B521" i="2"/>
  <c r="C982" i="2"/>
  <c r="B222" i="2"/>
  <c r="B492" i="2"/>
  <c r="B1764" i="2"/>
  <c r="C1640" i="2"/>
  <c r="H108" i="4"/>
  <c r="C395" i="2"/>
  <c r="C393" i="2"/>
  <c r="C307" i="2"/>
  <c r="C1574" i="2"/>
  <c r="C198" i="2"/>
  <c r="B312" i="2"/>
  <c r="C1454" i="2"/>
  <c r="C331" i="2"/>
  <c r="B933" i="2"/>
  <c r="C668" i="2"/>
  <c r="B1360" i="2"/>
  <c r="C688" i="2"/>
  <c r="C723" i="2"/>
  <c r="B726" i="2"/>
  <c r="C309" i="2"/>
  <c r="C1680" i="2"/>
  <c r="B1343" i="2"/>
  <c r="C332" i="2"/>
  <c r="C459" i="2"/>
  <c r="B1294" i="2"/>
  <c r="B480" i="2"/>
  <c r="C610" i="2"/>
  <c r="C1512" i="2"/>
  <c r="C272" i="2"/>
  <c r="B1286" i="2"/>
  <c r="C517" i="2"/>
  <c r="C1746" i="2"/>
  <c r="B504" i="2"/>
  <c r="B730" i="2"/>
  <c r="B998" i="2"/>
  <c r="C1547" i="2"/>
  <c r="B855" i="2"/>
  <c r="B1307" i="2"/>
  <c r="B1359" i="2"/>
  <c r="B1047" i="2"/>
  <c r="C1219" i="2"/>
  <c r="C833" i="2"/>
  <c r="B440" i="2"/>
  <c r="B1762" i="2"/>
  <c r="B1738" i="2"/>
  <c r="B1469" i="2"/>
  <c r="C595" i="2"/>
  <c r="C349" i="2"/>
  <c r="C979" i="2"/>
  <c r="C1284" i="2"/>
  <c r="C1568" i="2"/>
  <c r="C1266" i="2"/>
  <c r="C228" i="2"/>
  <c r="B1695" i="2"/>
  <c r="C1744" i="2"/>
  <c r="C358" i="2"/>
  <c r="B416" i="2"/>
  <c r="C526" i="2"/>
  <c r="B468" i="2"/>
  <c r="C512" i="2"/>
  <c r="B1502" i="2"/>
  <c r="C1270" i="2"/>
  <c r="C1698" i="2"/>
  <c r="C1729" i="2"/>
  <c r="B687" i="2"/>
  <c r="C1169" i="2"/>
  <c r="C519" i="2"/>
  <c r="C762" i="2"/>
  <c r="C773" i="2"/>
  <c r="C1636" i="2"/>
  <c r="B347" i="2"/>
  <c r="C1658" i="2"/>
  <c r="B1374" i="2"/>
  <c r="B652" i="2"/>
  <c r="B630" i="2"/>
  <c r="C1369" i="2"/>
  <c r="C597" i="2"/>
  <c r="B1002" i="2"/>
  <c r="C839" i="2"/>
  <c r="B607" i="2"/>
  <c r="B495" i="2"/>
  <c r="H98" i="3"/>
  <c r="K98" i="3" s="1"/>
  <c r="C692" i="2"/>
  <c r="C1299" i="2"/>
  <c r="C458" i="2"/>
  <c r="C262" i="2"/>
  <c r="B900" i="2"/>
  <c r="B1692" i="2"/>
  <c r="C1346" i="2"/>
  <c r="C630" i="2"/>
  <c r="B507" i="2"/>
  <c r="B617" i="2"/>
  <c r="B569" i="2"/>
  <c r="C1217" i="2"/>
  <c r="C986" i="2"/>
  <c r="C654" i="2"/>
  <c r="C614" i="2"/>
  <c r="B1660" i="2"/>
  <c r="B400" i="2"/>
  <c r="C1357" i="2"/>
  <c r="C817" i="2"/>
  <c r="C706" i="2"/>
  <c r="B571" i="2"/>
  <c r="B151" i="2"/>
  <c r="C1264" i="2"/>
  <c r="B240" i="2"/>
  <c r="C843" i="2"/>
  <c r="B1358" i="2"/>
  <c r="C1543" i="2"/>
  <c r="C966" i="2"/>
  <c r="B1645" i="2"/>
  <c r="B632" i="2"/>
  <c r="C896" i="2"/>
  <c r="B1006" i="2"/>
  <c r="C1034" i="2"/>
  <c r="B746" i="2"/>
  <c r="B992" i="2"/>
  <c r="C416" i="2"/>
  <c r="B946" i="2"/>
  <c r="C261" i="2"/>
  <c r="B1667" i="2"/>
  <c r="B138" i="2"/>
  <c r="B796" i="2"/>
  <c r="C298" i="2"/>
  <c r="C267" i="2"/>
  <c r="B814" i="2"/>
  <c r="B945" i="2"/>
  <c r="C378" i="2"/>
  <c r="B747" i="2"/>
  <c r="B423" i="2"/>
  <c r="C937" i="2"/>
  <c r="B1329" i="2"/>
  <c r="B1504" i="2"/>
  <c r="B140" i="2"/>
  <c r="C1175" i="2"/>
  <c r="B735" i="2"/>
  <c r="C1388" i="2"/>
  <c r="B1262" i="2"/>
  <c r="B985" i="2"/>
  <c r="B1134" i="2"/>
  <c r="C1162" i="2"/>
  <c r="C1123" i="2"/>
  <c r="C489" i="2"/>
  <c r="C1628" i="2"/>
  <c r="C482" i="2"/>
  <c r="B294" i="2"/>
  <c r="C659" i="2"/>
  <c r="B1728" i="2"/>
  <c r="B230" i="2"/>
  <c r="C1766" i="2"/>
  <c r="B1167" i="2"/>
  <c r="C439" i="2"/>
  <c r="B1621" i="2"/>
  <c r="B1622" i="2"/>
  <c r="B1742" i="2"/>
  <c r="C883" i="2"/>
  <c r="B1681" i="2"/>
  <c r="B614" i="2"/>
  <c r="C479" i="2"/>
  <c r="C1365" i="2"/>
  <c r="B631" i="2"/>
  <c r="B941" i="2"/>
  <c r="B1740" i="2"/>
  <c r="C994" i="2"/>
  <c r="B1352" i="2"/>
  <c r="B209" i="2"/>
  <c r="B781" i="2"/>
  <c r="B819" i="2"/>
  <c r="C168" i="2"/>
  <c r="B647" i="2"/>
  <c r="C1283" i="2"/>
  <c r="B668" i="2"/>
  <c r="C985" i="2"/>
  <c r="C1711" i="2"/>
  <c r="B575" i="2"/>
  <c r="B1562" i="2"/>
  <c r="C1719" i="2"/>
  <c r="B446" i="2"/>
  <c r="B1048" i="2"/>
  <c r="C722" i="2"/>
  <c r="C1128" i="2"/>
  <c r="C1390" i="2"/>
  <c r="C929" i="2"/>
  <c r="B1391" i="2"/>
  <c r="C1651" i="2"/>
  <c r="C336" i="2"/>
  <c r="C1646" i="2"/>
  <c r="B1184" i="2"/>
  <c r="C1657" i="2"/>
  <c r="B609" i="2"/>
  <c r="C361" i="2"/>
  <c r="B1130" i="2"/>
  <c r="C889" i="2"/>
  <c r="B1252" i="2"/>
  <c r="C1101" i="2"/>
  <c r="G103" i="4"/>
  <c r="J103" i="4" s="1"/>
  <c r="C1736" i="2"/>
  <c r="C1267" i="2"/>
  <c r="B1180" i="2"/>
  <c r="B1727" i="2"/>
  <c r="B586" i="2"/>
  <c r="C583" i="2"/>
  <c r="C1215" i="2"/>
  <c r="B1414" i="2"/>
  <c r="C410" i="2"/>
  <c r="C205" i="2"/>
  <c r="C1458" i="2"/>
  <c r="B1267" i="2"/>
  <c r="B1540" i="2"/>
  <c r="B848" i="2"/>
  <c r="C661" i="2"/>
  <c r="B898" i="2"/>
  <c r="C561" i="2"/>
  <c r="B835" i="2"/>
  <c r="C409" i="2"/>
  <c r="C1456" i="2"/>
  <c r="C1045" i="2"/>
  <c r="C220" i="2"/>
  <c r="C1093" i="2"/>
  <c r="C590" i="2"/>
  <c r="C105" i="2"/>
  <c r="B1237" i="2"/>
  <c r="C299" i="2"/>
  <c r="B1126" i="2"/>
  <c r="C1178" i="2"/>
  <c r="B1735" i="2"/>
  <c r="B1413" i="2"/>
  <c r="B1279" i="2"/>
  <c r="C165" i="2"/>
  <c r="B158" i="2"/>
  <c r="B274" i="2"/>
  <c r="B1214" i="2"/>
  <c r="B1222" i="2"/>
  <c r="B1440" i="2"/>
  <c r="C1667" i="2"/>
  <c r="B1595" i="2"/>
  <c r="C1751" i="2"/>
  <c r="C919" i="2"/>
  <c r="B804" i="2"/>
  <c r="B1498" i="2"/>
  <c r="C558" i="2"/>
  <c r="B1136" i="2"/>
  <c r="B1191" i="2"/>
  <c r="B478" i="2"/>
  <c r="H111" i="4"/>
  <c r="C1392" i="2"/>
  <c r="B579" i="2"/>
  <c r="C1160" i="2"/>
  <c r="B805" i="2"/>
  <c r="C907" i="2"/>
  <c r="B154" i="2"/>
  <c r="C1122" i="2"/>
  <c r="B1548" i="2"/>
  <c r="C794" i="2"/>
  <c r="B393" i="2"/>
  <c r="B669" i="2"/>
  <c r="B1745" i="2"/>
  <c r="C888" i="2"/>
  <c r="B190" i="2"/>
  <c r="B1301" i="2"/>
  <c r="C1690" i="2"/>
  <c r="C1738" i="2"/>
  <c r="B873" i="2"/>
  <c r="C1265" i="2"/>
  <c r="B1028" i="2"/>
  <c r="C207" i="2"/>
  <c r="B1041" i="2"/>
  <c r="C738" i="2"/>
  <c r="B951" i="2"/>
  <c r="C335" i="2"/>
  <c r="B1353" i="2"/>
  <c r="C785" i="2"/>
  <c r="B172" i="2"/>
  <c r="B353" i="2"/>
  <c r="B1371" i="2"/>
  <c r="C676" i="2"/>
  <c r="C1311" i="2"/>
  <c r="C1065" i="2"/>
  <c r="C812" i="2"/>
  <c r="C248" i="2"/>
  <c r="B1526" i="2"/>
  <c r="B568" i="2"/>
  <c r="C452" i="2"/>
  <c r="C1094" i="2"/>
  <c r="B372" i="2"/>
  <c r="B442" i="2"/>
  <c r="B1090" i="2"/>
  <c r="C1517" i="2"/>
  <c r="C1330" i="2"/>
  <c r="C931" i="2"/>
  <c r="B304" i="2"/>
  <c r="B1570" i="2"/>
  <c r="C1103" i="2"/>
  <c r="C1338" i="2"/>
  <c r="B324" i="2"/>
  <c r="C1141" i="2"/>
  <c r="C997" i="2"/>
  <c r="B680" i="2"/>
  <c r="B551" i="2"/>
  <c r="C1625" i="2"/>
  <c r="B145" i="2"/>
  <c r="C685" i="2"/>
  <c r="B401" i="2"/>
  <c r="B164" i="2"/>
  <c r="C1610" i="2"/>
  <c r="C639" i="2"/>
  <c r="B626" i="2"/>
  <c r="B640" i="2"/>
  <c r="B259" i="2"/>
  <c r="B237" i="2"/>
  <c r="C1488" i="2"/>
  <c r="C1041" i="2"/>
  <c r="B646" i="2"/>
  <c r="B874" i="2"/>
  <c r="C1633" i="2"/>
  <c r="B584" i="2"/>
  <c r="B242" i="2"/>
  <c r="C1687" i="2"/>
  <c r="C908" i="2"/>
  <c r="C870" i="2"/>
  <c r="B456" i="2"/>
  <c r="C290" i="2"/>
  <c r="C1096" i="2"/>
  <c r="B1465" i="2"/>
  <c r="B1573" i="2"/>
  <c r="C554" i="2"/>
  <c r="C1127" i="2"/>
  <c r="C1712" i="2"/>
  <c r="C1069" i="2"/>
  <c r="C1557" i="2"/>
  <c r="C1466" i="2"/>
  <c r="B1478" i="2"/>
  <c r="C607" i="2"/>
  <c r="C1144" i="2"/>
  <c r="B1120" i="2"/>
  <c r="C1572" i="2"/>
  <c r="B627" i="2"/>
  <c r="C1097" i="2"/>
  <c r="C1609" i="2"/>
  <c r="C468" i="2"/>
  <c r="C1359" i="2"/>
  <c r="C1055" i="2"/>
  <c r="C160" i="2"/>
  <c r="C417" i="2"/>
  <c r="B732" i="2"/>
  <c r="C1289" i="2"/>
  <c r="C233" i="2"/>
  <c r="B961" i="2"/>
  <c r="B512" i="2"/>
  <c r="C1469" i="2"/>
  <c r="C902" i="2"/>
  <c r="C1597" i="2"/>
  <c r="B798" i="2"/>
  <c r="C1003" i="2"/>
  <c r="B1129" i="2"/>
  <c r="B1549" i="2"/>
  <c r="C513" i="2"/>
  <c r="B218" i="2"/>
  <c r="B742" i="2"/>
  <c r="B1216" i="2"/>
  <c r="B772" i="2"/>
  <c r="B831" i="2"/>
  <c r="B648" i="2"/>
  <c r="C1234" i="2"/>
  <c r="C1681" i="2"/>
  <c r="B424" i="2"/>
  <c r="B1458" i="2"/>
  <c r="C530" i="2"/>
  <c r="B152" i="2"/>
  <c r="C681" i="2"/>
  <c r="B1418" i="2"/>
  <c r="B410" i="2"/>
  <c r="C780" i="2"/>
  <c r="B1056" i="2"/>
  <c r="B544" i="2"/>
  <c r="C1344" i="2"/>
  <c r="B1258" i="2"/>
  <c r="B1561" i="2"/>
  <c r="C1278" i="2"/>
  <c r="B1396" i="2"/>
  <c r="C1136" i="2"/>
  <c r="C1493" i="2"/>
  <c r="B454" i="2"/>
  <c r="C315" i="2"/>
  <c r="B219" i="2"/>
  <c r="B1300" i="2"/>
  <c r="C1444" i="2"/>
  <c r="H113" i="4"/>
  <c r="C1074" i="2"/>
  <c r="B997" i="2"/>
  <c r="C1465" i="2"/>
  <c r="G108" i="4"/>
  <c r="J108" i="4" s="1"/>
  <c r="B210" i="2"/>
  <c r="C322" i="2"/>
  <c r="C527" i="2"/>
  <c r="B469" i="2"/>
  <c r="B1032" i="2"/>
  <c r="C1545" i="2"/>
  <c r="C1530" i="2"/>
  <c r="B1415" i="2"/>
  <c r="G115" i="4"/>
  <c r="B1607" i="2"/>
  <c r="B1606" i="2"/>
  <c r="B1565" i="2"/>
  <c r="C969" i="2"/>
  <c r="C1631" i="2"/>
  <c r="C1576" i="2"/>
  <c r="B434" i="2"/>
  <c r="B1650" i="2"/>
  <c r="B1501" i="2"/>
  <c r="B267" i="2"/>
  <c r="C1741" i="2"/>
  <c r="C1526" i="2"/>
  <c r="C342" i="2"/>
  <c r="B169" i="2"/>
  <c r="C570" i="2"/>
  <c r="B1578" i="2"/>
  <c r="B183" i="2"/>
  <c r="C824" i="2"/>
  <c r="C294" i="2"/>
  <c r="C1039" i="2"/>
  <c r="B375" i="2"/>
  <c r="C786" i="2"/>
  <c r="B1510" i="2"/>
  <c r="B458" i="2"/>
  <c r="C652" i="2"/>
  <c r="B369" i="2"/>
  <c r="B705" i="2"/>
  <c r="C1479" i="2"/>
  <c r="C1232" i="2"/>
  <c r="B1111" i="2"/>
  <c r="B166" i="2"/>
  <c r="C1121" i="2"/>
  <c r="B854" i="2"/>
  <c r="B1529" i="2"/>
  <c r="B255" i="2"/>
  <c r="B1107" i="2"/>
  <c r="C809" i="2"/>
  <c r="B1709" i="2"/>
  <c r="C113" i="2"/>
  <c r="C210" i="2"/>
  <c r="C1261" i="2"/>
  <c r="C848" i="2"/>
  <c r="B356" i="2"/>
  <c r="C1676" i="2"/>
  <c r="B1658" i="2"/>
  <c r="C1395" i="2"/>
  <c r="C1050" i="2"/>
  <c r="C1334" i="2"/>
  <c r="B248" i="2"/>
  <c r="C1548" i="2"/>
  <c r="B1446" i="2"/>
  <c r="B1272" i="2"/>
  <c r="C385" i="2"/>
  <c r="B546" i="2"/>
  <c r="B493" i="2"/>
  <c r="C184" i="2"/>
  <c r="B1166" i="2"/>
  <c r="C112" i="2"/>
  <c r="C1009" i="2"/>
  <c r="B1369" i="2"/>
  <c r="C793" i="2"/>
  <c r="B658" i="2"/>
  <c r="C1570" i="2"/>
  <c r="B957" i="2"/>
  <c r="B1550" i="2"/>
  <c r="C213" i="2"/>
  <c r="B615" i="2"/>
  <c r="B420" i="2"/>
  <c r="B1646" i="2"/>
  <c r="C1400" i="2"/>
  <c r="B269" i="2"/>
  <c r="C1752" i="2"/>
  <c r="C258" i="2"/>
  <c r="B171" i="2"/>
  <c r="C1352" i="2"/>
  <c r="B1082" i="2"/>
  <c r="C1496" i="2"/>
  <c r="C700" i="2"/>
  <c r="C397" i="2"/>
  <c r="B771" i="2"/>
  <c r="B1037" i="2"/>
  <c r="B1103" i="2"/>
  <c r="B384" i="2"/>
  <c r="B1243" i="2"/>
  <c r="B1306" i="2"/>
  <c r="C1438" i="2"/>
  <c r="C826" i="2"/>
  <c r="B511" i="2"/>
  <c r="B1507" i="2"/>
  <c r="B1584" i="2"/>
  <c r="B755" i="2"/>
  <c r="B373" i="2"/>
  <c r="B600" i="2"/>
  <c r="B1183" i="2"/>
  <c r="C483" i="2"/>
  <c r="C1535" i="2"/>
  <c r="C911" i="2"/>
  <c r="B408" i="2"/>
  <c r="C976" i="2"/>
  <c r="B1741" i="2"/>
  <c r="B1583" i="2"/>
  <c r="B1368" i="2"/>
  <c r="B285" i="2"/>
  <c r="C456" i="2"/>
  <c r="C193" i="2"/>
  <c r="C930" i="2"/>
  <c r="C1085" i="2"/>
  <c r="C1274" i="2"/>
  <c r="B1637" i="2"/>
  <c r="C278" i="2"/>
  <c r="C841" i="2"/>
  <c r="B975" i="2"/>
  <c r="C212" i="2"/>
  <c r="C1497" i="2"/>
  <c r="C1561" i="2"/>
  <c r="B837" i="2"/>
  <c r="B1018" i="2"/>
  <c r="B1566" i="2"/>
  <c r="C101" i="2"/>
  <c r="B1627" i="2"/>
  <c r="B696" i="2"/>
  <c r="C1528" i="2"/>
  <c r="C1310" i="2"/>
  <c r="B1177" i="2"/>
  <c r="C1048" i="2"/>
  <c r="B455" i="2"/>
  <c r="C495" i="2"/>
  <c r="C1157" i="2"/>
  <c r="B1444" i="2"/>
  <c r="B1069" i="2"/>
  <c r="C1644" i="2"/>
  <c r="B1335" i="2"/>
  <c r="B834" i="2"/>
  <c r="B721" i="2"/>
  <c r="C1204" i="2"/>
  <c r="C631" i="2"/>
  <c r="C391" i="2"/>
  <c r="C1336" i="2"/>
  <c r="C463" i="2"/>
  <c r="B191" i="2"/>
  <c r="C1018" i="2"/>
  <c r="B1218" i="2"/>
  <c r="B1278" i="2"/>
  <c r="B1229" i="2"/>
  <c r="G127" i="4"/>
  <c r="H112" i="4"/>
  <c r="B557" i="2"/>
  <c r="C1146" i="2"/>
  <c r="B1635" i="2"/>
  <c r="B989" i="2"/>
  <c r="C675" i="2"/>
  <c r="C1233" i="2"/>
  <c r="B235" i="2"/>
  <c r="C1171" i="2"/>
  <c r="C371" i="2"/>
  <c r="C515" i="2"/>
  <c r="C1577" i="2"/>
  <c r="C1095" i="2"/>
  <c r="B1124" i="2"/>
  <c r="B1612" i="2"/>
  <c r="B1655" i="2"/>
  <c r="B548" i="2"/>
  <c r="B543" i="2"/>
  <c r="C1691" i="2"/>
  <c r="C1665" i="2"/>
  <c r="C584" i="2"/>
  <c r="B1749" i="2"/>
  <c r="B1756" i="2"/>
  <c r="B959" i="2"/>
  <c r="H107" i="4"/>
  <c r="B1582" i="2"/>
  <c r="G124" i="4"/>
  <c r="B803" i="2"/>
  <c r="B704" i="2"/>
  <c r="C575" i="2"/>
  <c r="B113" i="2"/>
  <c r="B1380" i="2"/>
  <c r="B233" i="2"/>
  <c r="B117" i="2"/>
  <c r="C1076" i="2"/>
  <c r="B1609" i="2"/>
  <c r="C250" i="2"/>
  <c r="C655" i="2"/>
  <c r="B1312" i="2"/>
  <c r="C1669" i="2"/>
  <c r="C366" i="2"/>
  <c r="B156" i="2"/>
  <c r="C1068" i="2"/>
  <c r="C715" i="2"/>
  <c r="C266" i="2"/>
  <c r="C600" i="2"/>
  <c r="C1313" i="2"/>
  <c r="B1602" i="2"/>
  <c r="C1514" i="2"/>
  <c r="C585" i="2"/>
  <c r="C1100" i="2"/>
  <c r="C1105" i="2"/>
  <c r="B1146" i="2"/>
  <c r="C1433" i="2"/>
  <c r="B1273" i="2"/>
  <c r="B1641" i="2"/>
  <c r="B1011" i="2"/>
  <c r="B913" i="2"/>
  <c r="B851" i="2"/>
  <c r="B1757" i="2"/>
  <c r="C944" i="2"/>
  <c r="C695" i="2"/>
  <c r="B731" i="2"/>
  <c r="B227" i="2"/>
  <c r="C1520" i="2"/>
  <c r="B532" i="2"/>
  <c r="C162" i="2"/>
  <c r="C400" i="2"/>
  <c r="B394" i="2"/>
  <c r="C591" i="2"/>
  <c r="B1161" i="2"/>
  <c r="C1149" i="2"/>
  <c r="C989" i="2"/>
  <c r="B180" i="2"/>
  <c r="C617" i="2"/>
  <c r="C1615" i="2"/>
  <c r="B1274" i="2"/>
  <c r="C310" i="2"/>
  <c r="C273" i="2"/>
  <c r="C354" i="2"/>
  <c r="B396" i="2"/>
  <c r="B464" i="2"/>
  <c r="C1277" i="2"/>
  <c r="C303" i="2"/>
  <c r="B1485" i="2"/>
  <c r="C1236" i="2"/>
  <c r="B407" i="2"/>
  <c r="B1477" i="2"/>
  <c r="B908" i="2"/>
  <c r="C111" i="2"/>
  <c r="B880" i="2"/>
  <c r="B860" i="2"/>
  <c r="B1528" i="2"/>
  <c r="B672" i="2"/>
  <c r="C1190" i="2"/>
  <c r="C264" i="2"/>
  <c r="C1666" i="2"/>
  <c r="C1001" i="2"/>
  <c r="B1438" i="2"/>
  <c r="C1575" i="2"/>
  <c r="B203" i="2"/>
  <c r="C232" i="2"/>
  <c r="B205" i="2"/>
  <c r="B601" i="2"/>
  <c r="C497" i="2"/>
  <c r="B909" i="2"/>
  <c r="C1179" i="2"/>
  <c r="C367" i="2"/>
  <c r="C177" i="2"/>
  <c r="C1316" i="2"/>
  <c r="B574" i="2"/>
  <c r="C567" i="2"/>
  <c r="C1484" i="2"/>
  <c r="C925" i="2"/>
  <c r="C1005" i="2"/>
  <c r="B1157" i="2"/>
  <c r="C1524" i="2"/>
  <c r="C172" i="2"/>
  <c r="B944" i="2"/>
  <c r="C613" i="2"/>
  <c r="C533" i="2"/>
  <c r="H115" i="4"/>
  <c r="B1512" i="2"/>
  <c r="B489" i="2"/>
  <c r="C1403" i="2"/>
  <c r="C569" i="2"/>
  <c r="B858" i="2"/>
  <c r="B275" i="2"/>
  <c r="C881" i="2"/>
  <c r="C1132" i="2"/>
  <c r="B346" i="2"/>
  <c r="C521" i="2"/>
  <c r="C531" i="2"/>
  <c r="B828" i="2"/>
  <c r="C1033" i="2"/>
  <c r="C125" i="2"/>
  <c r="B999" i="2"/>
  <c r="C1099" i="2"/>
  <c r="B336" i="2"/>
  <c r="C905" i="2"/>
  <c r="C1442" i="2"/>
  <c r="C788" i="2"/>
  <c r="C412" i="2"/>
  <c r="B1587" i="2"/>
  <c r="C553" i="2"/>
  <c r="C1363" i="2"/>
  <c r="B173" i="2"/>
  <c r="C224" i="2"/>
  <c r="C924" i="2"/>
  <c r="C511" i="2"/>
  <c r="C764" i="2"/>
  <c r="B102" i="2"/>
  <c r="B337" i="2"/>
  <c r="C481" i="2"/>
  <c r="C1197" i="2"/>
  <c r="B524" i="2"/>
  <c r="C609" i="2"/>
  <c r="H101" i="4"/>
  <c r="C775" i="2"/>
  <c r="C1271" i="2"/>
  <c r="C912" i="2"/>
  <c r="C950" i="2"/>
  <c r="B243" i="2"/>
  <c r="B1058" i="2"/>
  <c r="B1392" i="2"/>
  <c r="B308" i="2"/>
  <c r="C705" i="2"/>
  <c r="C1148" i="2"/>
  <c r="B882" i="2"/>
  <c r="C1661" i="2"/>
  <c r="I98" i="3"/>
  <c r="C1374" i="2"/>
  <c r="C1023" i="2"/>
  <c r="B894" i="2"/>
  <c r="B666" i="2"/>
  <c r="C957" i="2"/>
  <c r="C697" i="2"/>
  <c r="B930" i="2"/>
  <c r="B327" i="2"/>
  <c r="C1331" i="2"/>
  <c r="C1007" i="2"/>
  <c r="B1545" i="2"/>
  <c r="C1700" i="2"/>
  <c r="C687" i="2"/>
  <c r="C1486" i="2"/>
  <c r="B1113" i="2"/>
  <c r="B1083" i="2"/>
  <c r="C674" i="2"/>
  <c r="C414" i="2"/>
  <c r="B1488" i="2"/>
  <c r="B902" i="2"/>
  <c r="B297" i="2"/>
  <c r="B1682" i="2"/>
  <c r="B673" i="2"/>
  <c r="B1586" i="2"/>
  <c r="C696" i="2"/>
  <c r="B1656" i="2"/>
  <c r="C1648" i="2"/>
  <c r="C203" i="2"/>
  <c r="C726" i="2"/>
  <c r="C292" i="2"/>
  <c r="B1221" i="2"/>
  <c r="B1625" i="2"/>
  <c r="C231" i="2"/>
  <c r="B340" i="2"/>
  <c r="C1057" i="2"/>
  <c r="B1725" i="2"/>
  <c r="B583" i="2"/>
  <c r="C275" i="2"/>
  <c r="C465" i="2"/>
  <c r="B928" i="2"/>
  <c r="B590" i="2"/>
  <c r="B1434" i="2"/>
  <c r="C406" i="2"/>
  <c r="B1213" i="2"/>
  <c r="C586" i="2"/>
  <c r="B159" i="2"/>
  <c r="C1379" i="2"/>
  <c r="C1406" i="2"/>
  <c r="B179" i="2"/>
  <c r="C862" i="2"/>
  <c r="C327" i="2"/>
  <c r="C1238" i="2"/>
  <c r="C247" i="2"/>
  <c r="B656" i="2"/>
  <c r="B561" i="2"/>
  <c r="B292" i="2"/>
  <c r="C145" i="2"/>
  <c r="C1066" i="2"/>
  <c r="C256" i="2"/>
  <c r="C811" i="2"/>
  <c r="G104" i="4"/>
  <c r="J104" i="4" s="1"/>
  <c r="C1370" i="2"/>
  <c r="B1481" i="2"/>
  <c r="C1227" i="2"/>
  <c r="C783" i="2"/>
  <c r="B1144" i="2"/>
  <c r="B1008" i="2"/>
  <c r="C1449" i="2"/>
  <c r="B1125" i="2"/>
  <c r="B438" i="2"/>
  <c r="B1174" i="2"/>
  <c r="B453" i="2"/>
  <c r="B200" i="2"/>
  <c r="C1695" i="2"/>
  <c r="B841" i="2"/>
  <c r="B313" i="2"/>
  <c r="B698" i="2"/>
  <c r="B260" i="2"/>
  <c r="C118" i="2"/>
  <c r="C971" i="2"/>
  <c r="C1165" i="2"/>
  <c r="B1706" i="2"/>
  <c r="B1007" i="2"/>
  <c r="B272" i="2"/>
  <c r="B520" i="2"/>
  <c r="C757" i="2"/>
  <c r="C984" i="2"/>
  <c r="B1659" i="2"/>
  <c r="C1063" i="2"/>
  <c r="C602" i="2"/>
  <c r="C1637" i="2"/>
  <c r="B1457" i="2"/>
  <c r="C1047" i="2"/>
  <c r="B321" i="2"/>
  <c r="C1051" i="2"/>
  <c r="C1501" i="2"/>
  <c r="C1254" i="2"/>
  <c r="B1220" i="2"/>
  <c r="C892" i="2"/>
  <c r="B289" i="2"/>
  <c r="C1448" i="2"/>
  <c r="B1138" i="2"/>
  <c r="C1118" i="2"/>
  <c r="C1029" i="2"/>
  <c r="B1668" i="2"/>
  <c r="C1573" i="2"/>
  <c r="B644" i="2"/>
  <c r="C109" i="2"/>
  <c r="C1602" i="2"/>
  <c r="B1633" i="2"/>
  <c r="B433" i="2"/>
  <c r="B390" i="2"/>
  <c r="C466" i="2"/>
  <c r="C1726" i="2"/>
  <c r="B865" i="2"/>
  <c r="B1241" i="2"/>
  <c r="C532" i="2"/>
  <c r="C534" i="2"/>
  <c r="C344" i="2"/>
  <c r="B1282" i="2"/>
  <c r="C1606" i="2"/>
  <c r="B1453" i="2"/>
  <c r="B1067" i="2"/>
  <c r="B254" i="2"/>
  <c r="C1060" i="2"/>
  <c r="C428" i="2"/>
  <c r="C415" i="2"/>
  <c r="B1556" i="2"/>
  <c r="B1155" i="2"/>
  <c r="B1088" i="2"/>
  <c r="C899" i="2"/>
  <c r="B290" i="2"/>
  <c r="C186" i="2"/>
  <c r="C1200" i="2"/>
  <c r="C1672" i="2"/>
  <c r="B1492" i="2"/>
  <c r="B139" i="2"/>
  <c r="B331" i="2"/>
  <c r="B1003" i="2"/>
  <c r="B1231" i="2"/>
  <c r="C318" i="2"/>
  <c r="B392" i="2"/>
  <c r="C1248" i="2"/>
  <c r="C304" i="2"/>
  <c r="C405" i="2"/>
  <c r="C436" i="2"/>
  <c r="C1177" i="2"/>
  <c r="B445" i="2"/>
  <c r="B1486" i="2"/>
  <c r="C1255" i="2"/>
  <c r="B799" i="2"/>
  <c r="C725" i="2"/>
  <c r="B754" i="2"/>
  <c r="B224" i="2"/>
  <c r="B1437" i="2"/>
  <c r="B1435" i="2"/>
  <c r="C772" i="2"/>
  <c r="B122" i="2"/>
  <c r="C229" i="2"/>
  <c r="C790" i="2"/>
  <c r="C701" i="2"/>
  <c r="B339" i="2"/>
  <c r="C953" i="2"/>
  <c r="C484" i="2"/>
  <c r="B111" i="2"/>
  <c r="H125" i="4"/>
  <c r="B1060" i="2"/>
  <c r="B949" i="2"/>
  <c r="B155" i="2"/>
  <c r="B388" i="2"/>
  <c r="C624" i="2"/>
  <c r="B918" i="2"/>
  <c r="C178" i="2"/>
  <c r="B1127" i="2"/>
  <c r="B1743" i="2"/>
  <c r="B1038" i="2"/>
  <c r="B366" i="2"/>
  <c r="B436" i="2"/>
  <c r="B517" i="2"/>
  <c r="B537" i="2"/>
  <c r="B1035" i="2"/>
  <c r="B1357" i="2"/>
  <c r="B844" i="2"/>
  <c r="C502" i="2"/>
  <c r="B1517" i="2"/>
  <c r="C387" i="2"/>
  <c r="B322" i="2"/>
  <c r="C1587" i="2"/>
  <c r="C972" i="2"/>
  <c r="B963" i="2"/>
  <c r="C1263" i="2"/>
  <c r="C507" i="2"/>
  <c r="B759" i="2"/>
  <c r="B516" i="2"/>
  <c r="B728" i="2"/>
  <c r="B1314" i="2"/>
  <c r="C351" i="2"/>
  <c r="B934" i="2"/>
  <c r="B427" i="2"/>
  <c r="C523" i="2"/>
  <c r="B794" i="2"/>
  <c r="C922" i="2"/>
  <c r="C1733" i="2"/>
  <c r="C440" i="2"/>
  <c r="C1490" i="2"/>
  <c r="C454" i="2"/>
  <c r="C1688" i="2"/>
  <c r="B1096" i="2"/>
  <c r="C1720" i="2"/>
  <c r="C1290" i="2"/>
  <c r="C1000" i="2"/>
  <c r="B247" i="2"/>
  <c r="C123" i="2"/>
  <c r="B565" i="2"/>
  <c r="B273" i="2"/>
  <c r="C1213" i="2"/>
  <c r="C1678" i="2"/>
  <c r="C1052" i="2"/>
  <c r="B1585" i="2"/>
  <c r="B127" i="2"/>
  <c r="C686" i="2"/>
  <c r="B214" i="2"/>
  <c r="B979" i="2"/>
  <c r="B1760" i="2"/>
  <c r="I99" i="3"/>
  <c r="B430" i="2"/>
  <c r="C637" i="2"/>
  <c r="C1411" i="2"/>
  <c r="B118" i="2"/>
  <c r="C286" i="2"/>
  <c r="B1684" i="2"/>
  <c r="B130" i="2"/>
  <c r="C1724" i="2"/>
  <c r="C388" i="2"/>
  <c r="C691" i="2"/>
  <c r="B471" i="2"/>
  <c r="B1599" i="2"/>
  <c r="B174" i="2"/>
  <c r="B198" i="2"/>
  <c r="C1083" i="2"/>
  <c r="B326" i="2"/>
  <c r="B252" i="2"/>
  <c r="C1042" i="2"/>
  <c r="B1754" i="2"/>
  <c r="C718" i="2"/>
  <c r="C1426" i="2"/>
  <c r="B303" i="2"/>
  <c r="B490" i="2"/>
  <c r="C967" i="2"/>
  <c r="C1393" i="2"/>
  <c r="B547" i="2"/>
  <c r="C803" i="2"/>
  <c r="B585" i="2"/>
  <c r="C491" i="2"/>
  <c r="C377" i="2"/>
  <c r="C544" i="2"/>
  <c r="C616" i="2"/>
  <c r="C239" i="2"/>
  <c r="C368" i="2"/>
  <c r="B1020" i="2"/>
  <c r="C457" i="2"/>
  <c r="C895" i="2"/>
  <c r="B923" i="2"/>
  <c r="B1351" i="2"/>
  <c r="B825" i="2"/>
  <c r="C524" i="2"/>
  <c r="B167" i="2"/>
  <c r="B1581" i="2"/>
  <c r="B970" i="2"/>
  <c r="B1710" i="2"/>
  <c r="C1206" i="2"/>
  <c r="B683" i="2"/>
  <c r="C964" i="2"/>
  <c r="C408" i="2"/>
  <c r="C603" i="2"/>
  <c r="C108" i="2"/>
  <c r="B642" i="2"/>
  <c r="C784" i="2"/>
  <c r="B1409" i="2"/>
  <c r="B134" i="2"/>
  <c r="C1145" i="2"/>
  <c r="B1365" i="2"/>
  <c r="B207" i="2"/>
  <c r="B965" i="2"/>
  <c r="C1225" i="2"/>
  <c r="C1358" i="2"/>
  <c r="B271" i="2"/>
  <c r="B710" i="2"/>
  <c r="B1356" i="2"/>
  <c r="C821" i="2"/>
  <c r="C201" i="2"/>
  <c r="C868" i="2"/>
  <c r="C122" i="2"/>
  <c r="B1026" i="2"/>
  <c r="B1508" i="2"/>
  <c r="B1600" i="2"/>
  <c r="B1291" i="2"/>
  <c r="C206" i="2"/>
  <c r="B1642" i="2"/>
  <c r="C935" i="2"/>
  <c r="B1333" i="2"/>
  <c r="C1273" i="2"/>
  <c r="B1699" i="2"/>
  <c r="B832" i="2"/>
  <c r="C518" i="2"/>
  <c r="B1518" i="2"/>
  <c r="B1059" i="2"/>
  <c r="C1407" i="2"/>
  <c r="C543" i="2"/>
  <c r="C632" i="2"/>
  <c r="C1750" i="2"/>
  <c r="C1398" i="2"/>
  <c r="C1748" i="2"/>
  <c r="C1035" i="2"/>
  <c r="B1623" i="2"/>
  <c r="B661" i="2"/>
  <c r="B1079" i="2"/>
  <c r="B1190" i="2"/>
  <c r="B606" i="2"/>
  <c r="C1351" i="2"/>
  <c r="B703" i="2"/>
  <c r="C420" i="2"/>
  <c r="B1673" i="2"/>
  <c r="C1260" i="2"/>
  <c r="C433" i="2"/>
  <c r="C372" i="2"/>
  <c r="C560" i="2"/>
  <c r="B1759" i="2"/>
  <c r="C446" i="2"/>
  <c r="C424" i="2"/>
  <c r="B1416" i="2"/>
  <c r="B1066" i="2"/>
  <c r="B1389" i="2"/>
  <c r="B554" i="2"/>
  <c r="C180" i="2"/>
  <c r="C505" i="2"/>
  <c r="C1558" i="2"/>
  <c r="C1592" i="2"/>
  <c r="C1467" i="2"/>
  <c r="C656" i="2"/>
  <c r="C1762" i="2"/>
  <c r="B850" i="2"/>
  <c r="B1156" i="2"/>
  <c r="C1021" i="2"/>
  <c r="C227" i="2"/>
  <c r="C124" i="2"/>
  <c r="C173" i="2"/>
  <c r="C386" i="2"/>
  <c r="C1702" i="2"/>
  <c r="C509" i="2"/>
  <c r="B485" i="2"/>
  <c r="C144" i="2"/>
  <c r="C1623" i="2"/>
  <c r="B739" i="2"/>
  <c r="B412" i="2"/>
  <c r="C556" i="2"/>
  <c r="B678" i="2"/>
  <c r="B534" i="2"/>
  <c r="C709" i="2"/>
  <c r="B1114" i="2"/>
  <c r="C828" i="2"/>
  <c r="C818" i="2"/>
  <c r="B1634" i="2"/>
  <c r="B223" i="2"/>
  <c r="B1608" i="2"/>
  <c r="B1580" i="2"/>
  <c r="C1460" i="2"/>
  <c r="C961" i="2"/>
  <c r="B1321" i="2"/>
  <c r="B177" i="2"/>
  <c r="C170" i="2"/>
  <c r="B1200" i="2"/>
  <c r="B1211" i="2"/>
  <c r="C1119" i="2"/>
  <c r="C1086" i="2"/>
  <c r="C662" i="2"/>
  <c r="B268" i="2"/>
  <c r="C345" i="2"/>
  <c r="C270" i="2"/>
  <c r="C1707" i="2"/>
  <c r="B1367" i="2"/>
  <c r="H102" i="4"/>
  <c r="B1270" i="2"/>
  <c r="C473" i="2"/>
  <c r="C1567" i="2"/>
  <c r="B1713" i="2"/>
  <c r="B767" i="2"/>
  <c r="C321" i="2"/>
  <c r="C963" i="2"/>
  <c r="C1246" i="2"/>
  <c r="C282" i="2"/>
  <c r="B314" i="2"/>
  <c r="C355" i="2"/>
  <c r="C141" i="2"/>
  <c r="B426" i="2"/>
  <c r="B686" i="2"/>
  <c r="C1347" i="2"/>
  <c r="C1053" i="2"/>
  <c r="C1491" i="2"/>
  <c r="C1397" i="2"/>
  <c r="B361" i="2"/>
  <c r="C904" i="2"/>
  <c r="C1109" i="2"/>
  <c r="B1530" i="2"/>
  <c r="C1205" i="2"/>
  <c r="C537" i="2"/>
  <c r="B101" i="2"/>
  <c r="B611" i="2"/>
  <c r="B1052" i="2"/>
  <c r="B629" i="2"/>
  <c r="C330" i="2"/>
  <c r="B281" i="2"/>
  <c r="B439" i="2"/>
  <c r="B1386" i="2"/>
  <c r="B1410" i="2"/>
  <c r="C1380" i="2"/>
  <c r="B1305" i="2"/>
  <c r="C274" i="2"/>
  <c r="B364" i="2"/>
  <c r="B1154" i="2"/>
  <c r="B1139" i="2"/>
  <c r="C302" i="2"/>
  <c r="B144" i="2"/>
  <c r="C245" i="2"/>
  <c r="B842" i="2"/>
  <c r="C1586" i="2"/>
  <c r="C1589" i="2"/>
  <c r="G123" i="4"/>
  <c r="C320" i="2"/>
  <c r="C1341" i="2"/>
  <c r="C1078" i="2"/>
  <c r="B1070" i="2"/>
  <c r="B1680" i="2"/>
  <c r="B413" i="2"/>
  <c r="B371" i="2"/>
  <c r="C1272" i="2"/>
  <c r="C1759" i="2"/>
  <c r="C1320" i="2"/>
  <c r="B1711" i="2"/>
  <c r="C1499" i="2"/>
  <c r="B973" i="2"/>
  <c r="C1555" i="2"/>
  <c r="B503" i="2"/>
  <c r="B558" i="2"/>
  <c r="C566" i="2"/>
  <c r="B1303" i="2"/>
  <c r="B756" i="2"/>
  <c r="B737" i="2"/>
  <c r="C854" i="2"/>
  <c r="B284" i="2"/>
  <c r="B744" i="2"/>
  <c r="B889" i="2"/>
  <c r="B802" i="2"/>
  <c r="C855" i="2"/>
  <c r="B409" i="2"/>
  <c r="C218" i="2"/>
  <c r="C202" i="2"/>
  <c r="C932" i="2"/>
  <c r="B954" i="2"/>
  <c r="B1640" i="2"/>
  <c r="B1250" i="2"/>
  <c r="C1424" i="2"/>
  <c r="G107" i="4"/>
  <c r="J107" i="4" s="1"/>
  <c r="C467" i="2"/>
  <c r="C1482" i="2"/>
  <c r="C1723" i="2"/>
  <c r="B870" i="2"/>
  <c r="C447" i="2"/>
  <c r="C324" i="2"/>
  <c r="C211" i="2"/>
  <c r="B125" i="2"/>
  <c r="C650" i="2"/>
  <c r="C1399" i="2"/>
  <c r="C1038" i="2"/>
  <c r="B991" i="2"/>
  <c r="B299" i="2"/>
  <c r="B488" i="2"/>
  <c r="B1264" i="2"/>
  <c r="C135" i="2"/>
  <c r="B1390" i="2"/>
  <c r="C119" i="2"/>
  <c r="B398" i="2"/>
  <c r="C1727" i="2"/>
  <c r="B736" i="2"/>
  <c r="C1529" i="2"/>
  <c r="B580" i="2"/>
  <c r="B291" i="2"/>
  <c r="B109" i="2"/>
  <c r="C960" i="2"/>
  <c r="C435" i="2"/>
  <c r="B1206" i="2"/>
  <c r="B987" i="2"/>
  <c r="C1291" i="2"/>
  <c r="B1419" i="2"/>
  <c r="B1525" i="2"/>
  <c r="B886" i="2"/>
  <c r="B1433" i="2"/>
  <c r="B1265" i="2"/>
  <c r="C1170" i="2"/>
  <c r="B1308" i="2"/>
  <c r="C339" i="2"/>
  <c r="B1266" i="2"/>
  <c r="C501" i="2"/>
  <c r="C712" i="2"/>
  <c r="B1176" i="2"/>
  <c r="B287" i="2"/>
  <c r="C1655" i="2"/>
  <c r="B1234" i="2"/>
  <c r="B142" i="2"/>
  <c r="B932" i="2"/>
  <c r="B1151" i="2"/>
  <c r="C189" i="2"/>
  <c r="C876" i="2"/>
  <c r="B638" i="2"/>
  <c r="B922" i="2"/>
  <c r="C1185" i="2"/>
  <c r="C690" i="2"/>
  <c r="B1509" i="2"/>
  <c r="C877" i="2"/>
  <c r="B1496" i="2"/>
  <c r="C756" i="2"/>
  <c r="B1393" i="2"/>
  <c r="C1523" i="2"/>
  <c r="B639" i="2"/>
  <c r="C1104" i="2"/>
  <c r="C514" i="2"/>
  <c r="B119" i="2"/>
  <c r="C138" i="2"/>
  <c r="B718" i="2"/>
  <c r="B1610" i="2"/>
  <c r="B1721" i="2"/>
  <c r="B428" i="2"/>
  <c r="B845" i="2"/>
  <c r="C1220" i="2"/>
  <c r="B833" i="2"/>
  <c r="C1608" i="2"/>
  <c r="C1539" i="2"/>
  <c r="C999" i="2"/>
  <c r="B1698" i="2"/>
  <c r="B527" i="2"/>
  <c r="C127" i="2"/>
  <c r="B826" i="2"/>
  <c r="H106" i="4"/>
  <c r="B969" i="2"/>
  <c r="B1296" i="2"/>
  <c r="C1116" i="2"/>
  <c r="B1322" i="2"/>
  <c r="B338" i="2"/>
  <c r="B1332" i="2"/>
  <c r="C1293" i="2"/>
  <c r="C551" i="2"/>
  <c r="B163" i="2"/>
  <c r="C1031" i="2"/>
  <c r="B748" i="2"/>
  <c r="C323" i="2"/>
  <c r="C1182" i="2"/>
  <c r="B1719" i="2"/>
  <c r="C187" i="2"/>
  <c r="C1092" i="2"/>
  <c r="B249" i="2"/>
  <c r="C200" i="2"/>
  <c r="B1686" i="2"/>
  <c r="C1256" i="2"/>
  <c r="B257" i="2"/>
  <c r="C901" i="2"/>
  <c r="H103" i="4"/>
  <c r="B194" i="2"/>
  <c r="B165" i="2"/>
  <c r="C698" i="2"/>
  <c r="C541" i="2"/>
  <c r="C580" i="2"/>
  <c r="B342" i="2"/>
  <c r="C1595" i="2"/>
  <c r="C1649" i="2"/>
  <c r="C1082" i="2"/>
  <c r="B1445" i="2"/>
  <c r="C1645" i="2"/>
  <c r="C721" i="2"/>
  <c r="C1598" i="2"/>
  <c r="C1713" i="2"/>
  <c r="B1159" i="2"/>
  <c r="C223" i="2"/>
  <c r="C545" i="2"/>
  <c r="B890" i="2"/>
  <c r="C499" i="2"/>
  <c r="B1694" i="2"/>
  <c r="B628" i="2"/>
  <c r="B863" i="2"/>
  <c r="B1323" i="2"/>
  <c r="C1280" i="2"/>
  <c r="B1337" i="2"/>
  <c r="B1601" i="2"/>
  <c r="B1464" i="2"/>
  <c r="B784" i="2"/>
  <c r="B637" i="2"/>
  <c r="B1714" i="2"/>
  <c r="C1156" i="2"/>
  <c r="C444" i="2"/>
  <c r="B1671" i="2"/>
  <c r="B864" i="2"/>
  <c r="B399" i="2"/>
  <c r="H109" i="4"/>
  <c r="C1142" i="2"/>
  <c r="C1693" i="2"/>
  <c r="B1057" i="2"/>
  <c r="B907" i="2"/>
  <c r="C381" i="2"/>
  <c r="B1755" i="2"/>
  <c r="B765" i="2"/>
  <c r="C154" i="2"/>
  <c r="B1467" i="2"/>
  <c r="B1249" i="2"/>
  <c r="C1046" i="2"/>
  <c r="C1201" i="2"/>
  <c r="C480" i="2"/>
  <c r="C1509" i="2"/>
  <c r="B298" i="2"/>
  <c r="B221" i="2"/>
  <c r="C240" i="2"/>
  <c r="C219" i="2"/>
  <c r="C1742" i="2"/>
  <c r="B318" i="2"/>
  <c r="B1670" i="2"/>
  <c r="B836" i="2"/>
  <c r="B1726" i="2"/>
  <c r="C1446" i="2"/>
  <c r="B651" i="2"/>
  <c r="B414" i="2"/>
  <c r="C540" i="2"/>
  <c r="B1559" i="2"/>
  <c r="B295" i="2"/>
  <c r="C1455" i="2"/>
  <c r="C1318" i="2"/>
  <c r="C751" i="2"/>
  <c r="C1228" i="2"/>
  <c r="B958" i="2"/>
  <c r="B1654" i="2"/>
  <c r="B1240" i="2"/>
  <c r="C629" i="2"/>
  <c r="C1098" i="2"/>
  <c r="C763" i="2"/>
  <c r="H130" i="4"/>
  <c r="B1406" i="2"/>
  <c r="B921" i="2"/>
  <c r="B679" i="2"/>
  <c r="C1150" i="2"/>
  <c r="B530" i="2"/>
  <c r="B1544" i="2"/>
  <c r="B896" i="2"/>
  <c r="C635" i="2"/>
  <c r="B431" i="2"/>
  <c r="B906" i="2"/>
  <c r="B161" i="2"/>
  <c r="B976" i="2"/>
  <c r="B108" i="2"/>
  <c r="C1725" i="2"/>
  <c r="B1217" i="2"/>
  <c r="C1326" i="2"/>
  <c r="B1398" i="2"/>
  <c r="B929" i="2"/>
  <c r="C730" i="2"/>
  <c r="B980" i="2"/>
  <c r="C1437" i="2"/>
  <c r="B1571" i="2"/>
  <c r="C451" i="2"/>
  <c r="B1576" i="2"/>
  <c r="C1416" i="2"/>
  <c r="B1397" i="2"/>
  <c r="C1115" i="2"/>
  <c r="C1431" i="2"/>
  <c r="C886" i="2"/>
  <c r="B1702" i="2"/>
  <c r="C1229" i="2"/>
  <c r="B700" i="2"/>
  <c r="B245" i="2"/>
  <c r="B513" i="2"/>
  <c r="B846" i="2"/>
  <c r="B280" i="2"/>
  <c r="B1484" i="2"/>
  <c r="C234" i="2"/>
  <c r="C766" i="2"/>
  <c r="B567" i="2"/>
  <c r="C557" i="2"/>
  <c r="B1456" i="2"/>
  <c r="C374" i="2"/>
  <c r="C1131" i="2"/>
  <c r="C328" i="2"/>
  <c r="B402" i="2"/>
  <c r="C369" i="2"/>
  <c r="C804" i="2"/>
  <c r="C1696" i="2"/>
  <c r="C887" i="2"/>
  <c r="C1516" i="2"/>
  <c r="C805" i="2"/>
  <c r="C237" i="2"/>
  <c r="C1642" i="2"/>
  <c r="B967" i="2"/>
  <c r="B982" i="2"/>
  <c r="C1292" i="2"/>
  <c r="C710" i="2"/>
  <c r="B1253" i="2"/>
  <c r="B1193" i="2"/>
  <c r="B1618" i="2"/>
  <c r="C317" i="2"/>
  <c r="B1121" i="2"/>
  <c r="B589" i="2"/>
  <c r="B1313" i="2"/>
  <c r="C1191" i="2"/>
  <c r="C269" i="2"/>
  <c r="G109" i="4"/>
  <c r="J109" i="4" s="1"/>
  <c r="C621" i="2"/>
  <c r="B1704" i="2"/>
  <c r="B147" i="2"/>
  <c r="B1162" i="2"/>
  <c r="C1728" i="2"/>
  <c r="C520" i="2"/>
  <c r="C471" i="2"/>
  <c r="B663" i="2"/>
  <c r="B1092" i="2"/>
  <c r="C1435" i="2"/>
  <c r="B1701" i="2"/>
  <c r="B1564" i="2"/>
  <c r="C1614" i="2"/>
  <c r="B1344" i="2"/>
  <c r="C528" i="2"/>
  <c r="C255" i="2"/>
  <c r="B876" i="2"/>
  <c r="C860" i="2"/>
  <c r="C917" i="2"/>
  <c r="C758" i="2"/>
  <c r="B132" i="2"/>
  <c r="C1515" i="2"/>
  <c r="B1747" i="2"/>
  <c r="B422" i="2"/>
  <c r="B708" i="2"/>
  <c r="B749" i="2"/>
  <c r="B1424" i="2"/>
  <c r="C222" i="2"/>
  <c r="B1257" i="2"/>
  <c r="B1071" i="2"/>
  <c r="B939" i="2"/>
  <c r="B1080" i="2"/>
  <c r="B807" i="2"/>
  <c r="B1648" i="2"/>
  <c r="C150" i="2"/>
  <c r="B239" i="2"/>
  <c r="B1482" i="2"/>
  <c r="C153" i="2"/>
  <c r="C1685" i="2"/>
  <c r="C1305" i="2"/>
  <c r="B385" i="2"/>
  <c r="C1110" i="2"/>
  <c r="B1404" i="2"/>
  <c r="B1097" i="2"/>
  <c r="B1133" i="2"/>
  <c r="C338" i="2"/>
  <c r="C666" i="2"/>
  <c r="C1689" i="2"/>
  <c r="B505" i="2"/>
  <c r="B306" i="2"/>
  <c r="C373" i="2"/>
  <c r="B1588" i="2"/>
  <c r="C866" i="2"/>
  <c r="C1674" i="2"/>
  <c r="C525" i="2"/>
  <c r="C291" i="2"/>
  <c r="B1577" i="2"/>
  <c r="C716" i="2"/>
  <c r="C990" i="2"/>
  <c r="C401" i="2"/>
  <c r="C1282" i="2"/>
  <c r="C285" i="2"/>
  <c r="B612" i="2"/>
  <c r="B1677" i="2"/>
  <c r="C319" i="2"/>
  <c r="C167" i="2"/>
  <c r="C1249" i="2"/>
  <c r="C952" i="2"/>
  <c r="C504" i="2"/>
  <c r="B1432" i="2"/>
  <c r="B1750" i="2"/>
  <c r="B1399" i="2"/>
  <c r="B1379" i="2"/>
  <c r="C1107" i="2"/>
  <c r="B1245" i="2"/>
  <c r="C1740" i="2"/>
  <c r="C1754" i="2"/>
  <c r="C1600" i="2"/>
  <c r="C955" i="2"/>
  <c r="B475" i="2"/>
  <c r="B1511" i="2"/>
  <c r="B806" i="2"/>
  <c r="C1281" i="2"/>
  <c r="C1258" i="2"/>
  <c r="C1279" i="2"/>
  <c r="B1065" i="2"/>
  <c r="C1080" i="2"/>
  <c r="C1626" i="2"/>
  <c r="B1663" i="2"/>
  <c r="C1650" i="2"/>
  <c r="C1026" i="2"/>
  <c r="B685" i="2"/>
  <c r="B818" i="2"/>
  <c r="C1222" i="2"/>
  <c r="B126" i="2"/>
  <c r="C1340" i="2"/>
  <c r="C1533" i="2"/>
  <c r="C1531" i="2"/>
  <c r="B901" i="2"/>
  <c r="B112" i="2"/>
  <c r="B916" i="2"/>
  <c r="C208" i="2"/>
  <c r="C246" i="2"/>
  <c r="C829" i="2"/>
  <c r="C289" i="2"/>
  <c r="B671" i="2"/>
  <c r="B451" i="2"/>
  <c r="B1480" i="2"/>
  <c r="B377" i="2"/>
  <c r="C1332" i="2"/>
  <c r="C1617" i="2"/>
  <c r="B723" i="2"/>
  <c r="C1308" i="2"/>
  <c r="C1126" i="2"/>
  <c r="B206" i="2"/>
  <c r="C1154" i="2"/>
  <c r="B893" i="2"/>
  <c r="C648" i="2"/>
  <c r="C593" i="2"/>
  <c r="B875" i="2"/>
  <c r="B479" i="2"/>
  <c r="C884" i="2"/>
  <c r="C851" i="2"/>
  <c r="C864" i="2"/>
  <c r="B1188" i="2"/>
  <c r="C1147" i="2"/>
  <c r="B977" i="2"/>
  <c r="B1535" i="2"/>
  <c r="C126" i="2"/>
  <c r="C455" i="2"/>
  <c r="C438" i="2"/>
  <c r="B1224" i="2"/>
  <c r="C296" i="2"/>
  <c r="B452" i="2"/>
  <c r="B903" i="2"/>
  <c r="B853" i="2"/>
  <c r="C588" i="2"/>
  <c r="C375" i="2"/>
  <c r="C1022" i="2"/>
  <c r="C846" i="2"/>
  <c r="B310" i="2"/>
  <c r="B1558" i="2"/>
  <c r="B1045" i="2"/>
  <c r="C861" i="2"/>
  <c r="C1054" i="2"/>
  <c r="C707" i="2"/>
  <c r="C1257" i="2"/>
  <c r="B1613" i="2"/>
  <c r="B1707" i="2"/>
  <c r="B1169" i="2"/>
  <c r="B515" i="2"/>
  <c r="B1401" i="2"/>
  <c r="C215" i="2"/>
  <c r="B1100" i="2"/>
  <c r="B186" i="2"/>
  <c r="C453" i="2"/>
  <c r="C918" i="2"/>
  <c r="B270" i="2"/>
  <c r="C1546" i="2"/>
  <c r="C983" i="2"/>
  <c r="B994" i="2"/>
  <c r="C341" i="2"/>
  <c r="C926" i="2"/>
  <c r="C1683" i="2"/>
  <c r="C872" i="2"/>
  <c r="C1701" i="2"/>
  <c r="C1564" i="2"/>
  <c r="B1737" i="2"/>
  <c r="B1516" i="2"/>
  <c r="C1579" i="2"/>
  <c r="B397" i="2"/>
  <c r="B773" i="2"/>
  <c r="C496" i="2"/>
  <c r="B1034" i="2"/>
  <c r="B1475" i="2"/>
  <c r="B355" i="2"/>
  <c r="B487" i="2"/>
  <c r="C1133" i="2"/>
  <c r="C1583" i="2"/>
  <c r="C1375" i="2"/>
  <c r="B496" i="2"/>
  <c r="C538" i="2"/>
  <c r="B1605" i="2"/>
  <c r="C1077" i="2"/>
  <c r="B780" i="2"/>
  <c r="C865" i="2"/>
  <c r="B536" i="2"/>
  <c r="B643" i="2"/>
  <c r="C1569" i="2"/>
  <c r="C510" i="2"/>
  <c r="C1070" i="2"/>
  <c r="C1195" i="2"/>
  <c r="B645" i="2"/>
  <c r="C958" i="2"/>
  <c r="C1765" i="2"/>
  <c r="B404" i="2"/>
  <c r="C693" i="2"/>
  <c r="B1674" i="2"/>
  <c r="B1298" i="2"/>
  <c r="C1670" i="2"/>
  <c r="C1452" i="2"/>
  <c r="C704" i="2"/>
  <c r="C1322" i="2"/>
  <c r="B883" i="2"/>
  <c r="B170" i="2"/>
  <c r="C1315" i="2"/>
  <c r="C1622" i="2"/>
  <c r="B328" i="2"/>
  <c r="B914" i="2"/>
  <c r="B215" i="2"/>
  <c r="C599" i="2"/>
  <c r="C449" i="2"/>
  <c r="C1383" i="2"/>
  <c r="B1730" i="2"/>
  <c r="B1054" i="2"/>
  <c r="B1292" i="2"/>
  <c r="B1170" i="2"/>
  <c r="G113" i="4"/>
  <c r="B1589" i="2"/>
  <c r="C1373" i="2"/>
  <c r="B960" i="2"/>
  <c r="B878" i="2"/>
  <c r="C288" i="2"/>
  <c r="B157" i="2"/>
  <c r="B1310" i="2"/>
  <c r="C1184" i="2"/>
  <c r="B105" i="2"/>
  <c r="C443" i="2"/>
  <c r="B1341" i="2"/>
  <c r="C308" i="2"/>
  <c r="B693" i="2"/>
  <c r="B1347" i="2"/>
  <c r="C1114" i="2"/>
  <c r="B1261" i="2"/>
  <c r="C1337" i="2"/>
  <c r="C199" i="2"/>
  <c r="C1016" i="2"/>
  <c r="C1251" i="2"/>
  <c r="B1547" i="2"/>
  <c r="C1113" i="2"/>
  <c r="C1761" i="2"/>
  <c r="C1166" i="2"/>
  <c r="C1159" i="2"/>
  <c r="C1164" i="2"/>
  <c r="B1676" i="2"/>
  <c r="B276" i="2"/>
  <c r="B1678" i="2"/>
  <c r="G128" i="4"/>
  <c r="B699" i="2"/>
  <c r="B508" i="2"/>
  <c r="C1223" i="2"/>
  <c r="C708" i="2"/>
  <c r="C1367" i="2"/>
  <c r="B1373" i="2"/>
  <c r="C1508" i="2"/>
  <c r="B1422" i="2"/>
  <c r="C752" i="2"/>
  <c r="C1559" i="2"/>
  <c r="C1654" i="2"/>
  <c r="C1168" i="2"/>
  <c r="B887" i="2"/>
  <c r="C312" i="2"/>
  <c r="C314" i="2"/>
  <c r="C1059" i="2"/>
  <c r="B1196" i="2"/>
  <c r="B1022" i="2"/>
  <c r="C1603" i="2"/>
  <c r="B596" i="2"/>
  <c r="B1758" i="2"/>
  <c r="B694" i="2"/>
  <c r="C1172" i="2"/>
  <c r="C107" i="2"/>
  <c r="C605" i="2"/>
  <c r="B1259" i="2"/>
  <c r="C1323" i="2"/>
  <c r="C1706" i="2"/>
  <c r="B386" i="2"/>
  <c r="C1049" i="2"/>
  <c r="B912" i="2"/>
  <c r="B1766" i="2"/>
  <c r="B1450" i="2"/>
  <c r="C1017" i="2"/>
  <c r="C658" i="2"/>
  <c r="B716" i="2"/>
  <c r="B741" i="2"/>
  <c r="B1476" i="2"/>
  <c r="B1447" i="2"/>
  <c r="B884" i="2"/>
  <c r="B1158" i="2"/>
  <c r="B1309" i="2"/>
  <c r="C1439" i="2"/>
  <c r="B1539" i="2"/>
  <c r="C1401" i="2"/>
  <c r="C641" i="2"/>
  <c r="C795" i="2"/>
  <c r="B1691" i="2"/>
  <c r="C1473" i="2"/>
  <c r="B1293" i="2"/>
  <c r="B403" i="2"/>
  <c r="C948" i="2"/>
  <c r="C702" i="2"/>
  <c r="C196" i="2"/>
  <c r="C1300" i="2"/>
  <c r="B938" i="2"/>
  <c r="B123" i="2"/>
  <c r="C370" i="2"/>
  <c r="B1474" i="2"/>
  <c r="C1210" i="2"/>
  <c r="G121" i="4"/>
  <c r="C284" i="2"/>
  <c r="B153" i="2"/>
  <c r="C819" i="2"/>
  <c r="B552" i="2"/>
  <c r="B1690" i="2"/>
  <c r="B1302" i="2"/>
  <c r="C634" i="2"/>
  <c r="C1155" i="2"/>
  <c r="C476" i="2"/>
  <c r="C402" i="2"/>
  <c r="C1682" i="2"/>
  <c r="C1089" i="2"/>
  <c r="B917" i="2"/>
  <c r="C1590" i="2"/>
  <c r="C197" i="2"/>
  <c r="C478" i="2"/>
  <c r="C782" i="2"/>
  <c r="B1094" i="2"/>
  <c r="B502" i="2"/>
  <c r="B104" i="2"/>
  <c r="B389" i="2"/>
  <c r="B1150" i="2"/>
  <c r="C1193" i="2"/>
  <c r="B1117" i="2"/>
  <c r="C492" i="2"/>
  <c r="B1232" i="2"/>
  <c r="B1385" i="2"/>
  <c r="B459" i="2"/>
  <c r="B560" i="2"/>
  <c r="B947" i="2"/>
  <c r="B1289" i="2"/>
  <c r="C1581" i="2"/>
  <c r="B974" i="2"/>
  <c r="C921" i="2"/>
  <c r="C934" i="2"/>
  <c r="B712" i="2"/>
  <c r="C1436" i="2"/>
  <c r="B1277" i="2"/>
  <c r="B363" i="2"/>
  <c r="C506" i="2"/>
  <c r="B981" i="2"/>
  <c r="C1541" i="2"/>
  <c r="B1328" i="2"/>
  <c r="C1686" i="2"/>
  <c r="B1195" i="2"/>
  <c r="B650" i="2"/>
  <c r="B857" i="2"/>
  <c r="C1134" i="2"/>
  <c r="B1280" i="2"/>
  <c r="C359" i="2"/>
  <c r="B1378" i="2"/>
  <c r="C1419" i="2"/>
  <c r="C1321" i="2"/>
  <c r="B319" i="2"/>
  <c r="B1499" i="2"/>
  <c r="B1098" i="2"/>
  <c r="C283" i="2"/>
  <c r="B264" i="2"/>
  <c r="B822" i="2"/>
  <c r="B282" i="2"/>
  <c r="B1472" i="2"/>
  <c r="B1460" i="2"/>
  <c r="C1673" i="2"/>
  <c r="C1414" i="2"/>
  <c r="B599" i="2"/>
  <c r="B1644" i="2"/>
  <c r="C1432" i="2"/>
  <c r="B323" i="2"/>
  <c r="C776" i="2"/>
  <c r="B1320" i="2"/>
  <c r="C140" i="2"/>
  <c r="C365" i="2"/>
  <c r="B919" i="2"/>
  <c r="C837" i="2"/>
  <c r="B1403" i="2"/>
  <c r="C1196" i="2"/>
  <c r="B789" i="2"/>
  <c r="B450" i="2"/>
  <c r="B443" i="2"/>
  <c r="B595" i="2"/>
  <c r="B197" i="2"/>
  <c r="B931" i="2"/>
  <c r="B682" i="2"/>
  <c r="B707" i="2"/>
  <c r="B1362" i="2"/>
  <c r="C592" i="2"/>
  <c r="C643" i="2"/>
  <c r="C1538" i="2"/>
  <c r="B1366" i="2"/>
  <c r="B592" i="2"/>
  <c r="B529" i="2"/>
  <c r="B301" i="2"/>
  <c r="B540" i="2"/>
  <c r="B1649" i="2"/>
  <c r="C431" i="2"/>
  <c r="B1748" i="2"/>
  <c r="C608" i="2"/>
  <c r="B317" i="2"/>
  <c r="B541" i="2"/>
  <c r="B1235" i="2"/>
  <c r="B1053" i="2"/>
  <c r="C380" i="2"/>
  <c r="B905" i="2"/>
  <c r="C1129" i="2"/>
  <c r="C755" i="2"/>
  <c r="B1354" i="2"/>
  <c r="B143" i="2"/>
  <c r="C1325" i="2"/>
  <c r="B1527" i="2"/>
  <c r="B1483" i="2"/>
  <c r="C1718" i="2"/>
  <c r="B1664" i="2"/>
  <c r="B329" i="2"/>
  <c r="C1345" i="2"/>
  <c r="B785" i="2"/>
  <c r="B1744" i="2"/>
  <c r="B542" i="2"/>
  <c r="B1288" i="2"/>
  <c r="C1241" i="2"/>
  <c r="B1620" i="2"/>
  <c r="C139" i="2"/>
  <c r="B1101" i="2"/>
  <c r="C389" i="2"/>
  <c r="C1301" i="2"/>
  <c r="C845" i="2"/>
  <c r="C1463" i="2"/>
  <c r="B750" i="2"/>
  <c r="C356" i="2"/>
  <c r="C875" i="2"/>
  <c r="B1703" i="2"/>
  <c r="B616" i="2"/>
  <c r="C190" i="2"/>
  <c r="B519" i="2"/>
  <c r="B470" i="2"/>
  <c r="B1538" i="2"/>
  <c r="B576" i="2"/>
  <c r="B344" i="2"/>
  <c r="C942" i="2"/>
  <c r="B1284" i="2"/>
  <c r="B1411" i="2"/>
  <c r="C413" i="2"/>
  <c r="B797" i="2"/>
  <c r="B1592" i="2"/>
  <c r="C670" i="2"/>
  <c r="B1666" i="2"/>
  <c r="B231" i="2"/>
  <c r="B1384" i="2"/>
  <c r="B603" i="2"/>
  <c r="B776" i="2"/>
  <c r="C1376" i="2"/>
  <c r="C740" i="2"/>
  <c r="C348" i="2"/>
  <c r="B1543" i="2"/>
  <c r="B572" i="2"/>
  <c r="B795" i="2"/>
  <c r="B955" i="2"/>
  <c r="C765" i="2"/>
  <c r="B481" i="2"/>
  <c r="B256" i="2"/>
  <c r="B1665" i="2"/>
  <c r="C460" i="2"/>
  <c r="C1275" i="2"/>
  <c r="B563" i="2"/>
  <c r="B528" i="2"/>
  <c r="C959" i="2"/>
  <c r="C1297" i="2"/>
  <c r="C1056" i="2"/>
  <c r="C1329" i="2"/>
  <c r="B129" i="2"/>
  <c r="B1443" i="2"/>
  <c r="C914" i="2"/>
  <c r="C297" i="2"/>
  <c r="C1755" i="2"/>
  <c r="C1013" i="2"/>
  <c r="C230" i="2"/>
  <c r="B201" i="2"/>
  <c r="B1394" i="2"/>
  <c r="G129" i="4"/>
  <c r="B764" i="2"/>
  <c r="C1450" i="2"/>
  <c r="B482" i="2"/>
  <c r="B1628" i="2"/>
  <c r="C1630" i="2"/>
  <c r="B1370" i="2"/>
  <c r="B724" i="2"/>
  <c r="G102" i="4"/>
  <c r="J102" i="4" s="1"/>
  <c r="B1461" i="2"/>
  <c r="B1687" i="2"/>
  <c r="B253" i="2"/>
  <c r="C970" i="2"/>
  <c r="B1427" i="2"/>
  <c r="B1395" i="2"/>
  <c r="C445" i="2"/>
  <c r="B526" i="2"/>
  <c r="B1651" i="2"/>
  <c r="B713" i="2"/>
  <c r="C1356" i="2"/>
  <c r="B766" i="2"/>
  <c r="B1185" i="2"/>
  <c r="B1009" i="2"/>
  <c r="B824" i="2"/>
  <c r="B762" i="2"/>
  <c r="B1597" i="2"/>
  <c r="B477" i="2"/>
  <c r="C171" i="2"/>
  <c r="B368" i="2"/>
  <c r="C742" i="2"/>
  <c r="B509" i="2"/>
  <c r="C1468" i="2"/>
  <c r="B293" i="2"/>
  <c r="C1430" i="2"/>
  <c r="B1715" i="2"/>
  <c r="B1072" i="2"/>
  <c r="C677" i="2"/>
  <c r="B566" i="2"/>
  <c r="C731" i="2"/>
  <c r="C832" i="2"/>
  <c r="C1613" i="2"/>
  <c r="B1572" i="2"/>
  <c r="C340" i="2"/>
  <c r="B1537" i="2"/>
  <c r="C871" i="2"/>
  <c r="C1599" i="2"/>
  <c r="C1378" i="2"/>
  <c r="B278" i="2"/>
  <c r="C1350" i="2"/>
  <c r="C683" i="2"/>
  <c r="B1722" i="2"/>
  <c r="C623" i="2"/>
  <c r="B1746" i="2"/>
  <c r="C1737" i="2"/>
  <c r="C842" i="2"/>
  <c r="C1641" i="2"/>
  <c r="B349" i="2"/>
  <c r="C753" i="2"/>
  <c r="B367" i="2"/>
  <c r="C1387" i="2"/>
  <c r="B971" i="2"/>
  <c r="C598" i="2"/>
  <c r="C1295" i="2"/>
  <c r="B441" i="2"/>
  <c r="B996" i="2"/>
  <c r="B995" i="2"/>
  <c r="C1616" i="2"/>
  <c r="C1624" i="2"/>
  <c r="B277" i="2"/>
  <c r="C874" i="2"/>
  <c r="C295" i="2"/>
  <c r="B1459" i="2"/>
  <c r="C1333" i="2"/>
  <c r="C863" i="2"/>
  <c r="C1090" i="2"/>
  <c r="B1716" i="2"/>
  <c r="B525" i="2"/>
  <c r="B305" i="2"/>
  <c r="C464" i="2"/>
  <c r="B1063" i="2"/>
  <c r="G126" i="4"/>
  <c r="C906" i="2"/>
  <c r="B1242" i="2"/>
  <c r="B840" i="2"/>
  <c r="C577" i="2"/>
  <c r="B1077" i="2"/>
  <c r="B915" i="2"/>
  <c r="B665" i="2"/>
  <c r="B725" i="2"/>
  <c r="C419" i="2"/>
  <c r="B1187" i="2"/>
  <c r="B494" i="2"/>
  <c r="C174" i="2"/>
  <c r="C236" i="2"/>
  <c r="C774" i="2"/>
  <c r="B131" i="2"/>
  <c r="B1734" i="2"/>
  <c r="B1093" i="2"/>
  <c r="C578" i="2"/>
  <c r="B1299" i="2"/>
  <c r="B1506" i="2"/>
  <c r="B1152" i="2"/>
  <c r="B1153" i="2"/>
  <c r="B990" i="2"/>
  <c r="B1106" i="2"/>
  <c r="B972" i="2"/>
  <c r="B435" i="2"/>
  <c r="C729" i="2"/>
  <c r="B598" i="2"/>
  <c r="G114" i="4"/>
  <c r="B518" i="2"/>
  <c r="C1635" i="2"/>
  <c r="H123" i="4"/>
  <c r="C508" i="2"/>
  <c r="B1319" i="2"/>
  <c r="B610" i="2"/>
  <c r="B1733" i="2"/>
  <c r="C759" i="2"/>
  <c r="B872" i="2"/>
  <c r="C1224" i="2"/>
  <c r="G117" i="4"/>
  <c r="B1679" i="2"/>
  <c r="B1402" i="2"/>
  <c r="C1268" i="2"/>
  <c r="C936" i="2"/>
  <c r="B1436" i="2"/>
  <c r="B1331" i="2"/>
  <c r="B498" i="2"/>
  <c r="C620" i="2"/>
  <c r="C1522" i="2"/>
  <c r="C437" i="2"/>
  <c r="C734" i="2"/>
  <c r="B444" i="2"/>
  <c r="B1173" i="2"/>
  <c r="C442" i="2"/>
  <c r="B829" i="2"/>
  <c r="C633" i="2"/>
  <c r="B783" i="2"/>
  <c r="B1004" i="2"/>
  <c r="C713" i="2"/>
  <c r="B1611" i="2"/>
  <c r="C546" i="2"/>
  <c r="B904" i="2"/>
  <c r="B622" i="2"/>
  <c r="C194" i="2"/>
  <c r="C760" i="2"/>
  <c r="C873" i="2"/>
  <c r="C571" i="2"/>
  <c r="H118" i="4"/>
  <c r="B862" i="2"/>
  <c r="C1605" i="2"/>
  <c r="C1209" i="2"/>
  <c r="C217" i="2"/>
  <c r="B1412" i="2"/>
  <c r="C770" i="2"/>
  <c r="C1747" i="2"/>
  <c r="B753" i="2"/>
  <c r="B258" i="2"/>
  <c r="C678" i="2"/>
  <c r="C182" i="2"/>
  <c r="B777" i="2"/>
  <c r="B348" i="2"/>
  <c r="C1235" i="2"/>
  <c r="C1391" i="2"/>
  <c r="H120" i="4"/>
  <c r="C175" i="2"/>
  <c r="C1405" i="2"/>
  <c r="C423" i="2"/>
  <c r="B897" i="2"/>
  <c r="C667" i="2"/>
  <c r="C797" i="2"/>
  <c r="C1276" i="2"/>
  <c r="B411" i="2"/>
  <c r="C1480" i="2"/>
  <c r="C1732" i="2"/>
  <c r="C265" i="2"/>
  <c r="C1231" i="2"/>
  <c r="B1451" i="2"/>
  <c r="B1632" i="2"/>
  <c r="C209" i="2"/>
  <c r="B927" i="2"/>
  <c r="C1187" i="2"/>
  <c r="H127" i="4"/>
  <c r="B1290" i="2"/>
  <c r="C1084" i="2"/>
  <c r="B1449" i="2"/>
  <c r="B1247" i="2"/>
  <c r="C1504" i="2"/>
  <c r="C550" i="2"/>
  <c r="B1182" i="2"/>
  <c r="B869" i="2"/>
  <c r="B1143" i="2"/>
  <c r="B1568" i="2"/>
  <c r="B421" i="2"/>
  <c r="B1040" i="2"/>
  <c r="C562" i="2"/>
  <c r="B250" i="2"/>
  <c r="B758" i="2"/>
  <c r="B624" i="2"/>
  <c r="B619" i="2"/>
  <c r="B778" i="2"/>
  <c r="C114" i="2"/>
  <c r="B1123" i="2"/>
  <c r="C1506" i="2"/>
  <c r="B316" i="2"/>
  <c r="B1408" i="2"/>
  <c r="C1734" i="2"/>
  <c r="C1188" i="2"/>
  <c r="C384" i="2"/>
  <c r="C1328" i="2"/>
  <c r="C741" i="2"/>
  <c r="C195" i="2"/>
  <c r="C1542" i="2"/>
  <c r="B769" i="2"/>
  <c r="B1575" i="2"/>
  <c r="B175" i="2"/>
  <c r="B286" i="2"/>
  <c r="C148" i="2"/>
  <c r="C1020" i="2"/>
  <c r="B1046" i="2"/>
  <c r="B740" i="2"/>
  <c r="C1604" i="2"/>
  <c r="B752" i="2"/>
  <c r="C260" i="2"/>
  <c r="B1102" i="2"/>
  <c r="G119" i="4"/>
  <c r="B241" i="2"/>
  <c r="B1497" i="2"/>
  <c r="B228" i="2"/>
  <c r="C1679" i="2"/>
  <c r="B1493" i="2"/>
  <c r="B1382" i="2"/>
  <c r="B302" i="2"/>
  <c r="B1050" i="2"/>
  <c r="C146" i="2"/>
  <c r="B706" i="2"/>
  <c r="B1554" i="2"/>
  <c r="C1639" i="2"/>
  <c r="C1174" i="2"/>
  <c r="C1758" i="2"/>
  <c r="B380" i="2"/>
  <c r="C574" i="2"/>
  <c r="B657" i="2"/>
  <c r="C988" i="2"/>
  <c r="C1366" i="2"/>
  <c r="C1298" i="2"/>
  <c r="B1119" i="2"/>
  <c r="B786" i="2"/>
  <c r="B812" i="2"/>
  <c r="B220" i="2"/>
  <c r="C1659" i="2"/>
  <c r="C1364" i="2"/>
  <c r="B570" i="2"/>
  <c r="C1475" i="2"/>
  <c r="C179" i="2"/>
  <c r="C856" i="2"/>
  <c r="C1014" i="2"/>
  <c r="C1211" i="2"/>
  <c r="B162" i="2"/>
  <c r="C1618" i="2"/>
  <c r="B582" i="2"/>
  <c r="C1152" i="2"/>
  <c r="B211" i="2"/>
  <c r="B345" i="2"/>
  <c r="C472" i="2"/>
  <c r="C882" i="2"/>
  <c r="C1189" i="2"/>
  <c r="C1396" i="2"/>
  <c r="B288" i="2"/>
  <c r="C663" i="2"/>
  <c r="C778" i="2"/>
  <c r="B1753" i="2"/>
  <c r="B1672" i="2"/>
  <c r="B1254" i="2"/>
  <c r="C1760" i="2"/>
  <c r="C563" i="2"/>
  <c r="B208" i="2"/>
  <c r="B462" i="2"/>
  <c r="B813" i="2"/>
  <c r="B448" i="2"/>
  <c r="C1619" i="2"/>
  <c r="C147" i="2"/>
  <c r="B1112" i="2"/>
  <c r="B381" i="2"/>
  <c r="H117" i="4"/>
  <c r="B849" i="2"/>
  <c r="C1312" i="2"/>
  <c r="C798" i="2"/>
  <c r="C1611" i="2"/>
  <c r="C1722" i="2"/>
  <c r="C279" i="2"/>
  <c r="B1017" i="2"/>
  <c r="C1578" i="2"/>
  <c r="C1629" i="2"/>
  <c r="B330" i="2"/>
  <c r="C1173" i="2"/>
  <c r="B376" i="2"/>
  <c r="C878" i="2"/>
  <c r="B659" i="2"/>
  <c r="C1250" i="2"/>
  <c r="B204" i="2"/>
  <c r="B429" i="2"/>
  <c r="C216" i="2"/>
  <c r="C796" i="2"/>
  <c r="B1225" i="2"/>
  <c r="B866" i="2"/>
  <c r="B195" i="2"/>
  <c r="B1479" i="2"/>
  <c r="B1718" i="2"/>
  <c r="C1413" i="2"/>
  <c r="B160" i="2"/>
  <c r="C628" i="2"/>
  <c r="B545" i="2"/>
  <c r="C252" i="2"/>
  <c r="C941" i="2"/>
  <c r="B360" i="2"/>
  <c r="C835" i="2"/>
  <c r="B1688" i="2"/>
  <c r="B588" i="2"/>
  <c r="C1327" i="2"/>
  <c r="C1668" i="2"/>
  <c r="G105" i="4"/>
  <c r="J105" i="4" s="1"/>
  <c r="H122" i="4"/>
  <c r="B1619" i="2"/>
  <c r="C1061" i="2"/>
  <c r="C646" i="2"/>
  <c r="C727" i="2"/>
  <c r="B815" i="2"/>
  <c r="B820" i="2"/>
  <c r="C133" i="2"/>
  <c r="C802" i="2"/>
  <c r="C152" i="2"/>
  <c r="C1207" i="2"/>
  <c r="C1565" i="2"/>
  <c r="C1180" i="2"/>
  <c r="C136" i="2"/>
  <c r="C1151" i="2"/>
  <c r="B593" i="2"/>
  <c r="C1768" i="2"/>
  <c r="B734" i="2"/>
  <c r="B419" i="2"/>
  <c r="B115" i="2"/>
  <c r="C1002" i="2"/>
  <c r="B763" i="2"/>
  <c r="B775" i="2"/>
  <c r="C568" i="2"/>
  <c r="C808" i="2"/>
  <c r="B1186" i="2"/>
  <c r="B168" i="2"/>
  <c r="C1088" i="2"/>
  <c r="B213" i="2"/>
  <c r="C394" i="2"/>
  <c r="C166" i="2"/>
  <c r="B556" i="2"/>
  <c r="C1756" i="2"/>
  <c r="C429" i="2"/>
  <c r="C1427" i="2"/>
  <c r="H129" i="4"/>
  <c r="B562" i="2"/>
  <c r="C334" i="2"/>
  <c r="B357" i="2"/>
  <c r="C1361" i="2"/>
  <c r="B594" i="2"/>
  <c r="C991" i="2"/>
  <c r="B1304" i="2"/>
  <c r="C225" i="2"/>
  <c r="B343" i="2"/>
  <c r="C1253" i="2"/>
  <c r="B856" i="2"/>
  <c r="B1318" i="2"/>
  <c r="C1032" i="2"/>
  <c r="C1445" i="2"/>
  <c r="B1031" i="2"/>
  <c r="B660" i="2"/>
  <c r="B550" i="2"/>
  <c r="C781" i="2"/>
  <c r="C379" i="2"/>
  <c r="C1198" i="2"/>
  <c r="C116" i="2"/>
  <c r="C1106" i="2"/>
  <c r="C181" i="2"/>
  <c r="B621" i="2"/>
  <c r="B881" i="2"/>
  <c r="B1494" i="2"/>
  <c r="H114" i="4"/>
  <c r="B1652" i="2"/>
  <c r="C1703" i="2"/>
  <c r="B613" i="2"/>
  <c r="B1181" i="2"/>
  <c r="B871" i="2"/>
  <c r="B370" i="2"/>
  <c r="C403" i="2"/>
  <c r="C1453" i="2"/>
  <c r="B1643" i="2"/>
  <c r="B1172" i="2"/>
  <c r="C823" i="2"/>
  <c r="B1693" i="2"/>
  <c r="B810" i="2"/>
  <c r="C981" i="2"/>
  <c r="B418" i="2"/>
  <c r="B141" i="2"/>
  <c r="B1541" i="2"/>
  <c r="C1652" i="2"/>
  <c r="B1049" i="2"/>
  <c r="B1342" i="2"/>
  <c r="B801" i="2"/>
  <c r="H124" i="4"/>
  <c r="B1616" i="2"/>
  <c r="B352" i="2"/>
  <c r="B106" i="2"/>
  <c r="C1412" i="2"/>
  <c r="C559" i="2"/>
  <c r="C1553" i="2"/>
  <c r="C1511" i="2"/>
  <c r="C1525" i="2"/>
  <c r="C1125" i="2"/>
  <c r="B1455" i="2"/>
  <c r="C579" i="2"/>
  <c r="C682" i="2"/>
  <c r="B691" i="2"/>
  <c r="B225" i="2"/>
  <c r="B1269" i="2"/>
  <c r="C1302" i="2"/>
  <c r="B1043" i="2"/>
  <c r="B333" i="2"/>
  <c r="C1259" i="2"/>
  <c r="B1076" i="2"/>
  <c r="C1418" i="2"/>
  <c r="B1696" i="2"/>
  <c r="C1521" i="2"/>
  <c r="C129" i="2"/>
  <c r="G112" i="4"/>
  <c r="B1765" i="2"/>
  <c r="B711" i="2"/>
  <c r="B1295" i="2"/>
  <c r="B1145" i="2"/>
  <c r="B1614" i="2"/>
  <c r="B733" i="2"/>
  <c r="C134" i="2"/>
  <c r="C500" i="2"/>
  <c r="C469" i="2"/>
  <c r="C1112" i="2"/>
  <c r="C498" i="2"/>
  <c r="C1457" i="2"/>
  <c r="C418" i="2"/>
  <c r="C879" i="2"/>
  <c r="C978" i="2"/>
  <c r="B1326" i="2"/>
  <c r="C1140" i="2"/>
  <c r="C1252" i="2"/>
  <c r="C151" i="2"/>
  <c r="C271" i="2"/>
  <c r="C657" i="2"/>
  <c r="C1382" i="2"/>
  <c r="B234" i="2"/>
  <c r="B523" i="2"/>
  <c r="B578" i="2"/>
  <c r="B942" i="2"/>
  <c r="B602" i="2"/>
  <c r="B677" i="2"/>
  <c r="C807" i="2"/>
  <c r="C735" i="2"/>
  <c r="C1075" i="2"/>
  <c r="C1420" i="2"/>
  <c r="B751" i="2"/>
  <c r="C1519" i="2"/>
  <c r="C998" i="2"/>
  <c r="C1500" i="2"/>
  <c r="C1472" i="2"/>
  <c r="B1349" i="2"/>
  <c r="B1336" i="2"/>
  <c r="B1010" i="2"/>
  <c r="B1428" i="2"/>
  <c r="C1753" i="2"/>
  <c r="B382" i="2"/>
  <c r="C1527" i="2"/>
  <c r="B232" i="2"/>
  <c r="B263" i="2"/>
  <c r="C660" i="2"/>
  <c r="B1463" i="2"/>
  <c r="C1111" i="2"/>
  <c r="C1130" i="2"/>
  <c r="C573" i="2"/>
  <c r="B899" i="2"/>
  <c r="C425" i="2"/>
  <c r="C422" i="2"/>
  <c r="C1012" i="2"/>
  <c r="C1006" i="2"/>
  <c r="B722" i="2"/>
  <c r="C897" i="2"/>
  <c r="B709" i="2"/>
  <c r="B1019" i="2"/>
  <c r="C951" i="2"/>
  <c r="C450" i="2"/>
  <c r="B1724" i="2"/>
  <c r="B1171" i="2"/>
  <c r="C1384" i="2"/>
  <c r="B283" i="2"/>
  <c r="B1012" i="2"/>
  <c r="C653" i="2"/>
  <c r="B114" i="2"/>
  <c r="C1478" i="2"/>
  <c r="B1189" i="2"/>
  <c r="C714" i="2"/>
  <c r="C664" i="2"/>
  <c r="C1434" i="2"/>
  <c r="C115" i="2"/>
  <c r="C1368" i="2"/>
  <c r="C1124" i="2"/>
  <c r="C1135" i="2"/>
  <c r="C954" i="2"/>
  <c r="C923" i="2"/>
  <c r="B1468" i="2"/>
  <c r="C928" i="2"/>
  <c r="C363" i="2"/>
  <c r="B1515" i="2"/>
  <c r="B1064" i="2"/>
  <c r="B649" i="2"/>
  <c r="B573" i="2"/>
  <c r="C477" i="2"/>
  <c r="B472" i="2"/>
  <c r="C281" i="2"/>
  <c r="G122" i="4"/>
  <c r="C611" i="2"/>
  <c r="B892" i="2"/>
  <c r="C649" i="2"/>
  <c r="C1634" i="2"/>
  <c r="C642" i="2"/>
  <c r="B670" i="2"/>
  <c r="C1485" i="2"/>
  <c r="C221" i="2"/>
  <c r="B1163" i="2"/>
  <c r="B1276" i="2"/>
  <c r="B1348" i="2"/>
  <c r="B774" i="2"/>
  <c r="C487" i="2"/>
  <c r="C1534" i="2"/>
  <c r="C352" i="2"/>
  <c r="C1108" i="2"/>
  <c r="C430" i="2"/>
  <c r="C169" i="2"/>
  <c r="B808" i="2"/>
  <c r="C748" i="2"/>
  <c r="B395" i="2"/>
  <c r="B620" i="2"/>
  <c r="C390" i="2"/>
  <c r="B1441" i="2"/>
  <c r="B885" i="2"/>
  <c r="B675" i="2"/>
  <c r="C399" i="2"/>
  <c r="B110" i="2"/>
  <c r="B1317" i="2"/>
  <c r="B653" i="2"/>
  <c r="B577" i="2"/>
  <c r="C1656" i="2"/>
  <c r="C106" i="2"/>
  <c r="B895" i="2"/>
  <c r="C689" i="2"/>
  <c r="C121" i="2"/>
  <c r="C392" i="2"/>
  <c r="B1700" i="2"/>
  <c r="C238" i="2"/>
  <c r="C827" i="2"/>
  <c r="B1400" i="2"/>
  <c r="B535" i="2"/>
  <c r="C382" i="2"/>
  <c r="C1015" i="2"/>
  <c r="C329" i="2"/>
  <c r="C376" i="2"/>
  <c r="C337" i="2"/>
  <c r="C792" i="2"/>
  <c r="C898" i="2"/>
  <c r="C1030" i="2"/>
  <c r="B1316" i="2"/>
  <c r="B1327" i="2"/>
  <c r="C1287" i="2"/>
  <c r="H121" i="4"/>
  <c r="B1142" i="2"/>
  <c r="C885" i="2"/>
  <c r="B662" i="2"/>
  <c r="B1615" i="2"/>
  <c r="C582" i="2"/>
  <c r="C398" i="2"/>
  <c r="C880" i="2"/>
  <c r="C1447" i="2"/>
  <c r="C787" i="2"/>
  <c r="C1360" i="2"/>
  <c r="C1199" i="2"/>
  <c r="B1325" i="2"/>
  <c r="C1563" i="2"/>
  <c r="C1487" i="2"/>
  <c r="B1099" i="2"/>
  <c r="B1712" i="2"/>
  <c r="C470" i="2"/>
  <c r="C555" i="2"/>
  <c r="B811" i="2"/>
  <c r="B948" i="2"/>
  <c r="B1697" i="2"/>
  <c r="C801" i="2"/>
  <c r="C301" i="2"/>
  <c r="C1024" i="2"/>
  <c r="B103" i="2"/>
  <c r="B184" i="2"/>
  <c r="C1544" i="2"/>
  <c r="C503" i="2"/>
  <c r="C474" i="2"/>
  <c r="C604" i="2"/>
  <c r="C104" i="2"/>
  <c r="C364" i="2"/>
  <c r="C1591" i="2"/>
  <c r="C353" i="2"/>
  <c r="C1607" i="2"/>
  <c r="C1498" i="2"/>
  <c r="B466" i="2"/>
  <c r="B817" i="2"/>
  <c r="C1010" i="2"/>
  <c r="B920" i="2"/>
  <c r="C945" i="2"/>
  <c r="B1593" i="2"/>
  <c r="C1503" i="2"/>
  <c r="B1523" i="2"/>
  <c r="C159" i="2"/>
  <c r="C149" i="2"/>
  <c r="C938" i="2"/>
  <c r="C1218" i="2"/>
  <c r="B1089" i="2"/>
  <c r="B1087" i="2"/>
  <c r="C1019" i="2"/>
  <c r="B148" i="2"/>
  <c r="C947" i="2"/>
  <c r="C946" i="2"/>
  <c r="C840" i="2"/>
  <c r="B351" i="2"/>
  <c r="C965" i="2"/>
  <c r="B1448" i="2"/>
  <c r="C1025" i="2"/>
  <c r="C1585" i="2"/>
  <c r="C1425" i="2"/>
  <c r="B1271" i="2"/>
  <c r="C1739" i="2"/>
  <c r="B911" i="2"/>
  <c r="C940" i="2"/>
  <c r="C1294" i="2"/>
  <c r="C849" i="2"/>
  <c r="C1714" i="2"/>
  <c r="G111" i="4"/>
  <c r="B1629" i="2"/>
  <c r="C1194" i="2"/>
  <c r="C980" i="2"/>
  <c r="C529" i="2"/>
  <c r="B238" i="2"/>
  <c r="B936" i="2"/>
  <c r="C1161" i="2"/>
  <c r="B1109" i="2"/>
  <c r="B501" i="2"/>
  <c r="B1236" i="2"/>
  <c r="B1044" i="2"/>
  <c r="C1064" i="2"/>
  <c r="C992" i="2"/>
  <c r="B1164" i="2"/>
  <c r="B1061" i="2"/>
  <c r="B1534" i="2"/>
  <c r="C1314" i="2"/>
  <c r="C1286" i="2"/>
  <c r="C1081" i="2"/>
  <c r="C1492" i="2"/>
  <c r="C761" i="2"/>
  <c r="B1355" i="2"/>
  <c r="B1407" i="2"/>
  <c r="H126" i="4"/>
  <c r="B1617" i="2"/>
  <c r="B406" i="2"/>
  <c r="C461" i="2"/>
  <c r="C1044" i="2"/>
  <c r="C404" i="2"/>
  <c r="B514" i="2"/>
  <c r="C1027" i="2"/>
  <c r="C909" i="2"/>
  <c r="C813" i="2"/>
  <c r="C1247" i="2"/>
  <c r="C360" i="2"/>
  <c r="B1383" i="2"/>
  <c r="C943" i="2"/>
  <c r="B467" i="2"/>
  <c r="B1624" i="2"/>
  <c r="B1033" i="2"/>
  <c r="C362" i="2"/>
  <c r="C836" i="2"/>
  <c r="B1287" i="2"/>
  <c r="B1128" i="2"/>
  <c r="B1210" i="2"/>
  <c r="C799" i="2"/>
  <c r="C516" i="2"/>
  <c r="C816" i="2"/>
  <c r="C1596" i="2"/>
  <c r="C253" i="2"/>
  <c r="H128" i="4"/>
  <c r="C638" i="2"/>
  <c r="B962" i="2"/>
  <c r="B192" i="2"/>
  <c r="B1739" i="2"/>
  <c r="C920" i="2"/>
  <c r="B1761" i="2"/>
  <c r="B500" i="2"/>
  <c r="C1342" i="2"/>
  <c r="B1387" i="2"/>
  <c r="C1710" i="2"/>
  <c r="C737" i="2"/>
  <c r="B383" i="2"/>
  <c r="B1000" i="2"/>
  <c r="C1428" i="2"/>
  <c r="B1421" i="2"/>
  <c r="B1330" i="2"/>
  <c r="B1579" i="2"/>
  <c r="C1269" i="2"/>
  <c r="B499" i="2"/>
  <c r="B1208" i="2"/>
  <c r="B1675" i="2"/>
  <c r="B1519" i="2"/>
  <c r="C1584" i="2"/>
  <c r="B311" i="2"/>
  <c r="C1763" i="2"/>
  <c r="B983" i="2"/>
  <c r="C156" i="2"/>
  <c r="B1514" i="2"/>
  <c r="B591" i="2"/>
  <c r="B727" i="2"/>
  <c r="B463" i="2"/>
  <c r="B365" i="2"/>
  <c r="B1708" i="2"/>
  <c r="B1533" i="2"/>
  <c r="C968" i="2"/>
  <c r="C615" i="2"/>
  <c r="B236" i="2"/>
  <c r="C850" i="2"/>
  <c r="B1647" i="2"/>
  <c r="C1139" i="2"/>
  <c r="B1075" i="2"/>
  <c r="C847" i="2"/>
  <c r="C612" i="2"/>
  <c r="C1621" i="2"/>
  <c r="B1630" i="2"/>
  <c r="C347" i="2"/>
  <c r="B1752" i="2"/>
  <c r="B107" i="2"/>
  <c r="B1473" i="2"/>
  <c r="C259" i="2"/>
  <c r="C640" i="2"/>
  <c r="B266" i="2"/>
  <c r="B1147" i="2"/>
  <c r="B879" i="2"/>
  <c r="C163" i="2"/>
  <c r="B1116" i="2"/>
  <c r="H105" i="4"/>
  <c r="B135" i="2"/>
  <c r="C191" i="2"/>
  <c r="C1537" i="2"/>
  <c r="C1704" i="2"/>
  <c r="B1653" i="2"/>
  <c r="B868" i="2"/>
  <c r="B1364" i="2"/>
  <c r="B720" i="2"/>
  <c r="C1510" i="2"/>
  <c r="B432" i="2"/>
  <c r="B1227" i="2"/>
  <c r="B1767" i="2"/>
  <c r="B1281" i="2"/>
  <c r="C142" i="2"/>
  <c r="B827" i="2"/>
  <c r="C699" i="2"/>
  <c r="B358" i="2"/>
  <c r="C822" i="2"/>
  <c r="C1671" i="2"/>
  <c r="C1036" i="2"/>
  <c r="C672" i="2"/>
  <c r="C1071" i="2"/>
  <c r="G125" i="4"/>
  <c r="B1553" i="2"/>
  <c r="C1040" i="2"/>
  <c r="B1275" i="2"/>
  <c r="B199" i="2"/>
  <c r="C572" i="2"/>
  <c r="C325" i="2"/>
  <c r="B465" i="2"/>
  <c r="B1495" i="2"/>
  <c r="B940" i="2"/>
  <c r="C1072" i="2"/>
  <c r="C869" i="2"/>
  <c r="C894" i="2"/>
  <c r="B538" i="2"/>
  <c r="B1662" i="2"/>
  <c r="C933" i="2"/>
  <c r="B604" i="2"/>
  <c r="C1731" i="2"/>
  <c r="C346" i="2"/>
  <c r="C176" i="2"/>
  <c r="B1118" i="2"/>
  <c r="B1560" i="2"/>
  <c r="C587" i="2"/>
  <c r="C407" i="2"/>
  <c r="B1233" i="2"/>
  <c r="B1246" i="2"/>
  <c r="C192" i="2"/>
  <c r="B1016" i="2"/>
  <c r="C1011" i="2"/>
  <c r="C1143" i="2"/>
  <c r="C1394" i="2"/>
  <c r="C1663" i="2"/>
  <c r="B935" i="2"/>
  <c r="H99" i="3"/>
  <c r="K99" i="3" s="1"/>
  <c r="C973" i="2"/>
  <c r="C852" i="2"/>
  <c r="C622" i="2"/>
  <c r="C1415" i="2"/>
  <c r="C891" i="2"/>
  <c r="C522" i="2"/>
  <c r="B1521" i="2"/>
  <c r="C769" i="2"/>
  <c r="B684" i="2"/>
  <c r="C1664" i="2"/>
  <c r="C1079" i="2"/>
  <c r="C1662" i="2"/>
  <c r="C814" i="2"/>
  <c r="B1551" i="2"/>
  <c r="B1732" i="2"/>
  <c r="C1677" i="2"/>
  <c r="C131" i="2"/>
  <c r="B791" i="2"/>
  <c r="B950" i="2"/>
  <c r="B1490" i="2"/>
  <c r="B1255" i="2"/>
  <c r="C257" i="2"/>
  <c r="B531" i="2"/>
  <c r="B1513" i="2"/>
  <c r="C1167" i="2"/>
  <c r="B379" i="2"/>
  <c r="C1494" i="2"/>
  <c r="B743" i="2"/>
  <c r="C671" i="2"/>
  <c r="B1423" i="2"/>
  <c r="B1036" i="2"/>
  <c r="C900" i="2"/>
  <c r="B1068" i="2"/>
  <c r="C1684" i="2"/>
  <c r="G106" i="4"/>
  <c r="J106" i="4" s="1"/>
  <c r="B689" i="2"/>
  <c r="C164" i="2"/>
  <c r="C867" i="2"/>
  <c r="C1304" i="2"/>
  <c r="C1502" i="2"/>
  <c r="B1636" i="2"/>
  <c r="C1176" i="2"/>
  <c r="C987" i="2"/>
  <c r="B1430" i="2"/>
  <c r="C728" i="2"/>
  <c r="C893" i="2"/>
  <c r="C1451" i="2"/>
  <c r="C155" i="2"/>
  <c r="C754" i="2"/>
  <c r="C535" i="2"/>
  <c r="B1027" i="2"/>
  <c r="B1108" i="2"/>
  <c r="B1263" i="2"/>
  <c r="B787" i="2"/>
  <c r="B877" i="2"/>
  <c r="B681" i="2"/>
  <c r="B1039" i="2"/>
  <c r="B988" i="2"/>
  <c r="C820" i="2"/>
  <c r="B1175" i="2"/>
  <c r="C1004" i="2"/>
  <c r="B1251" i="2"/>
  <c r="C1362" i="2"/>
  <c r="B641" i="2"/>
  <c r="B1283" i="2"/>
  <c r="B676" i="2"/>
  <c r="C1192" i="2"/>
  <c r="C1518" i="2"/>
  <c r="C188" i="2"/>
  <c r="B1720" i="2"/>
  <c r="B1503" i="2"/>
  <c r="C1513" i="2"/>
  <c r="C1386" i="2"/>
  <c r="C962" i="2"/>
  <c r="B506" i="2"/>
  <c r="B1226" i="2"/>
  <c r="B1763" i="2"/>
  <c r="B522" i="2"/>
  <c r="B1204" i="2"/>
  <c r="B378" i="2"/>
  <c r="C993" i="2"/>
  <c r="B1372" i="2"/>
  <c r="C1306" i="2"/>
  <c r="C1324" i="2"/>
  <c r="C1317" i="2"/>
  <c r="C1571" i="2"/>
  <c r="B843" i="2"/>
  <c r="C441" i="2"/>
  <c r="C1749" i="2"/>
  <c r="C539" i="2"/>
  <c r="C1549" i="2"/>
  <c r="B300" i="2"/>
  <c r="C1181" i="2"/>
  <c r="B564" i="2"/>
  <c r="C1371" i="2"/>
  <c r="B1201" i="2"/>
  <c r="C128" i="2"/>
  <c r="B1244" i="2"/>
  <c r="B1179" i="2"/>
  <c r="C736" i="2"/>
  <c r="C1402" i="2"/>
  <c r="C744" i="2"/>
  <c r="B821" i="2"/>
  <c r="B1339" i="2"/>
  <c r="B717" i="2"/>
  <c r="B937" i="2"/>
  <c r="B1350" i="2"/>
  <c r="C717" i="2"/>
  <c r="C1554" i="2"/>
  <c r="B226" i="2"/>
  <c r="B497" i="2"/>
  <c r="B1024" i="2"/>
  <c r="B1131" i="2"/>
  <c r="C1158" i="2"/>
  <c r="C1335" i="2"/>
  <c r="B1192" i="2"/>
  <c r="B1285" i="2"/>
  <c r="B702" i="2"/>
  <c r="B187" i="2"/>
  <c r="B309" i="2"/>
  <c r="B553" i="2"/>
  <c r="C305" i="2"/>
  <c r="B1425" i="2"/>
  <c r="B1091" i="2"/>
  <c r="B1522" i="2"/>
  <c r="C448" i="2"/>
  <c r="B359" i="2"/>
  <c r="B1324" i="2"/>
  <c r="B1230" i="2"/>
  <c r="B1238" i="2"/>
  <c r="C771" i="2"/>
  <c r="C601" i="2"/>
  <c r="B745" i="2"/>
  <c r="C137" i="2"/>
  <c r="C1699" i="2"/>
  <c r="B978" i="2"/>
  <c r="C1186" i="2"/>
  <c r="C1735" i="2"/>
  <c r="B460" i="2"/>
  <c r="B986" i="2"/>
  <c r="C1743" i="2"/>
  <c r="B1141" i="2"/>
  <c r="C1764" i="2"/>
  <c r="B196" i="2"/>
  <c r="B133" i="2"/>
  <c r="B1531" i="2"/>
  <c r="C1349" i="2"/>
  <c r="B325" i="2"/>
  <c r="C1102" i="2"/>
  <c r="B790" i="2"/>
  <c r="C1408" i="2"/>
  <c r="C1620" i="2"/>
  <c r="B1639" i="2"/>
  <c r="C1343" i="2"/>
  <c r="C357" i="2"/>
  <c r="B760" i="2"/>
  <c r="C673" i="2"/>
  <c r="C1715" i="2"/>
  <c r="B859" i="2"/>
  <c r="C1237" i="2"/>
  <c r="B447" i="2"/>
  <c r="B149" i="2"/>
  <c r="B1683" i="2"/>
  <c r="B1239" i="2"/>
  <c r="B1005" i="2"/>
  <c r="B1377" i="2"/>
  <c r="C343" i="2"/>
  <c r="B1717" i="2"/>
  <c r="B714" i="2"/>
  <c r="B1197" i="2"/>
  <c r="B1209" i="2"/>
  <c r="B1202" i="2"/>
  <c r="B1223" i="2"/>
  <c r="C956" i="2"/>
  <c r="C1417" i="2"/>
  <c r="C669" i="2"/>
  <c r="B838" i="2"/>
  <c r="C552" i="2"/>
  <c r="B1520" i="2"/>
  <c r="B1429" i="2"/>
  <c r="C719" i="2"/>
  <c r="B925" i="2"/>
  <c r="B1487" i="2"/>
  <c r="B1149" i="2"/>
  <c r="C1721" i="2"/>
  <c r="B483" i="2"/>
  <c r="C1459" i="2"/>
  <c r="C1073" i="2"/>
  <c r="B847" i="2"/>
  <c r="C1285" i="2"/>
  <c r="B587" i="2"/>
  <c r="B729" i="2"/>
  <c r="B1736" i="2"/>
  <c r="C110" i="2"/>
  <c r="C743" i="2"/>
  <c r="B484" i="2"/>
  <c r="G116" i="4"/>
  <c r="B1563" i="2"/>
  <c r="G101" i="4"/>
  <c r="J101" i="4" s="1"/>
  <c r="B964" i="2"/>
  <c r="B1311" i="2"/>
  <c r="B265" i="2"/>
  <c r="C475" i="2"/>
  <c r="C890" i="2"/>
  <c r="B1376" i="2"/>
  <c r="C485" i="2"/>
  <c r="C1163" i="2"/>
  <c r="B1590" i="2"/>
  <c r="B1489" i="2"/>
  <c r="B1375" i="2"/>
  <c r="C1216" i="2"/>
  <c r="B993" i="2"/>
  <c r="C157" i="2"/>
  <c r="H104" i="4"/>
  <c r="B332" i="2"/>
  <c r="C490" i="2"/>
  <c r="B1194" i="2"/>
  <c r="B1689" i="2"/>
  <c r="B1388" i="2"/>
  <c r="B1256" i="2"/>
  <c r="C975" i="2"/>
  <c r="C547" i="2"/>
  <c r="C589" i="2"/>
  <c r="B910" i="2"/>
  <c r="C680" i="2"/>
  <c r="B1567" i="2"/>
  <c r="B1228" i="2"/>
  <c r="G120" i="4"/>
  <c r="C1348" i="2"/>
  <c r="B667" i="2"/>
  <c r="B839" i="2"/>
  <c r="B279" i="2"/>
  <c r="C1319" i="2"/>
  <c r="C1560" i="2"/>
  <c r="B1015" i="2"/>
  <c r="B1160" i="2"/>
  <c r="B655" i="2"/>
  <c r="B146" i="2"/>
  <c r="C1694" i="2"/>
  <c r="C1474" i="2"/>
  <c r="B761" i="2"/>
  <c r="G130" i="4"/>
  <c r="B1268" i="2"/>
  <c r="C746" i="2"/>
  <c r="B1334" i="2"/>
  <c r="C1708" i="2"/>
  <c r="C739" i="2"/>
  <c r="B757" i="2"/>
  <c r="C647" i="2"/>
  <c r="C910" i="2"/>
  <c r="C1208" i="2"/>
  <c r="C1461" i="2"/>
  <c r="C1550" i="2"/>
  <c r="C383" i="2"/>
  <c r="C132" i="2"/>
  <c r="B320" i="2"/>
  <c r="C1303" i="2"/>
  <c r="C625" i="2"/>
  <c r="B437" i="2"/>
  <c r="B654" i="2"/>
  <c r="C858" i="2"/>
  <c r="C1244" i="2"/>
  <c r="B425" i="2"/>
  <c r="B559" i="2"/>
  <c r="C618" i="2"/>
  <c r="C1588" i="2"/>
  <c r="B924" i="2"/>
  <c r="B1669" i="2"/>
  <c r="H110" i="4"/>
  <c r="B1023" i="2"/>
  <c r="B1604" i="2"/>
  <c r="C1353" i="2"/>
  <c r="B216" i="2"/>
  <c r="C606" i="2"/>
  <c r="C1705" i="2"/>
  <c r="C974" i="2"/>
  <c r="C1745" i="2"/>
  <c r="C486" i="2"/>
  <c r="C791" i="2"/>
  <c r="B1025" i="2"/>
  <c r="B124" i="2"/>
  <c r="C838" i="2"/>
  <c r="C488" i="2"/>
  <c r="C542" i="2"/>
  <c r="C949" i="2"/>
  <c r="B793" i="2"/>
  <c r="B1315" i="2"/>
  <c r="B1021" i="2"/>
  <c r="B374" i="2"/>
  <c r="B1557" i="2"/>
  <c r="C1422" i="2"/>
  <c r="C1381" i="2"/>
  <c r="B1723" i="2"/>
  <c r="C1214" i="2"/>
  <c r="B926" i="2"/>
  <c r="B350" i="2"/>
  <c r="C1632" i="2"/>
  <c r="B1260" i="2"/>
  <c r="C1566" i="2"/>
  <c r="C651" i="2"/>
  <c r="C1137" i="2"/>
  <c r="B1454" i="2"/>
  <c r="C830" i="2"/>
  <c r="B246" i="2"/>
  <c r="B1078" i="2"/>
  <c r="B1363" i="2"/>
  <c r="C779" i="2"/>
  <c r="B391" i="2"/>
  <c r="B1420" i="2"/>
  <c r="B1426" i="2"/>
  <c r="C1240" i="2"/>
  <c r="B597" i="2"/>
  <c r="C800" i="2"/>
  <c r="B1110" i="2"/>
  <c r="C311" i="2"/>
  <c r="C815" i="2"/>
  <c r="B1051" i="2"/>
  <c r="C1203" i="2"/>
  <c r="C903" i="2"/>
  <c r="C1043" i="2"/>
  <c r="C733" i="2"/>
  <c r="C426" i="2"/>
  <c r="C1462" i="2"/>
  <c r="B461" i="2"/>
  <c r="B823" i="2"/>
  <c r="B625" i="2"/>
  <c r="B1084" i="2"/>
  <c r="C1643" i="2"/>
  <c r="C1421" i="2"/>
  <c r="H116" i="4"/>
  <c r="C276" i="2"/>
  <c r="B690" i="2"/>
  <c r="B510" i="2"/>
  <c r="B212" i="2"/>
  <c r="C1091" i="2"/>
  <c r="C1243" i="2"/>
  <c r="B738" i="2"/>
  <c r="C565" i="2"/>
  <c r="C241" i="2"/>
  <c r="C1239" i="2"/>
  <c r="B1086" i="2"/>
  <c r="B217" i="2"/>
  <c r="C158" i="2"/>
  <c r="C1594" i="2"/>
  <c r="C1612" i="2"/>
  <c r="C268" i="2"/>
  <c r="C1767" i="2"/>
  <c r="C1117" i="2"/>
  <c r="B635" i="2"/>
  <c r="B618" i="2"/>
  <c r="B1085" i="2"/>
  <c r="C831" i="2"/>
  <c r="C1230" i="2"/>
  <c r="C462" i="2"/>
  <c r="B307" i="2"/>
  <c r="C1062" i="2"/>
  <c r="B1442" i="2"/>
  <c r="C1532" i="2"/>
  <c r="C254" i="2"/>
  <c r="B362" i="2"/>
  <c r="C100" i="2"/>
  <c r="B449" i="2"/>
  <c r="C996" i="2"/>
  <c r="B692" i="2"/>
  <c r="B335" i="2"/>
  <c r="B1491" i="2"/>
  <c r="C536" i="2"/>
  <c r="C432" i="2"/>
  <c r="B623" i="2"/>
  <c r="B1705" i="2"/>
  <c r="C1716" i="2"/>
  <c r="C916" i="2"/>
  <c r="C306" i="2"/>
  <c r="B1345" i="2"/>
  <c r="C1404" i="2"/>
  <c r="C1429" i="2"/>
  <c r="C143" i="2"/>
  <c r="C644" i="2"/>
  <c r="B816" i="2"/>
  <c r="C1423" i="2"/>
  <c r="H119" i="4"/>
  <c r="C732" i="2"/>
  <c r="B539" i="2"/>
  <c r="B354" i="2"/>
  <c r="B956" i="2"/>
  <c r="C1226" i="2"/>
  <c r="C720" i="2"/>
  <c r="C249" i="2"/>
  <c r="B549" i="2"/>
  <c r="C1540" i="2"/>
  <c r="C494" i="2"/>
  <c r="C645" i="2"/>
  <c r="B1657" i="2"/>
  <c r="C1582" i="2"/>
  <c r="B636" i="2"/>
  <c r="C1495" i="2"/>
  <c r="C1562" i="2"/>
  <c r="G118" i="4"/>
  <c r="C1087" i="2"/>
  <c r="C1309" i="2"/>
  <c r="B1346" i="2"/>
  <c r="B474" i="2"/>
  <c r="C1601" i="2"/>
  <c r="B1132" i="2"/>
  <c r="C724" i="2"/>
  <c r="C1409" i="2"/>
  <c r="C711" i="2"/>
  <c r="C1552" i="2"/>
  <c r="B491" i="2"/>
  <c r="B1135" i="2"/>
  <c r="B581" i="2"/>
  <c r="B334" i="2"/>
  <c r="C1580" i="2"/>
  <c r="B341" i="2"/>
  <c r="C1638" i="2"/>
  <c r="B1591" i="2"/>
  <c r="C1354" i="2"/>
  <c r="B555" i="2"/>
  <c r="C1653" i="2"/>
  <c r="B1095" i="2"/>
  <c r="C768" i="2"/>
  <c r="C251" i="2"/>
  <c r="B852" i="2"/>
  <c r="C1505" i="2"/>
  <c r="B1626" i="2"/>
  <c r="B1148" i="2"/>
  <c r="C679" i="2"/>
  <c r="B1381" i="2"/>
  <c r="B1631" i="2"/>
  <c r="C493" i="2"/>
  <c r="C350" i="2"/>
  <c r="C1355" i="2"/>
  <c r="B1661" i="2"/>
  <c r="C1138" i="2"/>
  <c r="B193" i="2"/>
  <c r="C1675" i="2"/>
  <c r="C665" i="2"/>
  <c r="C915" i="2"/>
  <c r="B1417" i="2"/>
  <c r="B1439" i="2"/>
  <c r="B181" i="2"/>
  <c r="C825" i="2"/>
  <c r="B968" i="2"/>
  <c r="B1638" i="2"/>
  <c r="C596" i="2"/>
  <c r="B1524" i="2"/>
  <c r="C244" i="2"/>
  <c r="C214" i="2"/>
  <c r="B605" i="2"/>
  <c r="C853" i="2"/>
  <c r="B1030" i="2"/>
  <c r="B867" i="2"/>
  <c r="B1546" i="2"/>
  <c r="B782" i="2"/>
  <c r="C396" i="2"/>
  <c r="B1219" i="2"/>
  <c r="B137" i="2"/>
  <c r="B1014" i="2"/>
  <c r="C1489" i="2"/>
  <c r="C1037" i="2"/>
  <c r="B1140" i="2"/>
  <c r="C161" i="2"/>
  <c r="C913" i="2"/>
  <c r="B244" i="2"/>
  <c r="C1296" i="2"/>
  <c r="B697" i="2"/>
  <c r="B1029" i="2"/>
  <c r="B1178" i="2"/>
  <c r="B1731" i="2"/>
  <c r="C204" i="2"/>
  <c r="C1008" i="2"/>
  <c r="B1055" i="2"/>
  <c r="C316" i="2"/>
  <c r="C1464" i="2"/>
  <c r="B533" i="2"/>
  <c r="C1058" i="2"/>
  <c r="C277" i="2"/>
  <c r="C1221" i="2"/>
  <c r="C1067" i="2"/>
  <c r="B1073" i="2"/>
  <c r="C1153" i="2"/>
  <c r="B809" i="2"/>
  <c r="C117" i="2"/>
  <c r="B966" i="2"/>
  <c r="C130" i="2"/>
  <c r="B189" i="2"/>
  <c r="C834" i="2"/>
  <c r="C1212" i="2"/>
  <c r="B1536" i="2"/>
  <c r="B830" i="2"/>
  <c r="C745" i="2"/>
  <c r="B608" i="2"/>
  <c r="B1248" i="2"/>
  <c r="C103" i="2"/>
  <c r="C1410" i="2"/>
  <c r="B1361" i="2"/>
  <c r="B185" i="2"/>
  <c r="C548" i="2"/>
  <c r="B486" i="2"/>
  <c r="B120" i="2"/>
  <c r="C326" i="2"/>
  <c r="B1340" i="2"/>
  <c r="C789" i="2"/>
  <c r="B202" i="2"/>
  <c r="C1730" i="2"/>
  <c r="C810" i="2"/>
  <c r="C1476" i="2"/>
  <c r="C1470" i="2"/>
  <c r="B121" i="2"/>
  <c r="C1262" i="2"/>
  <c r="B953" i="2"/>
  <c r="B417" i="2"/>
  <c r="B888" i="2"/>
  <c r="B188" i="2"/>
  <c r="C263" i="2"/>
  <c r="C1443" i="2"/>
  <c r="C1372" i="2"/>
  <c r="G110" i="4"/>
  <c r="J110" i="4" s="1"/>
  <c r="B674" i="2"/>
  <c r="C977" i="2"/>
  <c r="C242" i="2"/>
  <c r="C1647" i="2"/>
  <c r="C185" i="2"/>
  <c r="C1717" i="2"/>
  <c r="B1104" i="2"/>
  <c r="B715" i="2"/>
  <c r="B387" i="2"/>
  <c r="B1431" i="2"/>
  <c r="B688" i="2"/>
  <c r="B861" i="2"/>
  <c r="C1245" i="2"/>
  <c r="C434" i="2"/>
  <c r="C1536" i="2"/>
  <c r="B1729" i="2"/>
  <c r="C1377" i="2"/>
  <c r="B1471" i="2"/>
  <c r="C226" i="2"/>
  <c r="C1507" i="2"/>
  <c r="C581" i="2"/>
  <c r="B1685" i="2"/>
  <c r="C1440" i="2"/>
  <c r="C102" i="2"/>
  <c r="B1115" i="2"/>
  <c r="B1198" i="2"/>
  <c r="B262" i="2"/>
  <c r="C1709" i="2"/>
  <c r="C619" i="2"/>
  <c r="C626" i="2"/>
  <c r="B943" i="2"/>
  <c r="B634" i="2"/>
  <c r="C749" i="2"/>
  <c r="C859" i="2"/>
  <c r="C684" i="2"/>
  <c r="C1481" i="2"/>
  <c r="C1692" i="2"/>
  <c r="B800" i="2"/>
  <c r="C594" i="2"/>
  <c r="B1081" i="2"/>
  <c r="B296" i="2"/>
  <c r="C857" i="2"/>
  <c r="B1215" i="2"/>
  <c r="C703" i="2"/>
  <c r="C1307" i="2"/>
  <c r="B1199" i="2"/>
  <c r="C1339" i="2"/>
  <c r="C1757" i="2"/>
  <c r="C313" i="2"/>
  <c r="C1556" i="2"/>
  <c r="B1603" i="2"/>
  <c r="B1405" i="2"/>
  <c r="B952" i="2"/>
  <c r="C995" i="2"/>
  <c r="C1120" i="2"/>
  <c r="C636" i="2"/>
  <c r="B1470" i="2"/>
  <c r="C1660" i="2"/>
  <c r="B1137" i="2"/>
  <c r="C1477" i="2"/>
  <c r="B1768" i="2"/>
  <c r="B1105" i="2"/>
  <c r="C549" i="2"/>
  <c r="C1183" i="2"/>
  <c r="B315" i="2"/>
  <c r="B1074" i="2"/>
  <c r="B1205" i="2"/>
  <c r="B1552" i="2"/>
  <c r="B1505" i="2"/>
  <c r="I125" i="4" l="1"/>
  <c r="N125" i="4"/>
  <c r="K125" i="4"/>
  <c r="N117" i="4"/>
  <c r="K117" i="4"/>
  <c r="I117" i="4"/>
  <c r="K126" i="4"/>
  <c r="I126" i="4"/>
  <c r="N126" i="4"/>
  <c r="N129" i="4"/>
  <c r="K129" i="4"/>
  <c r="I129" i="4"/>
  <c r="I127" i="4"/>
  <c r="N127" i="4"/>
  <c r="K127" i="4"/>
  <c r="N118" i="4"/>
  <c r="K118" i="4"/>
  <c r="I118" i="4"/>
  <c r="K104" i="4"/>
  <c r="L104" i="4"/>
  <c r="K112" i="4"/>
  <c r="I112" i="4"/>
  <c r="N112" i="4"/>
  <c r="I123" i="4"/>
  <c r="N123" i="4"/>
  <c r="K123" i="4"/>
  <c r="N115" i="4"/>
  <c r="I115" i="4"/>
  <c r="K115" i="4"/>
  <c r="L110" i="4"/>
  <c r="K110" i="4"/>
  <c r="I116" i="4"/>
  <c r="N116" i="4"/>
  <c r="K116" i="4"/>
  <c r="I121" i="4"/>
  <c r="K121" i="4"/>
  <c r="N121" i="4"/>
  <c r="L101" i="4"/>
  <c r="K101" i="4"/>
  <c r="I120" i="4"/>
  <c r="N120" i="4"/>
  <c r="K120" i="4"/>
  <c r="N111" i="4"/>
  <c r="K111" i="4"/>
  <c r="I111" i="4"/>
  <c r="K114" i="4"/>
  <c r="I114" i="4"/>
  <c r="N114" i="4"/>
  <c r="K109" i="4"/>
  <c r="L109" i="4"/>
  <c r="L99" i="3"/>
  <c r="M99" i="3"/>
  <c r="I130" i="4"/>
  <c r="N130" i="4"/>
  <c r="K130" i="4"/>
  <c r="K113" i="4"/>
  <c r="N113" i="4"/>
  <c r="I113" i="4"/>
  <c r="L98" i="3"/>
  <c r="M98" i="3"/>
  <c r="I124" i="4"/>
  <c r="N124" i="4"/>
  <c r="K124" i="4"/>
  <c r="K108" i="4"/>
  <c r="L108" i="4"/>
  <c r="N122" i="4"/>
  <c r="K122" i="4"/>
  <c r="I122" i="4"/>
  <c r="L106" i="4"/>
  <c r="K106" i="4"/>
  <c r="C1471" i="2"/>
  <c r="C411" i="2"/>
  <c r="B182" i="2"/>
  <c r="C287" i="2"/>
  <c r="B229" i="2"/>
  <c r="C1441" i="2"/>
  <c r="C927" i="2"/>
  <c r="K105" i="4"/>
  <c r="L105" i="4"/>
  <c r="K119" i="4"/>
  <c r="I119" i="4"/>
  <c r="N119" i="4"/>
  <c r="N128" i="4"/>
  <c r="K128" i="4"/>
  <c r="I128" i="4"/>
  <c r="K103" i="4"/>
  <c r="L103" i="4"/>
  <c r="L102" i="4"/>
  <c r="K102" i="4"/>
  <c r="L107" i="4"/>
  <c r="K107" i="4"/>
  <c r="L128" i="4" l="1"/>
  <c r="J128" i="4"/>
  <c r="J119" i="4"/>
  <c r="L119" i="4"/>
  <c r="J120" i="4"/>
  <c r="L120" i="4"/>
  <c r="L116" i="4"/>
  <c r="J116" i="4"/>
  <c r="L123" i="4"/>
  <c r="J123" i="4"/>
  <c r="L126" i="4"/>
  <c r="J126" i="4"/>
  <c r="L114" i="4"/>
  <c r="J114" i="4"/>
  <c r="J112" i="4"/>
  <c r="L112" i="4"/>
  <c r="J117" i="4"/>
  <c r="L117" i="4"/>
  <c r="L124" i="4"/>
  <c r="J124" i="4"/>
  <c r="J130" i="4"/>
  <c r="L130" i="4"/>
  <c r="L111" i="4"/>
  <c r="J111" i="4"/>
  <c r="L127" i="4"/>
  <c r="J127" i="4"/>
  <c r="L122" i="4"/>
  <c r="J122" i="4"/>
  <c r="L115" i="4"/>
  <c r="J115" i="4"/>
  <c r="J129" i="4"/>
  <c r="L129" i="4"/>
  <c r="L121" i="4"/>
  <c r="J121" i="4"/>
  <c r="L113" i="4"/>
  <c r="J113" i="4"/>
  <c r="L118" i="4"/>
  <c r="J118" i="4"/>
  <c r="L125" i="4"/>
  <c r="J125" i="4"/>
</calcChain>
</file>

<file path=xl/comments1.xml><?xml version="1.0" encoding="utf-8"?>
<comments xmlns="http://schemas.openxmlformats.org/spreadsheetml/2006/main">
  <authors>
    <author/>
  </authors>
  <commentList>
    <comment ref="P337" authorId="0">
      <text>
        <r>
          <rPr>
            <b/>
            <sz val="9"/>
            <color rgb="FF000000"/>
            <rFont val="Tahoma"/>
            <family val="2"/>
            <charset val="1"/>
          </rPr>
          <t>ATA DO PE 130/2022 (REPUBLICAÇÃO 52/2022)</t>
        </r>
      </text>
    </comment>
    <comment ref="O710" authorId="0">
      <text>
        <r>
          <rPr>
            <sz val="11"/>
            <color rgb="FF000000"/>
            <rFont val="Calibri"/>
            <family val="2"/>
            <charset val="1"/>
          </rPr>
          <t xml:space="preserve">comrj-116:
</t>
        </r>
        <r>
          <rPr>
            <sz val="9"/>
            <color rgb="FF000000"/>
            <rFont val="Tahoma"/>
            <charset val="1"/>
          </rPr>
          <t>NT disponibilizada nesta data</t>
        </r>
      </text>
    </comment>
  </commentList>
</comments>
</file>

<file path=xl/sharedStrings.xml><?xml version="1.0" encoding="utf-8"?>
<sst xmlns="http://schemas.openxmlformats.org/spreadsheetml/2006/main" count="5805" uniqueCount="408">
  <si>
    <t>EVT</t>
  </si>
  <si>
    <t>GERENCIA</t>
  </si>
  <si>
    <t>NUMERO DO PROCESSO</t>
  </si>
  <si>
    <t>OBJETO</t>
  </si>
  <si>
    <t>CONCATENADO</t>
  </si>
  <si>
    <t>RMS</t>
  </si>
  <si>
    <t>SITUAÇÃO ATUAL</t>
  </si>
  <si>
    <t>NUMERO PROCESSO ANTERIOR</t>
  </si>
  <si>
    <t>VIGENCIA PROCESSO ANTERIOR</t>
  </si>
  <si>
    <t>ID ETAPA</t>
  </si>
  <si>
    <t>ETAPA</t>
  </si>
  <si>
    <t>TEMPO ESTIMADO</t>
  </si>
  <si>
    <t>PLAN DATA INI</t>
  </si>
  <si>
    <t>PLAN DATA FIM</t>
  </si>
  <si>
    <t>EXEC DATA INI</t>
  </si>
  <si>
    <t>EXEC DATA FIM</t>
  </si>
  <si>
    <t>EXECUTADO?</t>
  </si>
  <si>
    <t>TEMPO EXECUTADO</t>
  </si>
  <si>
    <t>TEMPO ESTIMADO EXEC</t>
  </si>
  <si>
    <t>DIF EXEC ESTIMADO</t>
  </si>
  <si>
    <t>CONT ETAPA CONCLUÍDA</t>
  </si>
  <si>
    <t>INDICADOR PROGRESSO</t>
  </si>
  <si>
    <t>EVT_OBJETO</t>
  </si>
  <si>
    <t>Material de Saúde</t>
  </si>
  <si>
    <t>66/2023</t>
  </si>
  <si>
    <t xml:space="preserve"> RMS 1 e 5</t>
  </si>
  <si>
    <t>A - DISPONIBILIZAÇÃO DAS EEOO</t>
  </si>
  <si>
    <t>B - AGREGAÇÃO DAS EEOO</t>
  </si>
  <si>
    <t>C - CONCLUSÃO DA PESQUISA DE PREÇO</t>
  </si>
  <si>
    <t>D - SOLICITAÇÃO DO ETP</t>
  </si>
  <si>
    <t>E - RETORNO DO ETP</t>
  </si>
  <si>
    <t>F - SOLICITAÇÃO DE NOTA TÉCNICA</t>
  </si>
  <si>
    <t>G - RETORNO DA NOTA TÉCNICA</t>
  </si>
  <si>
    <t>H - CORREÇÃO E ENVIO À CJU</t>
  </si>
  <si>
    <t xml:space="preserve">I - RETORNO DA CJU </t>
  </si>
  <si>
    <t>J - CORREÇÃO E PUBLICAÇÃO</t>
  </si>
  <si>
    <t>K - HOMOLOGAÇÃO</t>
  </si>
  <si>
    <t>L - PRONTIFICACAO DOC COMRJ-20</t>
  </si>
  <si>
    <t xml:space="preserve"> RMS-2</t>
  </si>
  <si>
    <t>76/2023</t>
  </si>
  <si>
    <t xml:space="preserve"> RMS-1 e 5</t>
  </si>
  <si>
    <t>80/2023</t>
  </si>
  <si>
    <t>73/2023</t>
  </si>
  <si>
    <t xml:space="preserve"> RMS-3</t>
  </si>
  <si>
    <t>74/2023</t>
  </si>
  <si>
    <t>68/2023</t>
  </si>
  <si>
    <t>Material Odontológico III/2 RMS-2</t>
  </si>
  <si>
    <t>121/2023</t>
  </si>
  <si>
    <t>81/2023</t>
  </si>
  <si>
    <t>141/2023</t>
  </si>
  <si>
    <t xml:space="preserve">Nutrição e Dietéticos </t>
  </si>
  <si>
    <t>69/2023</t>
  </si>
  <si>
    <t xml:space="preserve">Bucomaxilofacial </t>
  </si>
  <si>
    <t>RMS-3</t>
  </si>
  <si>
    <t>70/2023</t>
  </si>
  <si>
    <t xml:space="preserve">Hemodinâmica </t>
  </si>
  <si>
    <t>85/2023</t>
  </si>
  <si>
    <t>84/2023</t>
  </si>
  <si>
    <t xml:space="preserve"> RMS-1, 4 e 5</t>
  </si>
  <si>
    <t>67/2023</t>
  </si>
  <si>
    <t>RMS-2</t>
  </si>
  <si>
    <t>122/2023</t>
  </si>
  <si>
    <t>86/2023</t>
  </si>
  <si>
    <t xml:space="preserve">Medicamentos AC </t>
  </si>
  <si>
    <t xml:space="preserve">Neurocirurgia </t>
  </si>
  <si>
    <t xml:space="preserve">Equipamentos de Saúde </t>
  </si>
  <si>
    <t xml:space="preserve"> RMS-6</t>
  </si>
  <si>
    <t>90/2022</t>
  </si>
  <si>
    <t>82/2023</t>
  </si>
  <si>
    <t>Material Comum</t>
  </si>
  <si>
    <t>61/2023</t>
  </si>
  <si>
    <t>Material de Marinharia</t>
  </si>
  <si>
    <t>172/2021</t>
  </si>
  <si>
    <t>62/2023</t>
  </si>
  <si>
    <t>Material de Expediente Timbrado</t>
  </si>
  <si>
    <t>171/2021</t>
  </si>
  <si>
    <t>63/2023</t>
  </si>
  <si>
    <t>Ferramentas e Materiais Elétricos (RPMC-4)</t>
  </si>
  <si>
    <t>140/2021</t>
  </si>
  <si>
    <t>56/2023</t>
  </si>
  <si>
    <t>Tintas - Maximiano e Ary Rongel</t>
  </si>
  <si>
    <t>167/2022</t>
  </si>
  <si>
    <t>Produtos Químicos</t>
  </si>
  <si>
    <t>Tintas - NAM Atlântico</t>
  </si>
  <si>
    <t>57/2023</t>
  </si>
  <si>
    <t>Tintas - Obras Mortas</t>
  </si>
  <si>
    <t>170/2022</t>
  </si>
  <si>
    <t>Tintas - Casco Externo e Convés</t>
  </si>
  <si>
    <t>60/2023</t>
  </si>
  <si>
    <t>Tintas – Tanques</t>
  </si>
  <si>
    <t>122/2022</t>
  </si>
  <si>
    <t>Material de Cama e Mesa</t>
  </si>
  <si>
    <t>138/2022</t>
  </si>
  <si>
    <t>Material de Pintura (RPMC-4)</t>
  </si>
  <si>
    <t>171/2022</t>
  </si>
  <si>
    <t>Material de Higiene, Limpeza, Expediente e Descartáveis (RPMC-4)</t>
  </si>
  <si>
    <t>149/2022</t>
  </si>
  <si>
    <t>Cabos Navais</t>
  </si>
  <si>
    <t>58/2023</t>
  </si>
  <si>
    <t>Palamenta de Rancho Tipo 1</t>
  </si>
  <si>
    <t>52/2023</t>
  </si>
  <si>
    <t>Bandeiras</t>
  </si>
  <si>
    <t>Material de Cav e Ferramentas</t>
  </si>
  <si>
    <t>55/2023</t>
  </si>
  <si>
    <t>Material de Cav</t>
  </si>
  <si>
    <t>54/2023</t>
  </si>
  <si>
    <t>Palamenta de Rancho Tipo 2</t>
  </si>
  <si>
    <t>Gêneros Alimentícios</t>
  </si>
  <si>
    <t>5016/2022</t>
  </si>
  <si>
    <t>121/2022</t>
  </si>
  <si>
    <t>93/2023</t>
  </si>
  <si>
    <t>RAC/RAN (Gêneros)</t>
  </si>
  <si>
    <t>5002/2023</t>
  </si>
  <si>
    <t>Chamada Pública (Gêneros)</t>
  </si>
  <si>
    <t>5001/2023</t>
  </si>
  <si>
    <t>OPERANTAR (Gêneros)</t>
  </si>
  <si>
    <t>5001/2022</t>
  </si>
  <si>
    <t>Hortifrutigranjeiros</t>
  </si>
  <si>
    <t>5013/2022</t>
  </si>
  <si>
    <t>xxx</t>
  </si>
  <si>
    <t>Gêneros (Republicação de itens perdidos e/ou publicação de itens perdidos por ocasião de pedido de reequilíbrio de preços)</t>
  </si>
  <si>
    <t>5004/2022</t>
  </si>
  <si>
    <t>Carnes bovinas</t>
  </si>
  <si>
    <t>151/2022</t>
  </si>
  <si>
    <t>5014/2022</t>
  </si>
  <si>
    <t>Munição</t>
  </si>
  <si>
    <t>59/2023</t>
  </si>
  <si>
    <t>MUNIÇÃO E PIROTÉCNICO</t>
  </si>
  <si>
    <t>36/2022</t>
  </si>
  <si>
    <t>Viaturas</t>
  </si>
  <si>
    <t>146/2023</t>
  </si>
  <si>
    <t>ÔNIBUS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</si>
  <si>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</si>
  <si>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</si>
  <si>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</si>
  <si>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</si>
  <si>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</si>
  <si>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</si>
  <si>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</si>
  <si>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</si>
  <si>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</si>
  <si>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</si>
  <si>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</si>
  <si>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</si>
  <si>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155/2022</t>
  </si>
  <si>
    <t>VTR DIVERSAS</t>
  </si>
  <si>
    <t>CAMINHÃO</t>
  </si>
  <si>
    <t>130/2023</t>
  </si>
  <si>
    <t>VTR TIPO 03</t>
  </si>
  <si>
    <t>124/2023</t>
  </si>
  <si>
    <t>AMBULÂNCIA RJ, SP, PA, MS, DF, AM, RN e BA</t>
  </si>
  <si>
    <t>CLG</t>
  </si>
  <si>
    <t>36/2024</t>
  </si>
  <si>
    <t>Lubrificantes e Graxas (CeIMSPA)</t>
  </si>
  <si>
    <t>50/2022</t>
  </si>
  <si>
    <t>36/2023 (Renovação de Contrato)</t>
  </si>
  <si>
    <t>Combustíveis rodoviários com controle de abastecimento eletrônico (CTF)</t>
  </si>
  <si>
    <t>36/2023</t>
  </si>
  <si>
    <t>38/2024</t>
  </si>
  <si>
    <t>QAV</t>
  </si>
  <si>
    <t>38/2023</t>
  </si>
  <si>
    <t>37/2024</t>
  </si>
  <si>
    <t>ODM</t>
  </si>
  <si>
    <t>37/2023</t>
  </si>
  <si>
    <t>40/2024</t>
  </si>
  <si>
    <t>Lubrificantes e Graxas (DepCMRJ)</t>
  </si>
  <si>
    <t>40/2023</t>
  </si>
  <si>
    <t>39/2024</t>
  </si>
  <si>
    <t>Combustíveis rodoviários</t>
  </si>
  <si>
    <t>39/2023</t>
  </si>
  <si>
    <t>41/2024</t>
  </si>
  <si>
    <t>Lubrificantes e Graxas (CeIMBE - CeIMRG)</t>
  </si>
  <si>
    <t>41/2023</t>
  </si>
  <si>
    <t>42/2024</t>
  </si>
  <si>
    <t>Lubrificantes e Graxas (CeIMNa - FNB)</t>
  </si>
  <si>
    <t>42/2023</t>
  </si>
  <si>
    <t>44/2024</t>
  </si>
  <si>
    <t>OCMT</t>
  </si>
  <si>
    <t>44/2023</t>
  </si>
  <si>
    <t>45/2024</t>
  </si>
  <si>
    <t>QAV-5</t>
  </si>
  <si>
    <t>45/2023</t>
  </si>
  <si>
    <t>43/2024</t>
  </si>
  <si>
    <t>Lubrificantes e Graxas (CeIMMA / CeIMLA / CeIMSA)</t>
  </si>
  <si>
    <t>43/2023</t>
  </si>
  <si>
    <t>88/2022</t>
  </si>
  <si>
    <t>Material Odontológico RMS-2</t>
  </si>
  <si>
    <t>123/2023</t>
  </si>
  <si>
    <t>Fardamento</t>
  </si>
  <si>
    <t>02/2023</t>
  </si>
  <si>
    <t>Tecidos</t>
  </si>
  <si>
    <t>03/2023</t>
  </si>
  <si>
    <t>Peça Pronta (boné, cinto, jugular, macacão, etc)</t>
  </si>
  <si>
    <t>04/2023</t>
  </si>
  <si>
    <t>Peça Pronta (bermuda, bolsa, camisa branca, etc)</t>
  </si>
  <si>
    <t>05/2023</t>
  </si>
  <si>
    <t>Meias</t>
  </si>
  <si>
    <t>07/2023</t>
  </si>
  <si>
    <t>Peça Pronta (calção de ginástica, camiseta, maiô, roupão, etc)</t>
  </si>
  <si>
    <t>34/2022</t>
  </si>
  <si>
    <t>Calçados</t>
  </si>
  <si>
    <t>Metais</t>
  </si>
  <si>
    <t>12/2022</t>
  </si>
  <si>
    <t>Peça Pronta (cadarço, gorro, gravata, luva, etc)</t>
  </si>
  <si>
    <t>16/2022</t>
  </si>
  <si>
    <t>Peça pronta (uniformes de cozinheiro)</t>
  </si>
  <si>
    <t>Sob medida Escolas de Formação</t>
  </si>
  <si>
    <t>Peça Pronta (itens de frio)</t>
  </si>
  <si>
    <t>23/2023</t>
  </si>
  <si>
    <t>Plaqueta de Identificação dourada</t>
  </si>
  <si>
    <t>Conjunto Camuflado (PED)</t>
  </si>
  <si>
    <t>27/2022</t>
  </si>
  <si>
    <t>Conjunto Operativo (PED)</t>
  </si>
  <si>
    <t>28/2022</t>
  </si>
  <si>
    <t>31/2023</t>
  </si>
  <si>
    <t>Conjunto Operativo algodão tratado</t>
  </si>
  <si>
    <t>5009/2023</t>
  </si>
  <si>
    <t>Ajuste de Uniformes</t>
  </si>
  <si>
    <t>(vazio)</t>
  </si>
  <si>
    <t>QTDE_ITENS_PROCESSO</t>
  </si>
  <si>
    <t>QTDE_ITENS_HOMOLOGADOS</t>
  </si>
  <si>
    <t>PERCENTUAL_HOMOLOGADO</t>
  </si>
  <si>
    <t>Dados</t>
  </si>
  <si>
    <t>HOJE</t>
  </si>
  <si>
    <t>TEMPO DECORRIDO</t>
  </si>
  <si>
    <t>STATUS</t>
  </si>
  <si>
    <t>TEMPO DE ATRASO</t>
  </si>
  <si>
    <t>PERCENTUAL COMPLETADO</t>
  </si>
  <si>
    <t>PERCENTUAL PROCESSO</t>
  </si>
  <si>
    <t>Soma de TEMPO ESTIMADO</t>
  </si>
  <si>
    <t>Soma de TEMPO EXECUTADO</t>
  </si>
  <si>
    <t>Soma de TEMPO ESTIMADO EXEC</t>
  </si>
  <si>
    <t>Soma de CONT ETAPA CONCLUÍDA</t>
  </si>
  <si>
    <t>Total Resultado</t>
  </si>
  <si>
    <t>Contagem de EVT</t>
  </si>
  <si>
    <t>Gerências</t>
  </si>
  <si>
    <t>Licitações</t>
  </si>
  <si>
    <t>Processos</t>
  </si>
  <si>
    <t>Vigentes 1º Semestre</t>
  </si>
  <si>
    <t>Vigentes 2º Semestre</t>
  </si>
  <si>
    <t>Total</t>
  </si>
  <si>
    <t>Vencidos</t>
  </si>
  <si>
    <t>Vitentes 1º Semestre</t>
  </si>
  <si>
    <t>MARINHA DO BRASIL</t>
  </si>
  <si>
    <t>CENTRO DE OBTENÇÃO DA MARINHA NO RIO DE JANEIRO</t>
  </si>
  <si>
    <t>DEPARTAMENTO DE OBTENÇÃO</t>
  </si>
  <si>
    <t>CALENDÁRIO DE TRABALHO 2022</t>
  </si>
  <si>
    <t>Planejamento</t>
  </si>
  <si>
    <t>36/2023 - Combustíveis rodoviários com controle de abastecimento eletrônico (CTF)</t>
  </si>
  <si>
    <t>38/2023 - QAV</t>
  </si>
  <si>
    <t>37/2023 - ODM</t>
  </si>
  <si>
    <t>40/2023 - Lubrificantes e Graxas (DepCMRJ)</t>
  </si>
  <si>
    <t>39/2023 - Combustíveis rodoviários</t>
  </si>
  <si>
    <t>41/2023 - Lubrificantes e Graxas (CeIMBE - CeIMRG)</t>
  </si>
  <si>
    <t>42/2023 - Lubrificantes e Graxas (CeIMNa - FNB)</t>
  </si>
  <si>
    <t>45/2023 - QAV-5</t>
  </si>
  <si>
    <t>43/2023 - Lubrificantes e Graxas (CeIMMA / CeIMLA / CeIMSA)</t>
  </si>
  <si>
    <t>36/2024 - Lubrificantes e Graxas (CeIMSPA)</t>
  </si>
  <si>
    <t>44/2024 - OCMT</t>
  </si>
  <si>
    <t>5005/2022 - Hortifrutigranjeiros</t>
  </si>
  <si>
    <t>5016/2022 - Laticínios</t>
  </si>
  <si>
    <t>121/2023 - Frango</t>
  </si>
  <si>
    <t>93/2023 - RAC/RAN (Gêneros)</t>
  </si>
  <si>
    <t>5016/2022 - Embutidos (Gêneros)</t>
  </si>
  <si>
    <t>5002/2023 - Pão</t>
  </si>
  <si>
    <t>6005/2023 - Chamada Pública (Gêneros)</t>
  </si>
  <si>
    <t>5001/2023 - OPERANTAR (Gêneros)</t>
  </si>
  <si>
    <t>5013/2022 - Hortifrutigranjeiros</t>
  </si>
  <si>
    <t>xxx - Gêneros (Republicação de itens perdidos e/ou publicação de itens perdidos por ocasião de pedido de reequilíbrio de preços)</t>
  </si>
  <si>
    <t>5004/2023 - Pescado</t>
  </si>
  <si>
    <t>151/2023 - Carnes bovinas</t>
  </si>
  <si>
    <t>57/2023 - Azeite</t>
  </si>
  <si>
    <t>121/2023 - Suíno</t>
  </si>
  <si>
    <t>5002/2023 - Água</t>
  </si>
  <si>
    <t>5014/2022 - Diversos (Gêneros)</t>
  </si>
  <si>
    <t>92/2023 - Café</t>
  </si>
  <si>
    <t>93/2022 - Secos</t>
  </si>
  <si>
    <t>122/2022 - Material de Cama e Mesa</t>
  </si>
  <si>
    <t>138/2022 - Material de Pintura (RPMC-4)</t>
  </si>
  <si>
    <t>171/2022 - Material de Marinharia</t>
  </si>
  <si>
    <t>149/2022 - Cabos Navais</t>
  </si>
  <si>
    <t>61/2023 - Material de Marinharia</t>
  </si>
  <si>
    <t>62/2023 - Material de Expediente Timbrado</t>
  </si>
  <si>
    <t>63/2023 - Ferramentas e Materiais Elétricos (RPMC-4)</t>
  </si>
  <si>
    <t>56/2023 - Tintas - Maximiano e Ary Rongel</t>
  </si>
  <si>
    <t>167/2022 - Produtos Químicos</t>
  </si>
  <si>
    <t>168/2022 - Tintas - NAM Atlântico</t>
  </si>
  <si>
    <t>57/2023 - Tintas - Obras Mortas</t>
  </si>
  <si>
    <t>170/2022 - Tintas - Casco Externo e Convés</t>
  </si>
  <si>
    <t>60/2023 - Tintas – Tanques</t>
  </si>
  <si>
    <t>64/2023 - Material de Higiene, Limpeza, Expediente e Descartáveis (RPMC-4)</t>
  </si>
  <si>
    <t>58/2023 - Palamenta de Rancho Tipo 1</t>
  </si>
  <si>
    <t>52/2023 - Bandeiras</t>
  </si>
  <si>
    <t>53/2023 - Material de Cav e Ferramentas</t>
  </si>
  <si>
    <t>55/2023 - Material de Cav</t>
  </si>
  <si>
    <t>54/2023 - Palamenta de Rancho Tipo 2</t>
  </si>
  <si>
    <t xml:space="preserve">81/2022 - Neurocirurgia </t>
  </si>
  <si>
    <t>66/2023 - Material Odontológico I (RMS 1 e 5)</t>
  </si>
  <si>
    <t xml:space="preserve">89/2022 - Material odontológico II/1 - RMS-2 </t>
  </si>
  <si>
    <t>76/2023 - Material Cirúrgico Comum I</t>
  </si>
  <si>
    <t>80/2023 - Material Cirúrgico Comum II</t>
  </si>
  <si>
    <t>73/2023 - Cirurgia Vascular</t>
  </si>
  <si>
    <t>74/2023 - Traumato - Ortopedia 
RMS-3</t>
  </si>
  <si>
    <t>87/2022 - Material Odontológico III/1 RMS-2</t>
  </si>
  <si>
    <t>166/2022 - Material Odontológico III/2 RMS-2</t>
  </si>
  <si>
    <t>81/2023 - Material Cirúrgico Especializado I</t>
  </si>
  <si>
    <t xml:space="preserve">69/2023 - Bucomaxilofacial </t>
  </si>
  <si>
    <t xml:space="preserve">70/2023 - Hemodinâmica </t>
  </si>
  <si>
    <t xml:space="preserve">85/2023 - Medicamentos
RMS-2 </t>
  </si>
  <si>
    <t>84/2023 - Medicamentos</t>
  </si>
  <si>
    <t>67/2023 - Material Odontológico IV/1 RMS-2</t>
  </si>
  <si>
    <t>68/2023 - Material Odontológico IV/2 RMS-2</t>
  </si>
  <si>
    <t xml:space="preserve">86/2023 - Medicamentos AC </t>
  </si>
  <si>
    <t xml:space="preserve">75/2023 - Equipamentos de Saúde </t>
  </si>
  <si>
    <t>82/2023 - Material cirúrgico especializado II</t>
  </si>
  <si>
    <t xml:space="preserve">141/2023 - Nutrição e Dietéticos </t>
  </si>
  <si>
    <t>59/2023 - MUNIÇÃO E PIROTÉCNICO</t>
  </si>
  <si>
    <t>155/2022 - VTR DIVERSAS</t>
  </si>
  <si>
    <t>49/2023 - VIATURAS MÉDIAS E LEVES</t>
  </si>
  <si>
    <t xml:space="preserve">50/2023 - VIATURAS SERVIÇOS DIVERSOS </t>
  </si>
  <si>
    <t>124/2023 - AMBULÂNCIA RJ, SP, PA, MS, DF, AM, RN e BA</t>
  </si>
  <si>
    <t>130/2023 - VTR TIPO 03</t>
  </si>
  <si>
    <t>146/2023 - CAMINHÃO</t>
  </si>
  <si>
    <t>146/2023 - ÔNIBUS</t>
  </si>
  <si>
    <t>56/2024</t>
  </si>
  <si>
    <t>Material Hospitalar e Odontológico (1,4 e 5)</t>
  </si>
  <si>
    <t>67/2024</t>
  </si>
  <si>
    <t xml:space="preserve">Material odontológico III/ RMS-2 </t>
  </si>
  <si>
    <t>80/2024</t>
  </si>
  <si>
    <t>Cirurgia Cardíaca, Vascular e Eletrofisiologia</t>
  </si>
  <si>
    <t>79/2024</t>
  </si>
  <si>
    <t>Traumato – Ortopedia /RMS-3</t>
  </si>
  <si>
    <t>68/2024</t>
  </si>
  <si>
    <t>Material Odontológico IV/ RMS-2</t>
  </si>
  <si>
    <t>Material Odontológico III/ RMS-2</t>
  </si>
  <si>
    <t>72/2024</t>
  </si>
  <si>
    <t>Material cirúrgico especializado</t>
  </si>
  <si>
    <t>52/2024</t>
  </si>
  <si>
    <t>78/2024</t>
  </si>
  <si>
    <t>76/2024</t>
  </si>
  <si>
    <t>55/2024</t>
  </si>
  <si>
    <t xml:space="preserve">Medicamentos /RMS-2 </t>
  </si>
  <si>
    <t>53/2024</t>
  </si>
  <si>
    <t>Medicamentos / RMS-1, 4 e 5</t>
  </si>
  <si>
    <t>65/2024</t>
  </si>
  <si>
    <t>Material Odontológico I/ RMS-2</t>
  </si>
  <si>
    <t>66/2024</t>
  </si>
  <si>
    <t>Material Odontológico II/ RMS-2</t>
  </si>
  <si>
    <t>54/2024</t>
  </si>
  <si>
    <t>77/2024</t>
  </si>
  <si>
    <t>71/2023</t>
  </si>
  <si>
    <t>47/2024</t>
  </si>
  <si>
    <t>71/2024</t>
  </si>
  <si>
    <t>Material Cirúrgico Comum</t>
  </si>
  <si>
    <t>79/2023</t>
  </si>
  <si>
    <t>73/2024</t>
  </si>
  <si>
    <t>Material Diagnóstico</t>
  </si>
  <si>
    <t>77/2023</t>
  </si>
  <si>
    <t>Material Disgnóstico</t>
  </si>
  <si>
    <t>XX/2024</t>
  </si>
  <si>
    <t>168/2023</t>
  </si>
  <si>
    <t>193/2023</t>
  </si>
  <si>
    <t>202/2023</t>
  </si>
  <si>
    <t>95/2024</t>
  </si>
  <si>
    <t>149/2023</t>
  </si>
  <si>
    <t>49/2024</t>
  </si>
  <si>
    <t>95003/2024</t>
  </si>
  <si>
    <t>156/2023</t>
  </si>
  <si>
    <t>104/2023</t>
  </si>
  <si>
    <t>-</t>
  </si>
  <si>
    <t>90060/2024</t>
  </si>
  <si>
    <t>95002/2024</t>
  </si>
  <si>
    <t>5003/2023</t>
  </si>
  <si>
    <t>6012/2024</t>
  </si>
  <si>
    <t>6014/2023</t>
  </si>
  <si>
    <t>5006/2023</t>
  </si>
  <si>
    <t>5007/2023</t>
  </si>
  <si>
    <t>59/2022</t>
  </si>
  <si>
    <t>Pescados</t>
  </si>
  <si>
    <t>Embutidos e Laticínios</t>
  </si>
  <si>
    <t>Pão e Água</t>
  </si>
  <si>
    <t>158/2023</t>
  </si>
  <si>
    <t>Frango e Suínos</t>
  </si>
  <si>
    <t>Gêneros Secos</t>
  </si>
  <si>
    <t>Diversos I</t>
  </si>
  <si>
    <t>5005/2023</t>
  </si>
  <si>
    <t>Diversos II</t>
  </si>
  <si>
    <t>5015/2022</t>
  </si>
  <si>
    <t>02/2024</t>
  </si>
  <si>
    <t>10/2024</t>
  </si>
  <si>
    <t>12/2024</t>
  </si>
  <si>
    <t>03/2024</t>
  </si>
  <si>
    <t>04/2024</t>
  </si>
  <si>
    <t>05/2024</t>
  </si>
  <si>
    <t>07/2024</t>
  </si>
  <si>
    <t>16/2024</t>
  </si>
  <si>
    <t>SERÁ LICITADO SOMENTE EM 2024</t>
  </si>
  <si>
    <t>19/2024</t>
  </si>
  <si>
    <t>20/2024</t>
  </si>
  <si>
    <t>20/2023</t>
  </si>
  <si>
    <t>21/2023</t>
  </si>
  <si>
    <t>21/2024</t>
  </si>
  <si>
    <t>23/2024</t>
  </si>
  <si>
    <t>27/2024</t>
  </si>
  <si>
    <t>28/2024</t>
  </si>
  <si>
    <t>31/2024</t>
  </si>
  <si>
    <t>5009/2024</t>
  </si>
  <si>
    <t>A GERAR NO SINGRA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</si>
</sst>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_-* #,##0.00_-;\-* #,##0.00_-;_-* \-??_-;_-@_-"/>
  </numFmts>
  <fonts count="1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B7DEE8"/>
        <bgColor rgb="FFC6D9F1"/>
      </patternFill>
    </fill>
    <fill>
      <patternFill patternType="solid">
        <fgColor rgb="FFD9D9D9"/>
        <bgColor rgb="FFDCE6F2"/>
      </patternFill>
    </fill>
    <fill>
      <patternFill patternType="solid">
        <fgColor rgb="FFC6D9F1"/>
        <bgColor rgb="FFB7DEE8"/>
      </patternFill>
    </fill>
    <fill>
      <patternFill patternType="solid">
        <fgColor rgb="FFFFFF00"/>
        <bgColor rgb="FFFFF200"/>
      </patternFill>
    </fill>
    <fill>
      <patternFill patternType="solid">
        <fgColor rgb="FFFFC000"/>
        <bgColor rgb="FFFFD74C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rgb="FF95B3D7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1">
    <xf numFmtId="0" fontId="0" fillId="0" borderId="0"/>
    <xf numFmtId="165" fontId="9" fillId="0" borderId="0" applyBorder="0" applyProtection="0"/>
    <xf numFmtId="9" fontId="9" fillId="0" borderId="0" applyBorder="0" applyProtection="0"/>
    <xf numFmtId="0" fontId="1" fillId="0" borderId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  <xf numFmtId="0" fontId="10" fillId="0" borderId="0" applyNumberFormat="0" applyFill="0" applyBorder="0" applyAlignment="0" applyProtection="0"/>
  </cellStyleXfs>
  <cellXfs count="204">
    <xf numFmtId="0" fontId="0" fillId="0" borderId="0" xfId="0"/>
    <xf numFmtId="0" fontId="0" fillId="2" borderId="0" xfId="0" applyFill="1" applyAlignment="1" applyProtection="1">
      <alignment horizontal="center" vertical="center"/>
      <protection locked="0"/>
    </xf>
    <xf numFmtId="49" fontId="0" fillId="2" borderId="0" xfId="0" applyNumberFormat="1" applyFill="1" applyAlignment="1" applyProtection="1">
      <alignment horizontal="center" vertical="center"/>
      <protection locked="0"/>
    </xf>
    <xf numFmtId="49" fontId="0" fillId="3" borderId="0" xfId="0" applyNumberFormat="1" applyFill="1" applyAlignment="1" applyProtection="1">
      <alignment horizontal="center" vertical="center"/>
      <protection locked="0"/>
    </xf>
    <xf numFmtId="49" fontId="0" fillId="2" borderId="0" xfId="0" applyNumberFormat="1" applyFill="1" applyAlignment="1">
      <alignment horizontal="center" vertical="center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64" fontId="0" fillId="2" borderId="0" xfId="0" applyNumberFormat="1" applyFill="1" applyAlignment="1">
      <alignment horizontal="center" vertical="center"/>
    </xf>
    <xf numFmtId="164" fontId="0" fillId="4" borderId="0" xfId="0" applyNumberFormat="1" applyFill="1" applyAlignment="1" applyProtection="1">
      <alignment horizontal="center" vertical="center"/>
      <protection locked="0"/>
    </xf>
    <xf numFmtId="49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 applyProtection="1">
      <alignment horizontal="center" vertical="center"/>
      <protection locked="0"/>
    </xf>
    <xf numFmtId="49" fontId="0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  <protection locked="0"/>
    </xf>
    <xf numFmtId="16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" fontId="3" fillId="3" borderId="1" xfId="3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 applyProtection="1">
      <alignment horizont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164" fontId="2" fillId="6" borderId="1" xfId="0" applyNumberFormat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164" fontId="0" fillId="6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0" fillId="0" borderId="2" xfId="6" applyFont="1" applyBorder="1"/>
    <xf numFmtId="0" fontId="0" fillId="0" borderId="3" xfId="4" applyFont="1" applyBorder="1"/>
    <xf numFmtId="0" fontId="2" fillId="7" borderId="4" xfId="0" applyFont="1" applyFill="1" applyBorder="1"/>
    <xf numFmtId="0" fontId="2" fillId="4" borderId="0" xfId="0" applyFont="1" applyFill="1"/>
    <xf numFmtId="0" fontId="2" fillId="8" borderId="0" xfId="0" applyFont="1" applyFill="1"/>
    <xf numFmtId="0" fontId="9" fillId="0" borderId="5" xfId="7" applyBorder="1">
      <alignment horizontal="left"/>
    </xf>
    <xf numFmtId="0" fontId="9" fillId="0" borderId="6" xfId="5" applyBorder="1"/>
    <xf numFmtId="0" fontId="0" fillId="6" borderId="0" xfId="0" applyFill="1"/>
    <xf numFmtId="9" fontId="0" fillId="0" borderId="0" xfId="2" applyFont="1" applyBorder="1" applyAlignment="1" applyProtection="1"/>
    <xf numFmtId="0" fontId="9" fillId="0" borderId="7" xfId="7" applyBorder="1">
      <alignment horizontal="left"/>
    </xf>
    <xf numFmtId="0" fontId="9" fillId="0" borderId="8" xfId="5" applyBorder="1"/>
    <xf numFmtId="0" fontId="0" fillId="0" borderId="9" xfId="7" applyFont="1" applyBorder="1">
      <alignment horizontal="left"/>
    </xf>
    <xf numFmtId="0" fontId="9" fillId="0" borderId="10" xfId="5" applyBorder="1"/>
    <xf numFmtId="0" fontId="9" fillId="0" borderId="11" xfId="4" applyBorder="1"/>
    <xf numFmtId="0" fontId="0" fillId="0" borderId="12" xfId="6" applyFont="1" applyBorder="1"/>
    <xf numFmtId="0" fontId="9" fillId="0" borderId="13" xfId="4" applyBorder="1"/>
    <xf numFmtId="0" fontId="9" fillId="0" borderId="14" xfId="4" applyBorder="1"/>
    <xf numFmtId="164" fontId="0" fillId="0" borderId="0" xfId="0" applyNumberFormat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9" fontId="2" fillId="7" borderId="4" xfId="2" applyFont="1" applyFill="1" applyBorder="1" applyAlignment="1" applyProtection="1">
      <alignment horizontal="center" vertical="center"/>
    </xf>
    <xf numFmtId="0" fontId="0" fillId="0" borderId="15" xfId="6" applyFont="1" applyBorder="1"/>
    <xf numFmtId="0" fontId="0" fillId="0" borderId="16" xfId="7" applyFont="1" applyBorder="1">
      <alignment horizontal="left"/>
    </xf>
    <xf numFmtId="0" fontId="0" fillId="0" borderId="17" xfId="7" applyFont="1" applyBorder="1">
      <alignment horizontal="left"/>
    </xf>
    <xf numFmtId="0" fontId="0" fillId="0" borderId="18" xfId="7" applyFont="1" applyBorder="1">
      <alignment horizontal="left"/>
    </xf>
    <xf numFmtId="0" fontId="0" fillId="0" borderId="0" xfId="0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9" fontId="0" fillId="0" borderId="0" xfId="2" applyFont="1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1" fontId="9" fillId="0" borderId="19" xfId="5" applyNumberFormat="1" applyBorder="1"/>
    <xf numFmtId="0" fontId="9" fillId="0" borderId="20" xfId="5" applyBorder="1"/>
    <xf numFmtId="0" fontId="9" fillId="0" borderId="21" xfId="5" applyBorder="1"/>
    <xf numFmtId="1" fontId="9" fillId="0" borderId="22" xfId="5" applyNumberFormat="1" applyBorder="1"/>
    <xf numFmtId="0" fontId="9" fillId="0" borderId="0" xfId="5"/>
    <xf numFmtId="0" fontId="9" fillId="0" borderId="23" xfId="5" applyBorder="1"/>
    <xf numFmtId="0" fontId="0" fillId="4" borderId="0" xfId="0" applyFill="1" applyAlignment="1">
      <alignment horizontal="center" vertical="center"/>
    </xf>
    <xf numFmtId="1" fontId="9" fillId="0" borderId="0" xfId="5" applyNumberFormat="1"/>
    <xf numFmtId="0" fontId="9" fillId="0" borderId="0" xfId="5"/>
    <xf numFmtId="1" fontId="9" fillId="0" borderId="16" xfId="5" applyNumberFormat="1" applyBorder="1"/>
    <xf numFmtId="1" fontId="9" fillId="0" borderId="17" xfId="5" applyNumberFormat="1" applyBorder="1"/>
    <xf numFmtId="0" fontId="9" fillId="0" borderId="17" xfId="5" applyBorder="1"/>
    <xf numFmtId="0" fontId="9" fillId="0" borderId="18" xfId="5" applyBorder="1"/>
    <xf numFmtId="0" fontId="2" fillId="0" borderId="24" xfId="8" applyFont="1" applyBorder="1">
      <alignment horizontal="left"/>
    </xf>
    <xf numFmtId="1" fontId="2" fillId="0" borderId="25" xfId="9" applyNumberFormat="1" applyBorder="1"/>
    <xf numFmtId="0" fontId="2" fillId="0" borderId="26" xfId="9" applyBorder="1"/>
    <xf numFmtId="0" fontId="2" fillId="0" borderId="26" xfId="9" applyBorder="1"/>
    <xf numFmtId="0" fontId="2" fillId="0" borderId="27" xfId="9" applyBorder="1"/>
    <xf numFmtId="0" fontId="0" fillId="0" borderId="0" xfId="0" applyAlignment="1">
      <alignment horizontal="left"/>
    </xf>
    <xf numFmtId="0" fontId="9" fillId="0" borderId="28" xfId="5" applyBorder="1"/>
    <xf numFmtId="0" fontId="9" fillId="0" borderId="29" xfId="5" applyBorder="1"/>
    <xf numFmtId="0" fontId="9" fillId="0" borderId="30" xfId="5" applyBorder="1"/>
    <xf numFmtId="49" fontId="0" fillId="0" borderId="0" xfId="0" applyNumberFormat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35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0" fontId="9" fillId="0" borderId="34" xfId="5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7" xfId="9" applyBorder="1"/>
    <xf numFmtId="0" fontId="2" fillId="10" borderId="31" xfId="0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2" fillId="10" borderId="40" xfId="0" applyNumberFormat="1" applyFont="1" applyFill="1" applyBorder="1" applyAlignment="1">
      <alignment horizontal="center"/>
    </xf>
    <xf numFmtId="49" fontId="2" fillId="10" borderId="32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41" xfId="4" applyFont="1" applyBorder="1"/>
    <xf numFmtId="0" fontId="9" fillId="0" borderId="42" xfId="4" applyBorder="1"/>
    <xf numFmtId="0" fontId="0" fillId="0" borderId="1" xfId="6" applyFont="1" applyBorder="1"/>
    <xf numFmtId="0" fontId="9" fillId="0" borderId="39" xfId="7" applyBorder="1">
      <alignment horizontal="left"/>
    </xf>
    <xf numFmtId="0" fontId="9" fillId="0" borderId="19" xfId="5" applyBorder="1"/>
    <xf numFmtId="0" fontId="9" fillId="0" borderId="21" xfId="5" applyBorder="1"/>
    <xf numFmtId="0" fontId="0" fillId="0" borderId="43" xfId="7" applyFont="1" applyBorder="1">
      <alignment horizontal="left"/>
    </xf>
    <xf numFmtId="164" fontId="9" fillId="0" borderId="22" xfId="5" applyNumberFormat="1" applyBorder="1"/>
    <xf numFmtId="164" fontId="9" fillId="0" borderId="0" xfId="5" applyNumberFormat="1"/>
    <xf numFmtId="164" fontId="9" fillId="0" borderId="23" xfId="5" applyNumberFormat="1" applyBorder="1"/>
    <xf numFmtId="0" fontId="9" fillId="0" borderId="33" xfId="7" applyBorder="1">
      <alignment horizontal="left"/>
    </xf>
    <xf numFmtId="0" fontId="0" fillId="0" borderId="38" xfId="7" applyFont="1" applyBorder="1">
      <alignment horizontal="left"/>
    </xf>
    <xf numFmtId="164" fontId="9" fillId="0" borderId="16" xfId="5" applyNumberFormat="1" applyBorder="1"/>
    <xf numFmtId="164" fontId="9" fillId="0" borderId="17" xfId="5" applyNumberFormat="1" applyBorder="1"/>
    <xf numFmtId="164" fontId="9" fillId="0" borderId="18" xfId="5" applyNumberFormat="1" applyBorder="1"/>
    <xf numFmtId="0" fontId="9" fillId="0" borderId="23" xfId="5" applyBorder="1"/>
    <xf numFmtId="0" fontId="9" fillId="0" borderId="22" xfId="5" applyBorder="1"/>
    <xf numFmtId="0" fontId="0" fillId="0" borderId="43" xfId="7" applyFont="1" applyBorder="1" applyAlignment="1">
      <alignment horizontal="left" wrapText="1"/>
    </xf>
    <xf numFmtId="0" fontId="0" fillId="0" borderId="44" xfId="7" applyFont="1" applyBorder="1">
      <alignment horizontal="left"/>
    </xf>
    <xf numFmtId="164" fontId="9" fillId="0" borderId="28" xfId="5" applyNumberFormat="1" applyBorder="1"/>
    <xf numFmtId="164" fontId="9" fillId="0" borderId="29" xfId="5" applyNumberFormat="1" applyBorder="1"/>
    <xf numFmtId="164" fontId="9" fillId="0" borderId="30" xfId="5" applyNumberFormat="1" applyBorder="1"/>
    <xf numFmtId="0" fontId="11" fillId="2" borderId="1" xfId="1" applyNumberFormat="1" applyFont="1" applyFill="1" applyBorder="1" applyAlignment="1" applyProtection="1">
      <alignment horizontal="center" vertical="center"/>
      <protection locked="0"/>
    </xf>
    <xf numFmtId="49" fontId="11" fillId="2" borderId="1" xfId="0" applyNumberFormat="1" applyFont="1" applyFill="1" applyBorder="1" applyAlignment="1" applyProtection="1">
      <alignment horizontal="center" vertical="center"/>
      <protection locked="0"/>
    </xf>
    <xf numFmtId="49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1" fontId="12" fillId="3" borderId="1" xfId="10" applyNumberFormat="1" applyFont="1" applyFill="1" applyBorder="1" applyAlignment="1" applyProtection="1">
      <alignment horizontal="center"/>
      <protection locked="0"/>
    </xf>
    <xf numFmtId="164" fontId="13" fillId="11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49" fontId="13" fillId="2" borderId="1" xfId="0" applyNumberFormat="1" applyFont="1" applyFill="1" applyBorder="1" applyAlignment="1" applyProtection="1">
      <alignment horizontal="center" vertical="center"/>
      <protection locked="0"/>
    </xf>
    <xf numFmtId="1" fontId="13" fillId="3" borderId="1" xfId="10" applyNumberFormat="1" applyFont="1" applyFill="1" applyBorder="1" applyAlignment="1" applyProtection="1">
      <alignment horizontal="center"/>
      <protection locked="0"/>
    </xf>
    <xf numFmtId="49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5" fillId="2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1" fontId="12" fillId="12" borderId="1" xfId="10" applyNumberFormat="1" applyFont="1" applyFill="1" applyBorder="1" applyAlignment="1" applyProtection="1">
      <alignment horizontal="center"/>
      <protection locked="0"/>
    </xf>
    <xf numFmtId="164" fontId="11" fillId="12" borderId="1" xfId="0" applyNumberFormat="1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" fontId="13" fillId="12" borderId="1" xfId="10" applyNumberFormat="1" applyFont="1" applyFill="1" applyBorder="1" applyAlignment="1" applyProtection="1">
      <alignment horizontal="center"/>
      <protection locked="0"/>
    </xf>
    <xf numFmtId="0" fontId="11" fillId="3" borderId="1" xfId="0" applyFont="1" applyFill="1" applyBorder="1" applyAlignment="1" applyProtection="1">
      <alignment horizontal="center" wrapText="1"/>
      <protection locked="0"/>
    </xf>
    <xf numFmtId="49" fontId="12" fillId="3" borderId="1" xfId="0" applyNumberFormat="1" applyFont="1" applyFill="1" applyBorder="1" applyAlignment="1" applyProtection="1">
      <alignment horizontal="center" vertical="center"/>
      <protection locked="0"/>
    </xf>
    <xf numFmtId="49" fontId="13" fillId="3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1" xfId="0" applyNumberFormat="1" applyFont="1" applyBorder="1" applyAlignment="1" applyProtection="1">
      <alignment horizontal="center" vertical="center"/>
      <protection locked="0"/>
    </xf>
    <xf numFmtId="1" fontId="14" fillId="3" borderId="1" xfId="10" applyNumberFormat="1" applyFont="1" applyFill="1" applyBorder="1" applyAlignment="1" applyProtection="1">
      <alignment horizontal="center"/>
      <protection locked="0"/>
    </xf>
    <xf numFmtId="164" fontId="11" fillId="0" borderId="1" xfId="0" applyNumberFormat="1" applyFont="1" applyFill="1" applyBorder="1" applyAlignment="1" applyProtection="1">
      <alignment horizontal="center" vertical="center"/>
      <protection locked="0"/>
    </xf>
    <xf numFmtId="49" fontId="15" fillId="2" borderId="1" xfId="0" applyNumberFormat="1" applyFont="1" applyFill="1" applyBorder="1" applyAlignment="1" applyProtection="1">
      <alignment horizontal="center" vertical="center"/>
      <protection locked="0"/>
    </xf>
    <xf numFmtId="1" fontId="12" fillId="3" borderId="1" xfId="3" applyNumberFormat="1" applyFon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0" fontId="2" fillId="2" borderId="3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Campo da tabela dinâmica" xfId="6"/>
    <cellStyle name="Canto da tabela dinâmica" xfId="4"/>
    <cellStyle name="Categoria da tabela dinâmica" xfId="7"/>
    <cellStyle name="Normal" xfId="0" builtinId="0"/>
    <cellStyle name="Normal 2" xfId="3"/>
    <cellStyle name="Porcentagem" xfId="2" builtinId="5"/>
    <cellStyle name="Resultado da tabela dinâmica" xfId="9"/>
    <cellStyle name="Texto Explicativo" xfId="10" builtinId="53"/>
    <cellStyle name="Título da tabela dinâmica" xfId="8"/>
    <cellStyle name="Valor da tabela dinâmica" xf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4F81BD"/>
      <rgbColor rgb="FF95B3D7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B7DEE8"/>
      <rgbColor rgb="FFFF99CC"/>
      <rgbColor rgb="FFCC99FF"/>
      <rgbColor rgb="FFFFCC99"/>
      <rgbColor rgb="FF3366FF"/>
      <rgbColor rgb="FF33CCCC"/>
      <rgbColor rgb="FF92D050"/>
      <rgbColor rgb="FFFFC0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view3D>
      <c:rotX val="30"/>
      <c:rotY val="0"/>
      <c:rAngAx val="0"/>
      <c:perspective val="30"/>
    </c:view3D>
    <c:floor>
      <c:thickness val="0"/>
      <c:spPr>
        <a:solidFill>
          <a:srgbClr val="D9D9D9"/>
        </a:solidFill>
        <a:ln w="0">
          <a:noFill/>
        </a:ln>
      </c:spPr>
    </c:floor>
    <c:sideWall>
      <c:thickness val="0"/>
      <c:spPr>
        <a:solidFill>
          <a:srgbClr val="D9D9D9"/>
        </a:solidFill>
        <a:ln w="0">
          <a:noFill/>
        </a:ln>
      </c:spPr>
    </c:sideWall>
    <c:backWall>
      <c:thickness val="0"/>
      <c:spPr>
        <a:solidFill>
          <a:srgbClr val="D9D9D9"/>
        </a:solidFill>
        <a:ln w="0"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'CG MANUAL'!$D$3</c:f>
              <c:strCache>
                <c:ptCount val="1"/>
                <c:pt idx="0">
                  <c:v>Licitações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77933C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FFFF00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6"/>
            <c:bubble3D val="0"/>
            <c:spPr>
              <a:solidFill>
                <a:srgbClr val="2C4D75"/>
              </a:solidFill>
              <a:ln w="2556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</c:dLbl>
            <c:txPr>
              <a:bodyPr wrap="square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1"/>
          </c:dLbls>
          <c:cat>
            <c:strRef>
              <c:f>'CG MANUAL'!$C$4:$C$10</c:f>
              <c:strCache>
                <c:ptCount val="7"/>
                <c:pt idx="0">
                  <c:v>CLG</c:v>
                </c:pt>
                <c:pt idx="1">
                  <c:v>Fardamento</c:v>
                </c:pt>
                <c:pt idx="2">
                  <c:v>Gêneros Alimentícios</c:v>
                </c:pt>
                <c:pt idx="3">
                  <c:v>Material Comum</c:v>
                </c:pt>
                <c:pt idx="4">
                  <c:v>Material de Saúde</c:v>
                </c:pt>
                <c:pt idx="5">
                  <c:v>Munição</c:v>
                </c:pt>
                <c:pt idx="6">
                  <c:v>Viaturas</c:v>
                </c:pt>
              </c:strCache>
            </c:strRef>
          </c:cat>
          <c:val>
            <c:numRef>
              <c:f>'CG MANUAL'!$D$4:$D$10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layout>
        <c:manualLayout>
          <c:xMode val="edge"/>
          <c:yMode val="edge"/>
          <c:x val="1.0376133476838099E-2"/>
          <c:y val="0.200521700019472"/>
          <c:w val="0.25226205156584303"/>
          <c:h val="0.55019896390630896"/>
        </c:manualLayout>
      </c:layout>
      <c:overlay val="0"/>
      <c:spPr>
        <a:noFill/>
        <a:ln w="0">
          <a:solidFill>
            <a:srgbClr val="000000"/>
          </a:solidFill>
        </a:ln>
      </c:spPr>
      <c:txPr>
        <a:bodyPr/>
        <a:lstStyle/>
        <a:p>
          <a:pPr>
            <a:defRPr sz="14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view3D>
      <c:rotX val="30"/>
      <c:rotY val="0"/>
      <c:rAngAx val="0"/>
      <c:perspective val="30"/>
    </c:view3D>
    <c:floor>
      <c:thickness val="0"/>
      <c:spPr>
        <a:solidFill>
          <a:srgbClr val="D9D9D9"/>
        </a:solidFill>
        <a:ln w="0">
          <a:noFill/>
        </a:ln>
      </c:spPr>
    </c:floor>
    <c:sideWall>
      <c:thickness val="0"/>
      <c:spPr>
        <a:solidFill>
          <a:srgbClr val="D9D9D9"/>
        </a:solidFill>
        <a:ln w="0">
          <a:noFill/>
        </a:ln>
      </c:spPr>
    </c:sideWall>
    <c:backWall>
      <c:thickness val="0"/>
      <c:spPr>
        <a:solidFill>
          <a:srgbClr val="D9D9D9"/>
        </a:solidFill>
        <a:ln w="0"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10"/>
          <c:dPt>
            <c:idx val="0"/>
            <c:bubble3D val="0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0">
                <a:noFill/>
              </a:ln>
            </c:spPr>
          </c:dPt>
          <c:dLbls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1"/>
          </c:dLbls>
          <c:cat>
            <c:strRef>
              <c:f>'CG MANUAL'!$W$6:$X$6</c:f>
              <c:strCache>
                <c:ptCount val="2"/>
                <c:pt idx="0">
                  <c:v>Vigentes 1º Semestre</c:v>
                </c:pt>
                <c:pt idx="1">
                  <c:v>Vigentes 2º Semestre</c:v>
                </c:pt>
              </c:strCache>
            </c:strRef>
          </c:cat>
          <c:val>
            <c:numRef>
              <c:f>'CG MANUAL'!$W$14:$X$14</c:f>
              <c:numCache>
                <c:formatCode>@</c:formatCode>
                <c:ptCount val="2"/>
                <c:pt idx="0">
                  <c:v>45</c:v>
                </c:pt>
                <c:pt idx="1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571320</xdr:colOff>
      <xdr:row>1</xdr:row>
      <xdr:rowOff>147600</xdr:rowOff>
    </xdr:from>
    <xdr:to>
      <xdr:col>18</xdr:col>
      <xdr:colOff>599400</xdr:colOff>
      <xdr:row>32</xdr:row>
      <xdr:rowOff>132840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19080</xdr:colOff>
      <xdr:row>18</xdr:row>
      <xdr:rowOff>114480</xdr:rowOff>
    </xdr:from>
    <xdr:to>
      <xdr:col>24</xdr:col>
      <xdr:colOff>542520</xdr:colOff>
      <xdr:row>32</xdr:row>
      <xdr:rowOff>171360</xdr:rowOff>
    </xdr:to>
    <xdr:graphicFrame macro="">
      <xdr:nvGraphicFramePr>
        <xdr:cNvPr id="3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K1056"/>
  <sheetViews>
    <sheetView tabSelected="1" zoomScaleNormal="100" workbookViewId="0">
      <pane ySplit="1" topLeftCell="A2" activePane="bottomLeft" state="frozen"/>
      <selection pane="bottomLeft" sqref="A1:XFD1"/>
    </sheetView>
  </sheetViews>
  <sheetFormatPr defaultColWidth="16.42578125" defaultRowHeight="15" x14ac:dyDescent="0.25"/>
  <cols>
    <col min="1" max="1" width="9.28515625" style="1" customWidth="1"/>
    <col min="2" max="2" width="20.140625" style="2" customWidth="1"/>
    <col min="3" max="3" width="27.85546875" style="3" customWidth="1"/>
    <col min="4" max="4" width="38.5703125" style="3" customWidth="1"/>
    <col min="5" max="5" width="50.7109375" style="4" customWidth="1"/>
    <col min="6" max="6" width="13.85546875" style="5" customWidth="1"/>
    <col min="7" max="7" width="35.28515625" style="6" customWidth="1"/>
    <col min="8" max="8" width="17.5703125" style="7" customWidth="1"/>
    <col min="9" max="9" width="20.42578125" style="8" customWidth="1"/>
    <col min="10" max="10" width="14" style="6" customWidth="1"/>
    <col min="11" max="11" width="46.7109375" style="4" customWidth="1"/>
    <col min="12" max="12" width="22.140625" style="8" customWidth="1"/>
    <col min="13" max="13" width="22.7109375" style="9" customWidth="1"/>
    <col min="14" max="14" width="21.28515625" style="9" customWidth="1"/>
    <col min="15" max="15" width="18.42578125" style="9" customWidth="1"/>
    <col min="16" max="16" width="21.85546875" style="10" customWidth="1"/>
    <col min="17" max="17" width="17.42578125" style="11" customWidth="1"/>
    <col min="18" max="18" width="23.42578125" style="12" customWidth="1"/>
    <col min="19" max="19" width="27" style="13" customWidth="1"/>
    <col min="20" max="20" width="23.28515625" style="13" customWidth="1"/>
    <col min="21" max="21" width="28.28515625" style="13" customWidth="1"/>
    <col min="22" max="22" width="30.28515625" style="6" customWidth="1"/>
    <col min="23" max="23" width="75.7109375" style="4" customWidth="1"/>
    <col min="24" max="1024" width="16.42578125" style="14"/>
  </cols>
  <sheetData>
    <row r="1" spans="1:23 1025:1025" s="25" customFormat="1" ht="45" x14ac:dyDescent="0.25">
      <c r="A1" s="15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5" t="s">
        <v>6</v>
      </c>
      <c r="H1" s="18" t="s">
        <v>7</v>
      </c>
      <c r="I1" s="19" t="s">
        <v>8</v>
      </c>
      <c r="J1" s="15" t="s">
        <v>9</v>
      </c>
      <c r="K1" s="16" t="s">
        <v>10</v>
      </c>
      <c r="L1" s="19" t="s">
        <v>11</v>
      </c>
      <c r="M1" s="20" t="s">
        <v>12</v>
      </c>
      <c r="N1" s="20" t="s">
        <v>13</v>
      </c>
      <c r="O1" s="20" t="s">
        <v>14</v>
      </c>
      <c r="P1" s="21" t="s">
        <v>15</v>
      </c>
      <c r="Q1" s="22" t="s">
        <v>16</v>
      </c>
      <c r="R1" s="23" t="s">
        <v>17</v>
      </c>
      <c r="S1" s="24" t="s">
        <v>18</v>
      </c>
      <c r="T1" s="24" t="s">
        <v>19</v>
      </c>
      <c r="U1" s="24" t="s">
        <v>20</v>
      </c>
      <c r="V1" s="15" t="s">
        <v>21</v>
      </c>
      <c r="W1" s="16" t="s">
        <v>22</v>
      </c>
    </row>
    <row r="2" spans="1:23 1025:1025" s="172" customFormat="1" x14ac:dyDescent="0.25">
      <c r="A2" s="158">
        <v>1</v>
      </c>
      <c r="B2" s="159" t="s">
        <v>23</v>
      </c>
      <c r="C2" s="160" t="s">
        <v>324</v>
      </c>
      <c r="D2" s="161" t="s">
        <v>325</v>
      </c>
      <c r="E2" s="162" t="str">
        <f t="shared" ref="E2:E65" si="0">C2&amp;" - "&amp;D2</f>
        <v>56/2024 - Material Hospitalar e Odontológico (1,4 e 5)</v>
      </c>
      <c r="F2" s="163" t="s">
        <v>25</v>
      </c>
      <c r="G2" s="164" t="str">
        <f>IF(P2="",MID(K2,5,999),IF(P3="",MID(K3,5,999),IF(P4="",MID(K4,5,999),IF(P5="",MID(K5,5,999),IF(P6="",MID(K6,5,999),IF(P7="",MID(K7,5,999),IF(P8="",MID(K8,5,999),IF(P9="",MID(K9,5,999),IF(P10="",MID(K10,5,999),IF(P11="",MID(K11,5,999),IF(P12="",MID(K12,5,999),MID(K13,5,999))))))))))))</f>
        <v>DISPONIBILIZAÇÃO DAS EEOO</v>
      </c>
      <c r="H2" s="160" t="s">
        <v>24</v>
      </c>
      <c r="I2" s="194">
        <v>45669</v>
      </c>
      <c r="J2" s="165" t="str">
        <f t="shared" ref="J2:J65" si="1">LEFT(K2,1)</f>
        <v>A</v>
      </c>
      <c r="K2" s="166" t="s">
        <v>26</v>
      </c>
      <c r="L2" s="167">
        <v>0</v>
      </c>
      <c r="M2" s="165">
        <f t="shared" ref="M2:M65" si="2">N2-L2</f>
        <v>45519</v>
      </c>
      <c r="N2" s="165">
        <f t="shared" ref="N2:N12" si="3">M3</f>
        <v>45519</v>
      </c>
      <c r="O2" s="165">
        <f>M2</f>
        <v>45519</v>
      </c>
      <c r="P2" s="168"/>
      <c r="Q2" s="169" t="str">
        <f t="shared" ref="Q2:Q65" si="4">IF(P2&lt;&gt;"","S","")</f>
        <v/>
      </c>
      <c r="R2" s="170" t="str">
        <f t="shared" ref="R2:R65" si="5">IF(Q2="S",P2-O2,"")</f>
        <v/>
      </c>
      <c r="S2" s="171" t="str">
        <f t="shared" ref="S2:S65" si="6">IF(Q2="S",L2,"")</f>
        <v/>
      </c>
      <c r="T2" s="171" t="str">
        <f t="shared" ref="T2:T65" si="7">IF(R2&lt;&gt;"",R2-L2,"")</f>
        <v/>
      </c>
      <c r="U2" s="171">
        <f t="shared" ref="U2:U65" si="8">IF(Q2&lt;&gt;"",1,0)</f>
        <v>0</v>
      </c>
      <c r="V2" s="165" t="str">
        <f t="shared" ref="V2:V65" ca="1" si="9">IF(AND(N2&gt;=TODAY(),P2="",O2=""),"No prazo, ainda não iniciado",IF(AND(P2&lt;=N2,P2&lt;&gt;""),"Executado no prazo",IF(AND(N2&gt;=TODAY(),P2="",O2&lt;&gt;""),"No prazo, em andamento",IF(AND(P2&gt;N2,P2&lt;&gt;""),"Executado com atraso",IF(AND(N2&lt;TODAY(),P2="",O2=""),"Atrasado, ainda não iniciado",IF(AND(N2&lt;TODAY(),P2="",O2&lt;&gt;""),"Atrasado, em andamento"))))))</f>
        <v>No prazo, em andamento</v>
      </c>
      <c r="W2" s="162"/>
    </row>
    <row r="3" spans="1:23 1025:1025" x14ac:dyDescent="0.25">
      <c r="A3" s="29">
        <v>1</v>
      </c>
      <c r="B3" s="30" t="s">
        <v>23</v>
      </c>
      <c r="C3" s="31" t="s">
        <v>324</v>
      </c>
      <c r="D3" s="32" t="s">
        <v>325</v>
      </c>
      <c r="E3" s="33" t="str">
        <f t="shared" si="0"/>
        <v>56/2024 - Material Hospitalar e Odontológico (1,4 e 5)</v>
      </c>
      <c r="F3" s="173" t="s">
        <v>25</v>
      </c>
      <c r="G3" s="35" t="str">
        <f t="shared" ref="G3:G13" si="10">G2</f>
        <v>DISPONIBILIZAÇÃO DAS EEOO</v>
      </c>
      <c r="H3" s="31" t="s">
        <v>24</v>
      </c>
      <c r="I3" s="36">
        <v>45669</v>
      </c>
      <c r="J3" s="37" t="str">
        <f t="shared" si="1"/>
        <v>B</v>
      </c>
      <c r="K3" s="38" t="s">
        <v>27</v>
      </c>
      <c r="L3" s="174">
        <v>5</v>
      </c>
      <c r="M3" s="37">
        <f t="shared" si="2"/>
        <v>45519</v>
      </c>
      <c r="N3" s="37">
        <f t="shared" si="3"/>
        <v>45524</v>
      </c>
      <c r="O3" s="37" t="str">
        <f t="shared" ref="O3:O13" si="11">IF(P2&lt;&gt;"",P2,"")</f>
        <v/>
      </c>
      <c r="P3" s="168"/>
      <c r="Q3" s="175" t="str">
        <f t="shared" si="4"/>
        <v/>
      </c>
      <c r="R3" s="176" t="str">
        <f t="shared" si="5"/>
        <v/>
      </c>
      <c r="S3" s="177" t="str">
        <f t="shared" si="6"/>
        <v/>
      </c>
      <c r="T3" s="177" t="str">
        <f t="shared" si="7"/>
        <v/>
      </c>
      <c r="U3" s="177">
        <f t="shared" si="8"/>
        <v>0</v>
      </c>
      <c r="V3" s="37" t="str">
        <f t="shared" ca="1" si="9"/>
        <v>No prazo, ainda não iniciado</v>
      </c>
      <c r="W3" s="33"/>
      <c r="AMK3" s="14"/>
    </row>
    <row r="4" spans="1:23 1025:1025" x14ac:dyDescent="0.25">
      <c r="A4" s="29">
        <v>1</v>
      </c>
      <c r="B4" s="30" t="s">
        <v>23</v>
      </c>
      <c r="C4" s="31" t="s">
        <v>324</v>
      </c>
      <c r="D4" s="32" t="s">
        <v>325</v>
      </c>
      <c r="E4" s="33" t="str">
        <f t="shared" si="0"/>
        <v>56/2024 - Material Hospitalar e Odontológico (1,4 e 5)</v>
      </c>
      <c r="F4" s="173" t="s">
        <v>25</v>
      </c>
      <c r="G4" s="35" t="str">
        <f t="shared" si="10"/>
        <v>DISPONIBILIZAÇÃO DAS EEOO</v>
      </c>
      <c r="H4" s="31" t="s">
        <v>24</v>
      </c>
      <c r="I4" s="36">
        <v>45669</v>
      </c>
      <c r="J4" s="37" t="str">
        <f t="shared" si="1"/>
        <v>C</v>
      </c>
      <c r="K4" s="38" t="s">
        <v>28</v>
      </c>
      <c r="L4" s="174">
        <v>30</v>
      </c>
      <c r="M4" s="37">
        <f t="shared" si="2"/>
        <v>45524</v>
      </c>
      <c r="N4" s="37">
        <f t="shared" si="3"/>
        <v>45554</v>
      </c>
      <c r="O4" s="37" t="str">
        <f t="shared" si="11"/>
        <v/>
      </c>
      <c r="P4" s="168"/>
      <c r="Q4" s="175" t="str">
        <f t="shared" si="4"/>
        <v/>
      </c>
      <c r="R4" s="176" t="str">
        <f t="shared" si="5"/>
        <v/>
      </c>
      <c r="S4" s="177" t="str">
        <f t="shared" si="6"/>
        <v/>
      </c>
      <c r="T4" s="177" t="str">
        <f t="shared" si="7"/>
        <v/>
      </c>
      <c r="U4" s="177">
        <f t="shared" si="8"/>
        <v>0</v>
      </c>
      <c r="V4" s="37" t="str">
        <f t="shared" ca="1" si="9"/>
        <v>No prazo, ainda não iniciado</v>
      </c>
      <c r="W4" s="33"/>
      <c r="AMK4" s="14"/>
    </row>
    <row r="5" spans="1:23 1025:1025" x14ac:dyDescent="0.25">
      <c r="A5" s="29">
        <v>1</v>
      </c>
      <c r="B5" s="30" t="s">
        <v>23</v>
      </c>
      <c r="C5" s="31" t="s">
        <v>324</v>
      </c>
      <c r="D5" s="32" t="s">
        <v>325</v>
      </c>
      <c r="E5" s="33" t="str">
        <f t="shared" si="0"/>
        <v>56/2024 - Material Hospitalar e Odontológico (1,4 e 5)</v>
      </c>
      <c r="F5" s="173" t="s">
        <v>25</v>
      </c>
      <c r="G5" s="35" t="str">
        <f t="shared" si="10"/>
        <v>DISPONIBILIZAÇÃO DAS EEOO</v>
      </c>
      <c r="H5" s="31" t="s">
        <v>24</v>
      </c>
      <c r="I5" s="36">
        <v>45669</v>
      </c>
      <c r="J5" s="37" t="str">
        <f t="shared" si="1"/>
        <v>D</v>
      </c>
      <c r="K5" s="38" t="s">
        <v>29</v>
      </c>
      <c r="L5" s="174">
        <v>10</v>
      </c>
      <c r="M5" s="37">
        <f t="shared" si="2"/>
        <v>45554</v>
      </c>
      <c r="N5" s="37">
        <f t="shared" si="3"/>
        <v>45564</v>
      </c>
      <c r="O5" s="37" t="str">
        <f t="shared" si="11"/>
        <v/>
      </c>
      <c r="P5" s="168"/>
      <c r="Q5" s="175" t="str">
        <f t="shared" si="4"/>
        <v/>
      </c>
      <c r="R5" s="176" t="str">
        <f t="shared" si="5"/>
        <v/>
      </c>
      <c r="S5" s="177" t="str">
        <f t="shared" si="6"/>
        <v/>
      </c>
      <c r="T5" s="177" t="str">
        <f t="shared" si="7"/>
        <v/>
      </c>
      <c r="U5" s="177">
        <f t="shared" si="8"/>
        <v>0</v>
      </c>
      <c r="V5" s="37" t="str">
        <f t="shared" ca="1" si="9"/>
        <v>No prazo, ainda não iniciado</v>
      </c>
      <c r="W5" s="33"/>
      <c r="AMK5" s="14"/>
    </row>
    <row r="6" spans="1:23 1025:1025" x14ac:dyDescent="0.25">
      <c r="A6" s="29">
        <v>1</v>
      </c>
      <c r="B6" s="30" t="s">
        <v>23</v>
      </c>
      <c r="C6" s="31" t="s">
        <v>324</v>
      </c>
      <c r="D6" s="32" t="s">
        <v>325</v>
      </c>
      <c r="E6" s="33" t="str">
        <f t="shared" si="0"/>
        <v>56/2024 - Material Hospitalar e Odontológico (1,4 e 5)</v>
      </c>
      <c r="F6" s="173" t="s">
        <v>25</v>
      </c>
      <c r="G6" s="35" t="str">
        <f t="shared" si="10"/>
        <v>DISPONIBILIZAÇÃO DAS EEOO</v>
      </c>
      <c r="H6" s="31" t="s">
        <v>24</v>
      </c>
      <c r="I6" s="36">
        <v>45669</v>
      </c>
      <c r="J6" s="37" t="str">
        <f t="shared" si="1"/>
        <v>E</v>
      </c>
      <c r="K6" s="38" t="s">
        <v>30</v>
      </c>
      <c r="L6" s="174">
        <v>10</v>
      </c>
      <c r="M6" s="37">
        <f t="shared" si="2"/>
        <v>45564</v>
      </c>
      <c r="N6" s="37">
        <f t="shared" si="3"/>
        <v>45574</v>
      </c>
      <c r="O6" s="37" t="str">
        <f t="shared" si="11"/>
        <v/>
      </c>
      <c r="P6" s="168"/>
      <c r="Q6" s="175" t="str">
        <f t="shared" si="4"/>
        <v/>
      </c>
      <c r="R6" s="176" t="str">
        <f t="shared" si="5"/>
        <v/>
      </c>
      <c r="S6" s="177" t="str">
        <f t="shared" si="6"/>
        <v/>
      </c>
      <c r="T6" s="177" t="str">
        <f t="shared" si="7"/>
        <v/>
      </c>
      <c r="U6" s="177">
        <f t="shared" si="8"/>
        <v>0</v>
      </c>
      <c r="V6" s="37" t="str">
        <f t="shared" ca="1" si="9"/>
        <v>No prazo, ainda não iniciado</v>
      </c>
      <c r="W6" s="33"/>
      <c r="AMK6" s="14"/>
    </row>
    <row r="7" spans="1:23 1025:1025" x14ac:dyDescent="0.25">
      <c r="A7" s="29">
        <v>1</v>
      </c>
      <c r="B7" s="30" t="s">
        <v>23</v>
      </c>
      <c r="C7" s="31" t="s">
        <v>324</v>
      </c>
      <c r="D7" s="32" t="s">
        <v>325</v>
      </c>
      <c r="E7" s="33" t="str">
        <f t="shared" si="0"/>
        <v>56/2024 - Material Hospitalar e Odontológico (1,4 e 5)</v>
      </c>
      <c r="F7" s="173" t="s">
        <v>25</v>
      </c>
      <c r="G7" s="35" t="str">
        <f t="shared" si="10"/>
        <v>DISPONIBILIZAÇÃO DAS EEOO</v>
      </c>
      <c r="H7" s="31" t="s">
        <v>24</v>
      </c>
      <c r="I7" s="36">
        <v>45669</v>
      </c>
      <c r="J7" s="37" t="str">
        <f t="shared" si="1"/>
        <v>F</v>
      </c>
      <c r="K7" s="38" t="s">
        <v>31</v>
      </c>
      <c r="L7" s="174">
        <v>7</v>
      </c>
      <c r="M7" s="37">
        <f t="shared" si="2"/>
        <v>45574</v>
      </c>
      <c r="N7" s="37">
        <f t="shared" si="3"/>
        <v>45581</v>
      </c>
      <c r="O7" s="37" t="str">
        <f t="shared" si="11"/>
        <v/>
      </c>
      <c r="P7" s="168"/>
      <c r="Q7" s="175" t="str">
        <f t="shared" si="4"/>
        <v/>
      </c>
      <c r="R7" s="176" t="str">
        <f t="shared" si="5"/>
        <v/>
      </c>
      <c r="S7" s="177" t="str">
        <f t="shared" si="6"/>
        <v/>
      </c>
      <c r="T7" s="177" t="str">
        <f t="shared" si="7"/>
        <v/>
      </c>
      <c r="U7" s="177">
        <f t="shared" si="8"/>
        <v>0</v>
      </c>
      <c r="V7" s="37" t="str">
        <f t="shared" ca="1" si="9"/>
        <v>No prazo, ainda não iniciado</v>
      </c>
      <c r="W7" s="33"/>
      <c r="AMK7" s="14"/>
    </row>
    <row r="8" spans="1:23 1025:1025" x14ac:dyDescent="0.25">
      <c r="A8" s="29">
        <v>1</v>
      </c>
      <c r="B8" s="30" t="s">
        <v>23</v>
      </c>
      <c r="C8" s="31" t="s">
        <v>324</v>
      </c>
      <c r="D8" s="32" t="s">
        <v>325</v>
      </c>
      <c r="E8" s="33" t="str">
        <f t="shared" si="0"/>
        <v>56/2024 - Material Hospitalar e Odontológico (1,4 e 5)</v>
      </c>
      <c r="F8" s="173" t="s">
        <v>25</v>
      </c>
      <c r="G8" s="35" t="str">
        <f t="shared" si="10"/>
        <v>DISPONIBILIZAÇÃO DAS EEOO</v>
      </c>
      <c r="H8" s="31" t="s">
        <v>24</v>
      </c>
      <c r="I8" s="36">
        <v>45669</v>
      </c>
      <c r="J8" s="37" t="str">
        <f t="shared" si="1"/>
        <v>G</v>
      </c>
      <c r="K8" s="38" t="s">
        <v>32</v>
      </c>
      <c r="L8" s="174">
        <v>5</v>
      </c>
      <c r="M8" s="37">
        <f t="shared" si="2"/>
        <v>45581</v>
      </c>
      <c r="N8" s="37">
        <f t="shared" si="3"/>
        <v>45586</v>
      </c>
      <c r="O8" s="37" t="str">
        <f t="shared" si="11"/>
        <v/>
      </c>
      <c r="P8" s="168"/>
      <c r="Q8" s="175" t="str">
        <f t="shared" si="4"/>
        <v/>
      </c>
      <c r="R8" s="176" t="str">
        <f t="shared" si="5"/>
        <v/>
      </c>
      <c r="S8" s="177" t="str">
        <f t="shared" si="6"/>
        <v/>
      </c>
      <c r="T8" s="177" t="str">
        <f t="shared" si="7"/>
        <v/>
      </c>
      <c r="U8" s="177">
        <f t="shared" si="8"/>
        <v>0</v>
      </c>
      <c r="V8" s="37" t="str">
        <f t="shared" ca="1" si="9"/>
        <v>No prazo, ainda não iniciado</v>
      </c>
      <c r="W8" s="33" t="str">
        <f t="shared" ref="W8:W71" si="12">"EVT "&amp;A8&amp;" - "&amp;D8</f>
        <v>EVT 1 - Material Hospitalar e Odontológico (1,4 e 5)</v>
      </c>
      <c r="AMK8" s="14"/>
    </row>
    <row r="9" spans="1:23 1025:1025" x14ac:dyDescent="0.25">
      <c r="A9" s="29">
        <v>1</v>
      </c>
      <c r="B9" s="30" t="s">
        <v>23</v>
      </c>
      <c r="C9" s="31" t="s">
        <v>324</v>
      </c>
      <c r="D9" s="32" t="s">
        <v>325</v>
      </c>
      <c r="E9" s="33" t="str">
        <f t="shared" si="0"/>
        <v>56/2024 - Material Hospitalar e Odontológico (1,4 e 5)</v>
      </c>
      <c r="F9" s="173" t="s">
        <v>25</v>
      </c>
      <c r="G9" s="35" t="str">
        <f t="shared" si="10"/>
        <v>DISPONIBILIZAÇÃO DAS EEOO</v>
      </c>
      <c r="H9" s="31" t="s">
        <v>24</v>
      </c>
      <c r="I9" s="36">
        <v>45669</v>
      </c>
      <c r="J9" s="37" t="str">
        <f t="shared" si="1"/>
        <v>H</v>
      </c>
      <c r="K9" s="38" t="s">
        <v>33</v>
      </c>
      <c r="L9" s="174">
        <v>3</v>
      </c>
      <c r="M9" s="37">
        <f t="shared" si="2"/>
        <v>45586</v>
      </c>
      <c r="N9" s="37">
        <f t="shared" si="3"/>
        <v>45589</v>
      </c>
      <c r="O9" s="37" t="str">
        <f t="shared" si="11"/>
        <v/>
      </c>
      <c r="P9" s="168"/>
      <c r="Q9" s="175" t="str">
        <f t="shared" si="4"/>
        <v/>
      </c>
      <c r="R9" s="176" t="str">
        <f t="shared" si="5"/>
        <v/>
      </c>
      <c r="S9" s="177" t="str">
        <f t="shared" si="6"/>
        <v/>
      </c>
      <c r="T9" s="177" t="str">
        <f t="shared" si="7"/>
        <v/>
      </c>
      <c r="U9" s="177">
        <f t="shared" si="8"/>
        <v>0</v>
      </c>
      <c r="V9" s="37" t="str">
        <f t="shared" ca="1" si="9"/>
        <v>No prazo, ainda não iniciado</v>
      </c>
      <c r="W9" s="33" t="str">
        <f t="shared" si="12"/>
        <v>EVT 1 - Material Hospitalar e Odontológico (1,4 e 5)</v>
      </c>
      <c r="AMK9" s="14"/>
    </row>
    <row r="10" spans="1:23 1025:1025" x14ac:dyDescent="0.25">
      <c r="A10" s="29">
        <v>1</v>
      </c>
      <c r="B10" s="30" t="s">
        <v>23</v>
      </c>
      <c r="C10" s="31" t="s">
        <v>324</v>
      </c>
      <c r="D10" s="32" t="s">
        <v>325</v>
      </c>
      <c r="E10" s="33" t="str">
        <f t="shared" si="0"/>
        <v>56/2024 - Material Hospitalar e Odontológico (1,4 e 5)</v>
      </c>
      <c r="F10" s="173" t="s">
        <v>25</v>
      </c>
      <c r="G10" s="35" t="str">
        <f t="shared" si="10"/>
        <v>DISPONIBILIZAÇÃO DAS EEOO</v>
      </c>
      <c r="H10" s="31" t="s">
        <v>24</v>
      </c>
      <c r="I10" s="36">
        <v>45669</v>
      </c>
      <c r="J10" s="37" t="str">
        <f t="shared" si="1"/>
        <v>I</v>
      </c>
      <c r="K10" s="38" t="s">
        <v>34</v>
      </c>
      <c r="L10" s="174">
        <v>20</v>
      </c>
      <c r="M10" s="37">
        <f t="shared" si="2"/>
        <v>45589</v>
      </c>
      <c r="N10" s="37">
        <f t="shared" si="3"/>
        <v>45609</v>
      </c>
      <c r="O10" s="37" t="str">
        <f t="shared" si="11"/>
        <v/>
      </c>
      <c r="P10" s="168"/>
      <c r="Q10" s="175" t="str">
        <f t="shared" si="4"/>
        <v/>
      </c>
      <c r="R10" s="176" t="str">
        <f t="shared" si="5"/>
        <v/>
      </c>
      <c r="S10" s="177" t="str">
        <f t="shared" si="6"/>
        <v/>
      </c>
      <c r="T10" s="177" t="str">
        <f t="shared" si="7"/>
        <v/>
      </c>
      <c r="U10" s="177">
        <f t="shared" si="8"/>
        <v>0</v>
      </c>
      <c r="V10" s="37" t="str">
        <f t="shared" ca="1" si="9"/>
        <v>No prazo, ainda não iniciado</v>
      </c>
      <c r="W10" s="33" t="str">
        <f t="shared" si="12"/>
        <v>EVT 1 - Material Hospitalar e Odontológico (1,4 e 5)</v>
      </c>
      <c r="AMK10" s="14"/>
    </row>
    <row r="11" spans="1:23 1025:1025" x14ac:dyDescent="0.25">
      <c r="A11" s="29">
        <v>1</v>
      </c>
      <c r="B11" s="30" t="s">
        <v>23</v>
      </c>
      <c r="C11" s="31" t="s">
        <v>324</v>
      </c>
      <c r="D11" s="32" t="s">
        <v>325</v>
      </c>
      <c r="E11" s="33" t="str">
        <f t="shared" si="0"/>
        <v>56/2024 - Material Hospitalar e Odontológico (1,4 e 5)</v>
      </c>
      <c r="F11" s="173" t="s">
        <v>25</v>
      </c>
      <c r="G11" s="35" t="str">
        <f t="shared" si="10"/>
        <v>DISPONIBILIZAÇÃO DAS EEOO</v>
      </c>
      <c r="H11" s="31" t="s">
        <v>24</v>
      </c>
      <c r="I11" s="36">
        <v>45669</v>
      </c>
      <c r="J11" s="37" t="str">
        <f t="shared" si="1"/>
        <v>J</v>
      </c>
      <c r="K11" s="38" t="s">
        <v>35</v>
      </c>
      <c r="L11" s="174">
        <v>10</v>
      </c>
      <c r="M11" s="37">
        <f t="shared" si="2"/>
        <v>45609</v>
      </c>
      <c r="N11" s="37">
        <f t="shared" si="3"/>
        <v>45619</v>
      </c>
      <c r="O11" s="37" t="str">
        <f t="shared" si="11"/>
        <v/>
      </c>
      <c r="P11" s="168"/>
      <c r="Q11" s="175" t="str">
        <f t="shared" si="4"/>
        <v/>
      </c>
      <c r="R11" s="176" t="str">
        <f t="shared" si="5"/>
        <v/>
      </c>
      <c r="S11" s="177" t="str">
        <f t="shared" si="6"/>
        <v/>
      </c>
      <c r="T11" s="177" t="str">
        <f t="shared" si="7"/>
        <v/>
      </c>
      <c r="U11" s="177">
        <f t="shared" si="8"/>
        <v>0</v>
      </c>
      <c r="V11" s="37" t="str">
        <f t="shared" ca="1" si="9"/>
        <v>No prazo, ainda não iniciado</v>
      </c>
      <c r="W11" s="33" t="str">
        <f t="shared" si="12"/>
        <v>EVT 1 - Material Hospitalar e Odontológico (1,4 e 5)</v>
      </c>
      <c r="AMK11" s="14"/>
    </row>
    <row r="12" spans="1:23 1025:1025" x14ac:dyDescent="0.25">
      <c r="A12" s="29">
        <v>1</v>
      </c>
      <c r="B12" s="30" t="s">
        <v>23</v>
      </c>
      <c r="C12" s="31" t="s">
        <v>324</v>
      </c>
      <c r="D12" s="32" t="s">
        <v>325</v>
      </c>
      <c r="E12" s="33" t="str">
        <f t="shared" si="0"/>
        <v>56/2024 - Material Hospitalar e Odontológico (1,4 e 5)</v>
      </c>
      <c r="F12" s="173" t="s">
        <v>25</v>
      </c>
      <c r="G12" s="35" t="str">
        <f t="shared" si="10"/>
        <v>DISPONIBILIZAÇÃO DAS EEOO</v>
      </c>
      <c r="H12" s="31" t="s">
        <v>24</v>
      </c>
      <c r="I12" s="36">
        <v>45669</v>
      </c>
      <c r="J12" s="37" t="str">
        <f t="shared" si="1"/>
        <v>K</v>
      </c>
      <c r="K12" s="38" t="s">
        <v>36</v>
      </c>
      <c r="L12" s="174">
        <v>30</v>
      </c>
      <c r="M12" s="37">
        <f t="shared" si="2"/>
        <v>45619</v>
      </c>
      <c r="N12" s="37">
        <f t="shared" si="3"/>
        <v>45649</v>
      </c>
      <c r="O12" s="37" t="str">
        <f t="shared" si="11"/>
        <v/>
      </c>
      <c r="P12" s="168"/>
      <c r="Q12" s="175" t="str">
        <f t="shared" si="4"/>
        <v/>
      </c>
      <c r="R12" s="176" t="str">
        <f t="shared" si="5"/>
        <v/>
      </c>
      <c r="S12" s="177" t="str">
        <f t="shared" si="6"/>
        <v/>
      </c>
      <c r="T12" s="177" t="str">
        <f t="shared" si="7"/>
        <v/>
      </c>
      <c r="U12" s="177">
        <f t="shared" si="8"/>
        <v>0</v>
      </c>
      <c r="V12" s="37" t="str">
        <f t="shared" ca="1" si="9"/>
        <v>No prazo, ainda não iniciado</v>
      </c>
      <c r="W12" s="33" t="str">
        <f t="shared" si="12"/>
        <v>EVT 1 - Material Hospitalar e Odontológico (1,4 e 5)</v>
      </c>
      <c r="AMK12" s="14"/>
    </row>
    <row r="13" spans="1:23 1025:1025" x14ac:dyDescent="0.25">
      <c r="A13" s="29">
        <v>1</v>
      </c>
      <c r="B13" s="30" t="s">
        <v>23</v>
      </c>
      <c r="C13" s="31" t="s">
        <v>324</v>
      </c>
      <c r="D13" s="32" t="s">
        <v>325</v>
      </c>
      <c r="E13" s="33" t="str">
        <f t="shared" si="0"/>
        <v>56/2024 - Material Hospitalar e Odontológico (1,4 e 5)</v>
      </c>
      <c r="F13" s="173" t="s">
        <v>25</v>
      </c>
      <c r="G13" s="35" t="str">
        <f t="shared" si="10"/>
        <v>DISPONIBILIZAÇÃO DAS EEOO</v>
      </c>
      <c r="H13" s="31" t="s">
        <v>24</v>
      </c>
      <c r="I13" s="36">
        <v>45669</v>
      </c>
      <c r="J13" s="37" t="str">
        <f t="shared" si="1"/>
        <v>L</v>
      </c>
      <c r="K13" s="38" t="s">
        <v>37</v>
      </c>
      <c r="L13" s="174">
        <v>10</v>
      </c>
      <c r="M13" s="37">
        <f t="shared" si="2"/>
        <v>45649</v>
      </c>
      <c r="N13" s="178">
        <f>I13-10</f>
        <v>45659</v>
      </c>
      <c r="O13" s="37" t="str">
        <f t="shared" si="11"/>
        <v/>
      </c>
      <c r="P13" s="168"/>
      <c r="Q13" s="175" t="str">
        <f t="shared" si="4"/>
        <v/>
      </c>
      <c r="R13" s="176" t="str">
        <f t="shared" si="5"/>
        <v/>
      </c>
      <c r="S13" s="177" t="str">
        <f t="shared" si="6"/>
        <v/>
      </c>
      <c r="T13" s="177" t="str">
        <f t="shared" si="7"/>
        <v/>
      </c>
      <c r="U13" s="177">
        <f t="shared" si="8"/>
        <v>0</v>
      </c>
      <c r="V13" s="37" t="str">
        <f t="shared" ca="1" si="9"/>
        <v>No prazo, ainda não iniciado</v>
      </c>
      <c r="W13" s="33" t="str">
        <f t="shared" si="12"/>
        <v>EVT 1 - Material Hospitalar e Odontológico (1,4 e 5)</v>
      </c>
      <c r="AMK13" s="14"/>
    </row>
    <row r="14" spans="1:23 1025:1025" s="172" customFormat="1" x14ac:dyDescent="0.25">
      <c r="A14" s="158">
        <f t="shared" ref="A14:A77" si="13">A2+1</f>
        <v>2</v>
      </c>
      <c r="B14" s="159" t="s">
        <v>23</v>
      </c>
      <c r="C14" s="160" t="s">
        <v>326</v>
      </c>
      <c r="D14" s="161" t="s">
        <v>327</v>
      </c>
      <c r="E14" s="162" t="str">
        <f t="shared" si="0"/>
        <v xml:space="preserve">67/2024 - Material odontológico III/ RMS-2 </v>
      </c>
      <c r="F14" s="163" t="s">
        <v>38</v>
      </c>
      <c r="G14" s="164" t="str">
        <f>IF(P14="",MID(K14,5,999),IF(P15="",MID(K15,5,999),IF(P16="",MID(K16,5,999),IF(P17="",MID(K17,5,999),IF(P18="",MID(K18,5,999),IF(P19="",MID(K19,5,999),IF(P20="",MID(K20,5,999),IF(P21="",MID(K21,5,999),IF(P22="",MID(K22,5,999),IF(P23="",MID(K23,5,999),IF(P24="",MID(K24,5,999),MID(K25,5,999))))))))))))</f>
        <v>DISPONIBILIZAÇÃO DAS EEOO</v>
      </c>
      <c r="H14" s="160" t="s">
        <v>187</v>
      </c>
      <c r="I14" s="179">
        <v>45448</v>
      </c>
      <c r="J14" s="165" t="str">
        <f t="shared" si="1"/>
        <v>A</v>
      </c>
      <c r="K14" s="166" t="s">
        <v>26</v>
      </c>
      <c r="L14" s="167">
        <v>0</v>
      </c>
      <c r="M14" s="165">
        <f t="shared" si="2"/>
        <v>45290</v>
      </c>
      <c r="N14" s="165">
        <f t="shared" ref="N14:N24" si="14">M15</f>
        <v>45290</v>
      </c>
      <c r="O14" s="165">
        <f>M14</f>
        <v>45290</v>
      </c>
      <c r="P14" s="168"/>
      <c r="Q14" s="169" t="str">
        <f t="shared" si="4"/>
        <v/>
      </c>
      <c r="R14" s="170" t="str">
        <f t="shared" si="5"/>
        <v/>
      </c>
      <c r="S14" s="171" t="str">
        <f t="shared" si="6"/>
        <v/>
      </c>
      <c r="T14" s="171" t="str">
        <f t="shared" si="7"/>
        <v/>
      </c>
      <c r="U14" s="171">
        <f t="shared" si="8"/>
        <v>0</v>
      </c>
      <c r="V14" s="165" t="str">
        <f t="shared" ca="1" si="9"/>
        <v>Atrasado, em andamento</v>
      </c>
      <c r="W14" s="33" t="str">
        <f t="shared" si="12"/>
        <v xml:space="preserve">EVT 2 - Material odontológico III/ RMS-2 </v>
      </c>
    </row>
    <row r="15" spans="1:23 1025:1025" x14ac:dyDescent="0.25">
      <c r="A15" s="29">
        <f t="shared" si="13"/>
        <v>2</v>
      </c>
      <c r="B15" s="30" t="s">
        <v>23</v>
      </c>
      <c r="C15" s="31" t="s">
        <v>326</v>
      </c>
      <c r="D15" s="32" t="s">
        <v>327</v>
      </c>
      <c r="E15" s="33" t="str">
        <f t="shared" si="0"/>
        <v xml:space="preserve">67/2024 - Material odontológico III/ RMS-2 </v>
      </c>
      <c r="F15" s="173" t="s">
        <v>38</v>
      </c>
      <c r="G15" s="35" t="str">
        <f t="shared" ref="G15:G25" si="15">G14</f>
        <v>DISPONIBILIZAÇÃO DAS EEOO</v>
      </c>
      <c r="H15" s="31" t="s">
        <v>187</v>
      </c>
      <c r="I15" s="36">
        <v>45448</v>
      </c>
      <c r="J15" s="37" t="str">
        <f t="shared" si="1"/>
        <v>B</v>
      </c>
      <c r="K15" s="38" t="s">
        <v>27</v>
      </c>
      <c r="L15" s="174">
        <v>10</v>
      </c>
      <c r="M15" s="37">
        <f t="shared" si="2"/>
        <v>45290</v>
      </c>
      <c r="N15" s="37">
        <f t="shared" si="14"/>
        <v>45300</v>
      </c>
      <c r="O15" s="37" t="str">
        <f t="shared" ref="O15:O25" si="16">IF(P14&lt;&gt;"",P14,"")</f>
        <v/>
      </c>
      <c r="P15" s="168"/>
      <c r="Q15" s="175" t="str">
        <f t="shared" si="4"/>
        <v/>
      </c>
      <c r="R15" s="176" t="str">
        <f t="shared" si="5"/>
        <v/>
      </c>
      <c r="S15" s="177" t="str">
        <f t="shared" si="6"/>
        <v/>
      </c>
      <c r="T15" s="177" t="str">
        <f t="shared" si="7"/>
        <v/>
      </c>
      <c r="U15" s="177">
        <f t="shared" si="8"/>
        <v>0</v>
      </c>
      <c r="V15" s="37" t="str">
        <f t="shared" ca="1" si="9"/>
        <v>Atrasado, ainda não iniciado</v>
      </c>
      <c r="W15" s="33" t="str">
        <f t="shared" si="12"/>
        <v xml:space="preserve">EVT 2 - Material odontológico III/ RMS-2 </v>
      </c>
      <c r="AMK15" s="14"/>
    </row>
    <row r="16" spans="1:23 1025:1025" x14ac:dyDescent="0.25">
      <c r="A16" s="29">
        <f t="shared" si="13"/>
        <v>2</v>
      </c>
      <c r="B16" s="30" t="s">
        <v>23</v>
      </c>
      <c r="C16" s="31" t="s">
        <v>326</v>
      </c>
      <c r="D16" s="32" t="s">
        <v>327</v>
      </c>
      <c r="E16" s="33" t="str">
        <f t="shared" si="0"/>
        <v xml:space="preserve">67/2024 - Material odontológico III/ RMS-2 </v>
      </c>
      <c r="F16" s="173" t="s">
        <v>38</v>
      </c>
      <c r="G16" s="35" t="str">
        <f t="shared" si="15"/>
        <v>DISPONIBILIZAÇÃO DAS EEOO</v>
      </c>
      <c r="H16" s="31" t="s">
        <v>187</v>
      </c>
      <c r="I16" s="36">
        <v>45448</v>
      </c>
      <c r="J16" s="37" t="str">
        <f t="shared" si="1"/>
        <v>C</v>
      </c>
      <c r="K16" s="38" t="s">
        <v>28</v>
      </c>
      <c r="L16" s="174">
        <v>20</v>
      </c>
      <c r="M16" s="37">
        <f t="shared" si="2"/>
        <v>45300</v>
      </c>
      <c r="N16" s="37">
        <f t="shared" si="14"/>
        <v>45320</v>
      </c>
      <c r="O16" s="37" t="str">
        <f t="shared" si="16"/>
        <v/>
      </c>
      <c r="P16" s="168"/>
      <c r="Q16" s="175" t="str">
        <f t="shared" si="4"/>
        <v/>
      </c>
      <c r="R16" s="176" t="str">
        <f t="shared" si="5"/>
        <v/>
      </c>
      <c r="S16" s="177" t="str">
        <f t="shared" si="6"/>
        <v/>
      </c>
      <c r="T16" s="177" t="str">
        <f t="shared" si="7"/>
        <v/>
      </c>
      <c r="U16" s="177">
        <f t="shared" si="8"/>
        <v>0</v>
      </c>
      <c r="V16" s="37" t="str">
        <f t="shared" ca="1" si="9"/>
        <v>Atrasado, ainda não iniciado</v>
      </c>
      <c r="W16" s="33" t="str">
        <f t="shared" si="12"/>
        <v xml:space="preserve">EVT 2 - Material odontológico III/ RMS-2 </v>
      </c>
      <c r="AMK16" s="14"/>
    </row>
    <row r="17" spans="1:23 1025:1025" x14ac:dyDescent="0.25">
      <c r="A17" s="29">
        <f t="shared" si="13"/>
        <v>2</v>
      </c>
      <c r="B17" s="30" t="s">
        <v>23</v>
      </c>
      <c r="C17" s="31" t="s">
        <v>326</v>
      </c>
      <c r="D17" s="32" t="s">
        <v>327</v>
      </c>
      <c r="E17" s="33" t="str">
        <f t="shared" si="0"/>
        <v xml:space="preserve">67/2024 - Material odontológico III/ RMS-2 </v>
      </c>
      <c r="F17" s="173" t="s">
        <v>38</v>
      </c>
      <c r="G17" s="35" t="str">
        <f t="shared" si="15"/>
        <v>DISPONIBILIZAÇÃO DAS EEOO</v>
      </c>
      <c r="H17" s="31" t="s">
        <v>187</v>
      </c>
      <c r="I17" s="36">
        <v>45448</v>
      </c>
      <c r="J17" s="37" t="str">
        <f t="shared" si="1"/>
        <v>D</v>
      </c>
      <c r="K17" s="38" t="s">
        <v>29</v>
      </c>
      <c r="L17" s="174">
        <v>10</v>
      </c>
      <c r="M17" s="37">
        <f t="shared" si="2"/>
        <v>45320</v>
      </c>
      <c r="N17" s="37">
        <f t="shared" si="14"/>
        <v>45330</v>
      </c>
      <c r="O17" s="37" t="str">
        <f t="shared" si="16"/>
        <v/>
      </c>
      <c r="P17" s="168"/>
      <c r="Q17" s="175" t="str">
        <f t="shared" si="4"/>
        <v/>
      </c>
      <c r="R17" s="176" t="str">
        <f t="shared" si="5"/>
        <v/>
      </c>
      <c r="S17" s="177" t="str">
        <f t="shared" si="6"/>
        <v/>
      </c>
      <c r="T17" s="177" t="str">
        <f t="shared" si="7"/>
        <v/>
      </c>
      <c r="U17" s="177">
        <f t="shared" si="8"/>
        <v>0</v>
      </c>
      <c r="V17" s="37" t="str">
        <f t="shared" ca="1" si="9"/>
        <v>Atrasado, ainda não iniciado</v>
      </c>
      <c r="W17" s="33" t="str">
        <f t="shared" si="12"/>
        <v xml:space="preserve">EVT 2 - Material odontológico III/ RMS-2 </v>
      </c>
      <c r="AMK17" s="14"/>
    </row>
    <row r="18" spans="1:23 1025:1025" x14ac:dyDescent="0.25">
      <c r="A18" s="29">
        <f t="shared" si="13"/>
        <v>2</v>
      </c>
      <c r="B18" s="30" t="s">
        <v>23</v>
      </c>
      <c r="C18" s="31" t="s">
        <v>326</v>
      </c>
      <c r="D18" s="32" t="s">
        <v>327</v>
      </c>
      <c r="E18" s="33" t="str">
        <f t="shared" si="0"/>
        <v xml:space="preserve">67/2024 - Material odontológico III/ RMS-2 </v>
      </c>
      <c r="F18" s="173" t="s">
        <v>38</v>
      </c>
      <c r="G18" s="35" t="str">
        <f t="shared" si="15"/>
        <v>DISPONIBILIZAÇÃO DAS EEOO</v>
      </c>
      <c r="H18" s="31" t="s">
        <v>187</v>
      </c>
      <c r="I18" s="36">
        <v>45448</v>
      </c>
      <c r="J18" s="37" t="str">
        <f t="shared" si="1"/>
        <v>E</v>
      </c>
      <c r="K18" s="38" t="s">
        <v>30</v>
      </c>
      <c r="L18" s="174">
        <v>10</v>
      </c>
      <c r="M18" s="37">
        <f t="shared" si="2"/>
        <v>45330</v>
      </c>
      <c r="N18" s="37">
        <f t="shared" si="14"/>
        <v>45340</v>
      </c>
      <c r="O18" s="37" t="str">
        <f t="shared" si="16"/>
        <v/>
      </c>
      <c r="P18" s="168"/>
      <c r="Q18" s="175" t="str">
        <f t="shared" si="4"/>
        <v/>
      </c>
      <c r="R18" s="176" t="str">
        <f t="shared" si="5"/>
        <v/>
      </c>
      <c r="S18" s="177" t="str">
        <f t="shared" si="6"/>
        <v/>
      </c>
      <c r="T18" s="177" t="str">
        <f t="shared" si="7"/>
        <v/>
      </c>
      <c r="U18" s="177">
        <f t="shared" si="8"/>
        <v>0</v>
      </c>
      <c r="V18" s="37" t="str">
        <f t="shared" ca="1" si="9"/>
        <v>Atrasado, ainda não iniciado</v>
      </c>
      <c r="W18" s="33" t="str">
        <f t="shared" si="12"/>
        <v xml:space="preserve">EVT 2 - Material odontológico III/ RMS-2 </v>
      </c>
      <c r="AMK18" s="14"/>
    </row>
    <row r="19" spans="1:23 1025:1025" x14ac:dyDescent="0.25">
      <c r="A19" s="29">
        <f t="shared" si="13"/>
        <v>2</v>
      </c>
      <c r="B19" s="30" t="s">
        <v>23</v>
      </c>
      <c r="C19" s="31" t="s">
        <v>326</v>
      </c>
      <c r="D19" s="32" t="s">
        <v>327</v>
      </c>
      <c r="E19" s="33" t="str">
        <f t="shared" si="0"/>
        <v xml:space="preserve">67/2024 - Material odontológico III/ RMS-2 </v>
      </c>
      <c r="F19" s="173" t="s">
        <v>38</v>
      </c>
      <c r="G19" s="35" t="str">
        <f t="shared" si="15"/>
        <v>DISPONIBILIZAÇÃO DAS EEOO</v>
      </c>
      <c r="H19" s="31" t="s">
        <v>187</v>
      </c>
      <c r="I19" s="36">
        <v>45448</v>
      </c>
      <c r="J19" s="37" t="str">
        <f t="shared" si="1"/>
        <v>F</v>
      </c>
      <c r="K19" s="38" t="s">
        <v>31</v>
      </c>
      <c r="L19" s="174">
        <v>10</v>
      </c>
      <c r="M19" s="37">
        <f t="shared" si="2"/>
        <v>45340</v>
      </c>
      <c r="N19" s="37">
        <f t="shared" si="14"/>
        <v>45350</v>
      </c>
      <c r="O19" s="37" t="str">
        <f t="shared" si="16"/>
        <v/>
      </c>
      <c r="P19" s="168"/>
      <c r="Q19" s="175" t="str">
        <f t="shared" si="4"/>
        <v/>
      </c>
      <c r="R19" s="176" t="str">
        <f t="shared" si="5"/>
        <v/>
      </c>
      <c r="S19" s="177" t="str">
        <f t="shared" si="6"/>
        <v/>
      </c>
      <c r="T19" s="177" t="str">
        <f t="shared" si="7"/>
        <v/>
      </c>
      <c r="U19" s="177">
        <f t="shared" si="8"/>
        <v>0</v>
      </c>
      <c r="V19" s="37" t="str">
        <f t="shared" ca="1" si="9"/>
        <v>Atrasado, ainda não iniciado</v>
      </c>
      <c r="W19" s="33" t="str">
        <f t="shared" si="12"/>
        <v xml:space="preserve">EVT 2 - Material odontológico III/ RMS-2 </v>
      </c>
      <c r="AMK19" s="14"/>
    </row>
    <row r="20" spans="1:23 1025:1025" x14ac:dyDescent="0.25">
      <c r="A20" s="29">
        <f t="shared" si="13"/>
        <v>2</v>
      </c>
      <c r="B20" s="30" t="s">
        <v>23</v>
      </c>
      <c r="C20" s="31" t="s">
        <v>326</v>
      </c>
      <c r="D20" s="32" t="s">
        <v>327</v>
      </c>
      <c r="E20" s="33" t="str">
        <f t="shared" si="0"/>
        <v xml:space="preserve">67/2024 - Material odontológico III/ RMS-2 </v>
      </c>
      <c r="F20" s="173" t="s">
        <v>38</v>
      </c>
      <c r="G20" s="35" t="str">
        <f t="shared" si="15"/>
        <v>DISPONIBILIZAÇÃO DAS EEOO</v>
      </c>
      <c r="H20" s="31" t="s">
        <v>187</v>
      </c>
      <c r="I20" s="36">
        <v>45448</v>
      </c>
      <c r="J20" s="37" t="str">
        <f t="shared" si="1"/>
        <v>G</v>
      </c>
      <c r="K20" s="38" t="s">
        <v>32</v>
      </c>
      <c r="L20" s="174">
        <v>5</v>
      </c>
      <c r="M20" s="37">
        <f t="shared" si="2"/>
        <v>45350</v>
      </c>
      <c r="N20" s="37">
        <f t="shared" si="14"/>
        <v>45355</v>
      </c>
      <c r="O20" s="37" t="str">
        <f t="shared" si="16"/>
        <v/>
      </c>
      <c r="P20" s="168"/>
      <c r="Q20" s="175" t="str">
        <f t="shared" si="4"/>
        <v/>
      </c>
      <c r="R20" s="176" t="str">
        <f t="shared" si="5"/>
        <v/>
      </c>
      <c r="S20" s="177" t="str">
        <f t="shared" si="6"/>
        <v/>
      </c>
      <c r="T20" s="177" t="str">
        <f t="shared" si="7"/>
        <v/>
      </c>
      <c r="U20" s="177">
        <f t="shared" si="8"/>
        <v>0</v>
      </c>
      <c r="V20" s="37" t="str">
        <f t="shared" ca="1" si="9"/>
        <v>Atrasado, ainda não iniciado</v>
      </c>
      <c r="W20" s="33" t="str">
        <f t="shared" si="12"/>
        <v xml:space="preserve">EVT 2 - Material odontológico III/ RMS-2 </v>
      </c>
      <c r="AMK20" s="14"/>
    </row>
    <row r="21" spans="1:23 1025:1025" x14ac:dyDescent="0.25">
      <c r="A21" s="29">
        <f t="shared" si="13"/>
        <v>2</v>
      </c>
      <c r="B21" s="30" t="s">
        <v>23</v>
      </c>
      <c r="C21" s="31" t="s">
        <v>326</v>
      </c>
      <c r="D21" s="32" t="s">
        <v>327</v>
      </c>
      <c r="E21" s="33" t="str">
        <f t="shared" si="0"/>
        <v xml:space="preserve">67/2024 - Material odontológico III/ RMS-2 </v>
      </c>
      <c r="F21" s="173" t="s">
        <v>38</v>
      </c>
      <c r="G21" s="35" t="str">
        <f t="shared" si="15"/>
        <v>DISPONIBILIZAÇÃO DAS EEOO</v>
      </c>
      <c r="H21" s="31" t="s">
        <v>187</v>
      </c>
      <c r="I21" s="36">
        <v>45448</v>
      </c>
      <c r="J21" s="37" t="str">
        <f t="shared" si="1"/>
        <v>H</v>
      </c>
      <c r="K21" s="38" t="s">
        <v>33</v>
      </c>
      <c r="L21" s="174">
        <v>3</v>
      </c>
      <c r="M21" s="37">
        <f t="shared" si="2"/>
        <v>45355</v>
      </c>
      <c r="N21" s="37">
        <f t="shared" si="14"/>
        <v>45358</v>
      </c>
      <c r="O21" s="37" t="str">
        <f t="shared" si="16"/>
        <v/>
      </c>
      <c r="P21" s="168"/>
      <c r="Q21" s="175" t="str">
        <f t="shared" si="4"/>
        <v/>
      </c>
      <c r="R21" s="176" t="str">
        <f t="shared" si="5"/>
        <v/>
      </c>
      <c r="S21" s="177" t="str">
        <f t="shared" si="6"/>
        <v/>
      </c>
      <c r="T21" s="177" t="str">
        <f t="shared" si="7"/>
        <v/>
      </c>
      <c r="U21" s="177">
        <f t="shared" si="8"/>
        <v>0</v>
      </c>
      <c r="V21" s="37" t="str">
        <f t="shared" ca="1" si="9"/>
        <v>Atrasado, ainda não iniciado</v>
      </c>
      <c r="W21" s="33" t="str">
        <f t="shared" si="12"/>
        <v xml:space="preserve">EVT 2 - Material odontológico III/ RMS-2 </v>
      </c>
      <c r="AMK21" s="14"/>
    </row>
    <row r="22" spans="1:23 1025:1025" x14ac:dyDescent="0.25">
      <c r="A22" s="29">
        <f t="shared" si="13"/>
        <v>2</v>
      </c>
      <c r="B22" s="30" t="s">
        <v>23</v>
      </c>
      <c r="C22" s="31" t="s">
        <v>326</v>
      </c>
      <c r="D22" s="32" t="s">
        <v>327</v>
      </c>
      <c r="E22" s="33" t="str">
        <f t="shared" si="0"/>
        <v xml:space="preserve">67/2024 - Material odontológico III/ RMS-2 </v>
      </c>
      <c r="F22" s="173" t="s">
        <v>38</v>
      </c>
      <c r="G22" s="35" t="str">
        <f t="shared" si="15"/>
        <v>DISPONIBILIZAÇÃO DAS EEOO</v>
      </c>
      <c r="H22" s="31" t="s">
        <v>187</v>
      </c>
      <c r="I22" s="36">
        <v>45448</v>
      </c>
      <c r="J22" s="37" t="str">
        <f t="shared" si="1"/>
        <v>I</v>
      </c>
      <c r="K22" s="38" t="s">
        <v>34</v>
      </c>
      <c r="L22" s="174">
        <v>15</v>
      </c>
      <c r="M22" s="37">
        <f t="shared" si="2"/>
        <v>45358</v>
      </c>
      <c r="N22" s="37">
        <f t="shared" si="14"/>
        <v>45373</v>
      </c>
      <c r="O22" s="37" t="str">
        <f t="shared" si="16"/>
        <v/>
      </c>
      <c r="P22" s="168"/>
      <c r="Q22" s="175" t="str">
        <f t="shared" si="4"/>
        <v/>
      </c>
      <c r="R22" s="176" t="str">
        <f t="shared" si="5"/>
        <v/>
      </c>
      <c r="S22" s="177" t="str">
        <f t="shared" si="6"/>
        <v/>
      </c>
      <c r="T22" s="177" t="str">
        <f t="shared" si="7"/>
        <v/>
      </c>
      <c r="U22" s="177">
        <f t="shared" si="8"/>
        <v>0</v>
      </c>
      <c r="V22" s="37" t="str">
        <f t="shared" ca="1" si="9"/>
        <v>Atrasado, ainda não iniciado</v>
      </c>
      <c r="W22" s="33" t="str">
        <f t="shared" si="12"/>
        <v xml:space="preserve">EVT 2 - Material odontológico III/ RMS-2 </v>
      </c>
      <c r="AMK22" s="14"/>
    </row>
    <row r="23" spans="1:23 1025:1025" x14ac:dyDescent="0.25">
      <c r="A23" s="29">
        <f t="shared" si="13"/>
        <v>2</v>
      </c>
      <c r="B23" s="30" t="s">
        <v>23</v>
      </c>
      <c r="C23" s="31" t="s">
        <v>326</v>
      </c>
      <c r="D23" s="32" t="s">
        <v>327</v>
      </c>
      <c r="E23" s="33" t="str">
        <f t="shared" si="0"/>
        <v xml:space="preserve">67/2024 - Material odontológico III/ RMS-2 </v>
      </c>
      <c r="F23" s="173" t="s">
        <v>38</v>
      </c>
      <c r="G23" s="35" t="str">
        <f t="shared" si="15"/>
        <v>DISPONIBILIZAÇÃO DAS EEOO</v>
      </c>
      <c r="H23" s="31" t="s">
        <v>187</v>
      </c>
      <c r="I23" s="36">
        <v>45448</v>
      </c>
      <c r="J23" s="37" t="str">
        <f t="shared" si="1"/>
        <v>J</v>
      </c>
      <c r="K23" s="38" t="s">
        <v>35</v>
      </c>
      <c r="L23" s="174">
        <v>5</v>
      </c>
      <c r="M23" s="37">
        <f t="shared" si="2"/>
        <v>45373</v>
      </c>
      <c r="N23" s="37">
        <f t="shared" si="14"/>
        <v>45378</v>
      </c>
      <c r="O23" s="37" t="str">
        <f t="shared" si="16"/>
        <v/>
      </c>
      <c r="P23" s="168"/>
      <c r="Q23" s="175" t="str">
        <f t="shared" si="4"/>
        <v/>
      </c>
      <c r="R23" s="176" t="str">
        <f t="shared" si="5"/>
        <v/>
      </c>
      <c r="S23" s="177" t="str">
        <f t="shared" si="6"/>
        <v/>
      </c>
      <c r="T23" s="177" t="str">
        <f t="shared" si="7"/>
        <v/>
      </c>
      <c r="U23" s="177">
        <f t="shared" si="8"/>
        <v>0</v>
      </c>
      <c r="V23" s="37" t="str">
        <f t="shared" ca="1" si="9"/>
        <v>Atrasado, ainda não iniciado</v>
      </c>
      <c r="W23" s="33" t="str">
        <f t="shared" si="12"/>
        <v xml:space="preserve">EVT 2 - Material odontológico III/ RMS-2 </v>
      </c>
      <c r="AMK23" s="14"/>
    </row>
    <row r="24" spans="1:23 1025:1025" x14ac:dyDescent="0.25">
      <c r="A24" s="29">
        <f t="shared" si="13"/>
        <v>2</v>
      </c>
      <c r="B24" s="30" t="s">
        <v>23</v>
      </c>
      <c r="C24" s="31" t="s">
        <v>326</v>
      </c>
      <c r="D24" s="32" t="s">
        <v>327</v>
      </c>
      <c r="E24" s="33" t="str">
        <f t="shared" si="0"/>
        <v xml:space="preserve">67/2024 - Material odontológico III/ RMS-2 </v>
      </c>
      <c r="F24" s="173" t="s">
        <v>38</v>
      </c>
      <c r="G24" s="35" t="str">
        <f t="shared" si="15"/>
        <v>DISPONIBILIZAÇÃO DAS EEOO</v>
      </c>
      <c r="H24" s="31" t="s">
        <v>187</v>
      </c>
      <c r="I24" s="36">
        <v>45448</v>
      </c>
      <c r="J24" s="37" t="str">
        <f t="shared" si="1"/>
        <v>K</v>
      </c>
      <c r="K24" s="38" t="s">
        <v>36</v>
      </c>
      <c r="L24" s="174">
        <v>45</v>
      </c>
      <c r="M24" s="37">
        <f t="shared" si="2"/>
        <v>45378</v>
      </c>
      <c r="N24" s="37">
        <f t="shared" si="14"/>
        <v>45423</v>
      </c>
      <c r="O24" s="37" t="str">
        <f t="shared" si="16"/>
        <v/>
      </c>
      <c r="P24" s="168"/>
      <c r="Q24" s="175" t="str">
        <f t="shared" si="4"/>
        <v/>
      </c>
      <c r="R24" s="176" t="str">
        <f t="shared" si="5"/>
        <v/>
      </c>
      <c r="S24" s="177" t="str">
        <f t="shared" si="6"/>
        <v/>
      </c>
      <c r="T24" s="177" t="str">
        <f t="shared" si="7"/>
        <v/>
      </c>
      <c r="U24" s="177">
        <f t="shared" si="8"/>
        <v>0</v>
      </c>
      <c r="V24" s="37" t="str">
        <f t="shared" ca="1" si="9"/>
        <v>No prazo, ainda não iniciado</v>
      </c>
      <c r="W24" s="33" t="str">
        <f t="shared" si="12"/>
        <v xml:space="preserve">EVT 2 - Material odontológico III/ RMS-2 </v>
      </c>
      <c r="AMK24" s="14"/>
    </row>
    <row r="25" spans="1:23 1025:1025" x14ac:dyDescent="0.25">
      <c r="A25" s="29">
        <f t="shared" si="13"/>
        <v>2</v>
      </c>
      <c r="B25" s="30" t="s">
        <v>23</v>
      </c>
      <c r="C25" s="31" t="s">
        <v>326</v>
      </c>
      <c r="D25" s="32" t="s">
        <v>327</v>
      </c>
      <c r="E25" s="33" t="str">
        <f t="shared" si="0"/>
        <v xml:space="preserve">67/2024 - Material odontológico III/ RMS-2 </v>
      </c>
      <c r="F25" s="173" t="s">
        <v>38</v>
      </c>
      <c r="G25" s="35" t="str">
        <f t="shared" si="15"/>
        <v>DISPONIBILIZAÇÃO DAS EEOO</v>
      </c>
      <c r="H25" s="31" t="s">
        <v>187</v>
      </c>
      <c r="I25" s="36">
        <v>45448</v>
      </c>
      <c r="J25" s="37" t="str">
        <f t="shared" si="1"/>
        <v>L</v>
      </c>
      <c r="K25" s="38" t="s">
        <v>37</v>
      </c>
      <c r="L25" s="174">
        <v>15</v>
      </c>
      <c r="M25" s="37">
        <f t="shared" si="2"/>
        <v>45423</v>
      </c>
      <c r="N25" s="180">
        <f>I25-10</f>
        <v>45438</v>
      </c>
      <c r="O25" s="37" t="str">
        <f t="shared" si="16"/>
        <v/>
      </c>
      <c r="P25" s="168"/>
      <c r="Q25" s="175" t="str">
        <f t="shared" si="4"/>
        <v/>
      </c>
      <c r="R25" s="176" t="str">
        <f t="shared" si="5"/>
        <v/>
      </c>
      <c r="S25" s="177" t="str">
        <f t="shared" si="6"/>
        <v/>
      </c>
      <c r="T25" s="177" t="str">
        <f t="shared" si="7"/>
        <v/>
      </c>
      <c r="U25" s="177">
        <f t="shared" si="8"/>
        <v>0</v>
      </c>
      <c r="V25" s="37" t="str">
        <f t="shared" ca="1" si="9"/>
        <v>No prazo, ainda não iniciado</v>
      </c>
      <c r="W25" s="33" t="str">
        <f t="shared" si="12"/>
        <v xml:space="preserve">EVT 2 - Material odontológico III/ RMS-2 </v>
      </c>
      <c r="AMK25" s="14"/>
    </row>
    <row r="26" spans="1:23 1025:1025" s="172" customFormat="1" x14ac:dyDescent="0.25">
      <c r="A26" s="29">
        <f t="shared" si="13"/>
        <v>3</v>
      </c>
      <c r="B26" s="159" t="s">
        <v>23</v>
      </c>
      <c r="C26" s="160" t="s">
        <v>324</v>
      </c>
      <c r="D26" s="161" t="s">
        <v>325</v>
      </c>
      <c r="E26" s="162" t="str">
        <f t="shared" si="0"/>
        <v>56/2024 - Material Hospitalar e Odontológico (1,4 e 5)</v>
      </c>
      <c r="F26" s="163" t="s">
        <v>40</v>
      </c>
      <c r="G26" s="164" t="str">
        <f>IF(P26="",MID(K26,5,999),IF(P27="",MID(K27,5,999),IF(P28="",MID(K28,5,999),IF(P29="",MID(K29,5,999),IF(P30="",MID(K30,5,999),IF(P31="",MID(K31,5,999),IF(P32="",MID(K32,5,999),IF(P33="",MID(K33,5,999),IF(P34="",MID(K34,5,999),IF(P35="",MID(K35,5,999),IF(P36="",MID(K36,5,999),MID(K37,5,999))))))))))))</f>
        <v>DISPONIBILIZAÇÃO DAS EEOO</v>
      </c>
      <c r="H26" s="160" t="s">
        <v>39</v>
      </c>
      <c r="I26" s="179">
        <v>45535</v>
      </c>
      <c r="J26" s="165" t="str">
        <f t="shared" si="1"/>
        <v>A</v>
      </c>
      <c r="K26" s="166" t="s">
        <v>26</v>
      </c>
      <c r="L26" s="167">
        <v>0</v>
      </c>
      <c r="M26" s="165">
        <f t="shared" si="2"/>
        <v>45352</v>
      </c>
      <c r="N26" s="165">
        <f t="shared" ref="N26:N36" si="17">M27</f>
        <v>45352</v>
      </c>
      <c r="O26" s="165">
        <f>M26</f>
        <v>45352</v>
      </c>
      <c r="P26" s="168"/>
      <c r="Q26" s="169" t="str">
        <f t="shared" si="4"/>
        <v/>
      </c>
      <c r="R26" s="170" t="str">
        <f t="shared" si="5"/>
        <v/>
      </c>
      <c r="S26" s="171" t="str">
        <f t="shared" si="6"/>
        <v/>
      </c>
      <c r="T26" s="171" t="str">
        <f t="shared" si="7"/>
        <v/>
      </c>
      <c r="U26" s="171">
        <f t="shared" si="8"/>
        <v>0</v>
      </c>
      <c r="V26" s="165" t="str">
        <f t="shared" ca="1" si="9"/>
        <v>Atrasado, em andamento</v>
      </c>
      <c r="W26" s="33" t="str">
        <f t="shared" si="12"/>
        <v>EVT 3 - Material Hospitalar e Odontológico (1,4 e 5)</v>
      </c>
    </row>
    <row r="27" spans="1:23 1025:1025" x14ac:dyDescent="0.25">
      <c r="A27" s="29">
        <f t="shared" si="13"/>
        <v>3</v>
      </c>
      <c r="B27" s="30" t="s">
        <v>23</v>
      </c>
      <c r="C27" s="31" t="s">
        <v>324</v>
      </c>
      <c r="D27" s="32" t="s">
        <v>325</v>
      </c>
      <c r="E27" s="33" t="str">
        <f t="shared" si="0"/>
        <v>56/2024 - Material Hospitalar e Odontológico (1,4 e 5)</v>
      </c>
      <c r="F27" s="173" t="s">
        <v>40</v>
      </c>
      <c r="G27" s="35" t="str">
        <f t="shared" ref="G27:G37" si="18">G26</f>
        <v>DISPONIBILIZAÇÃO DAS EEOO</v>
      </c>
      <c r="H27" s="31" t="s">
        <v>39</v>
      </c>
      <c r="I27" s="36">
        <v>45535</v>
      </c>
      <c r="J27" s="37" t="str">
        <f t="shared" si="1"/>
        <v>B</v>
      </c>
      <c r="K27" s="38" t="s">
        <v>27</v>
      </c>
      <c r="L27" s="174">
        <v>10</v>
      </c>
      <c r="M27" s="37">
        <f t="shared" si="2"/>
        <v>45352</v>
      </c>
      <c r="N27" s="37">
        <f t="shared" si="17"/>
        <v>45362</v>
      </c>
      <c r="O27" s="37" t="str">
        <f t="shared" ref="O27:O37" si="19">IF(P26&lt;&gt;"",P26,"")</f>
        <v/>
      </c>
      <c r="P27" s="168"/>
      <c r="Q27" s="175" t="str">
        <f t="shared" si="4"/>
        <v/>
      </c>
      <c r="R27" s="176" t="str">
        <f t="shared" si="5"/>
        <v/>
      </c>
      <c r="S27" s="177" t="str">
        <f t="shared" si="6"/>
        <v/>
      </c>
      <c r="T27" s="177" t="str">
        <f t="shared" si="7"/>
        <v/>
      </c>
      <c r="U27" s="177">
        <f t="shared" si="8"/>
        <v>0</v>
      </c>
      <c r="V27" s="37" t="str">
        <f t="shared" ca="1" si="9"/>
        <v>Atrasado, ainda não iniciado</v>
      </c>
      <c r="W27" s="33" t="str">
        <f t="shared" si="12"/>
        <v>EVT 3 - Material Hospitalar e Odontológico (1,4 e 5)</v>
      </c>
      <c r="AMK27" s="14"/>
    </row>
    <row r="28" spans="1:23 1025:1025" x14ac:dyDescent="0.25">
      <c r="A28" s="29">
        <f t="shared" si="13"/>
        <v>3</v>
      </c>
      <c r="B28" s="30" t="s">
        <v>23</v>
      </c>
      <c r="C28" s="31" t="s">
        <v>324</v>
      </c>
      <c r="D28" s="32" t="s">
        <v>325</v>
      </c>
      <c r="E28" s="33" t="str">
        <f t="shared" si="0"/>
        <v>56/2024 - Material Hospitalar e Odontológico (1,4 e 5)</v>
      </c>
      <c r="F28" s="173" t="s">
        <v>40</v>
      </c>
      <c r="G28" s="35" t="str">
        <f t="shared" si="18"/>
        <v>DISPONIBILIZAÇÃO DAS EEOO</v>
      </c>
      <c r="H28" s="31" t="s">
        <v>39</v>
      </c>
      <c r="I28" s="36">
        <v>45535</v>
      </c>
      <c r="J28" s="37" t="str">
        <f t="shared" si="1"/>
        <v>C</v>
      </c>
      <c r="K28" s="38" t="s">
        <v>28</v>
      </c>
      <c r="L28" s="174">
        <v>20</v>
      </c>
      <c r="M28" s="37">
        <f t="shared" si="2"/>
        <v>45362</v>
      </c>
      <c r="N28" s="37">
        <f t="shared" si="17"/>
        <v>45382</v>
      </c>
      <c r="O28" s="37" t="str">
        <f t="shared" si="19"/>
        <v/>
      </c>
      <c r="P28" s="168"/>
      <c r="Q28" s="175" t="str">
        <f t="shared" si="4"/>
        <v/>
      </c>
      <c r="R28" s="176" t="str">
        <f t="shared" si="5"/>
        <v/>
      </c>
      <c r="S28" s="177" t="str">
        <f t="shared" si="6"/>
        <v/>
      </c>
      <c r="T28" s="177" t="str">
        <f t="shared" si="7"/>
        <v/>
      </c>
      <c r="U28" s="177">
        <f t="shared" si="8"/>
        <v>0</v>
      </c>
      <c r="V28" s="37" t="str">
        <f t="shared" ca="1" si="9"/>
        <v>Atrasado, ainda não iniciado</v>
      </c>
      <c r="W28" s="33" t="str">
        <f t="shared" si="12"/>
        <v>EVT 3 - Material Hospitalar e Odontológico (1,4 e 5)</v>
      </c>
      <c r="AMK28" s="14"/>
    </row>
    <row r="29" spans="1:23 1025:1025" x14ac:dyDescent="0.25">
      <c r="A29" s="29">
        <f t="shared" si="13"/>
        <v>3</v>
      </c>
      <c r="B29" s="30" t="s">
        <v>23</v>
      </c>
      <c r="C29" s="31" t="s">
        <v>324</v>
      </c>
      <c r="D29" s="32" t="s">
        <v>325</v>
      </c>
      <c r="E29" s="33" t="str">
        <f t="shared" si="0"/>
        <v>56/2024 - Material Hospitalar e Odontológico (1,4 e 5)</v>
      </c>
      <c r="F29" s="173" t="s">
        <v>40</v>
      </c>
      <c r="G29" s="35" t="str">
        <f t="shared" si="18"/>
        <v>DISPONIBILIZAÇÃO DAS EEOO</v>
      </c>
      <c r="H29" s="31" t="s">
        <v>39</v>
      </c>
      <c r="I29" s="36">
        <v>45535</v>
      </c>
      <c r="J29" s="37" t="str">
        <f t="shared" si="1"/>
        <v>D</v>
      </c>
      <c r="K29" s="38" t="s">
        <v>29</v>
      </c>
      <c r="L29" s="174">
        <v>10</v>
      </c>
      <c r="M29" s="37">
        <f t="shared" si="2"/>
        <v>45382</v>
      </c>
      <c r="N29" s="37">
        <f t="shared" si="17"/>
        <v>45392</v>
      </c>
      <c r="O29" s="37" t="str">
        <f t="shared" si="19"/>
        <v/>
      </c>
      <c r="P29" s="168"/>
      <c r="Q29" s="175" t="str">
        <f t="shared" si="4"/>
        <v/>
      </c>
      <c r="R29" s="176" t="str">
        <f t="shared" si="5"/>
        <v/>
      </c>
      <c r="S29" s="177" t="str">
        <f t="shared" si="6"/>
        <v/>
      </c>
      <c r="T29" s="177" t="str">
        <f t="shared" si="7"/>
        <v/>
      </c>
      <c r="U29" s="177">
        <f t="shared" si="8"/>
        <v>0</v>
      </c>
      <c r="V29" s="37" t="str">
        <f t="shared" ca="1" si="9"/>
        <v>No prazo, ainda não iniciado</v>
      </c>
      <c r="W29" s="33" t="str">
        <f t="shared" si="12"/>
        <v>EVT 3 - Material Hospitalar e Odontológico (1,4 e 5)</v>
      </c>
      <c r="AMK29" s="14"/>
    </row>
    <row r="30" spans="1:23 1025:1025" x14ac:dyDescent="0.25">
      <c r="A30" s="29">
        <f t="shared" si="13"/>
        <v>3</v>
      </c>
      <c r="B30" s="30" t="s">
        <v>23</v>
      </c>
      <c r="C30" s="31" t="s">
        <v>324</v>
      </c>
      <c r="D30" s="32" t="s">
        <v>325</v>
      </c>
      <c r="E30" s="33" t="str">
        <f t="shared" si="0"/>
        <v>56/2024 - Material Hospitalar e Odontológico (1,4 e 5)</v>
      </c>
      <c r="F30" s="173" t="s">
        <v>40</v>
      </c>
      <c r="G30" s="35" t="str">
        <f t="shared" si="18"/>
        <v>DISPONIBILIZAÇÃO DAS EEOO</v>
      </c>
      <c r="H30" s="31" t="s">
        <v>39</v>
      </c>
      <c r="I30" s="36">
        <v>45535</v>
      </c>
      <c r="J30" s="37" t="str">
        <f t="shared" si="1"/>
        <v>E</v>
      </c>
      <c r="K30" s="38" t="s">
        <v>30</v>
      </c>
      <c r="L30" s="174">
        <v>10</v>
      </c>
      <c r="M30" s="37">
        <f t="shared" si="2"/>
        <v>45392</v>
      </c>
      <c r="N30" s="37">
        <f t="shared" si="17"/>
        <v>45402</v>
      </c>
      <c r="O30" s="37" t="str">
        <f t="shared" si="19"/>
        <v/>
      </c>
      <c r="P30" s="168"/>
      <c r="Q30" s="175" t="str">
        <f t="shared" si="4"/>
        <v/>
      </c>
      <c r="R30" s="176" t="str">
        <f t="shared" si="5"/>
        <v/>
      </c>
      <c r="S30" s="177" t="str">
        <f t="shared" si="6"/>
        <v/>
      </c>
      <c r="T30" s="177" t="str">
        <f t="shared" si="7"/>
        <v/>
      </c>
      <c r="U30" s="177">
        <f t="shared" si="8"/>
        <v>0</v>
      </c>
      <c r="V30" s="37" t="str">
        <f t="shared" ca="1" si="9"/>
        <v>No prazo, ainda não iniciado</v>
      </c>
      <c r="W30" s="33" t="str">
        <f t="shared" si="12"/>
        <v>EVT 3 - Material Hospitalar e Odontológico (1,4 e 5)</v>
      </c>
      <c r="AMK30" s="14"/>
    </row>
    <row r="31" spans="1:23 1025:1025" x14ac:dyDescent="0.25">
      <c r="A31" s="29">
        <f t="shared" si="13"/>
        <v>3</v>
      </c>
      <c r="B31" s="30" t="s">
        <v>23</v>
      </c>
      <c r="C31" s="31" t="s">
        <v>324</v>
      </c>
      <c r="D31" s="32" t="s">
        <v>325</v>
      </c>
      <c r="E31" s="33" t="str">
        <f t="shared" si="0"/>
        <v>56/2024 - Material Hospitalar e Odontológico (1,4 e 5)</v>
      </c>
      <c r="F31" s="173" t="s">
        <v>40</v>
      </c>
      <c r="G31" s="35" t="str">
        <f t="shared" si="18"/>
        <v>DISPONIBILIZAÇÃO DAS EEOO</v>
      </c>
      <c r="H31" s="31" t="s">
        <v>39</v>
      </c>
      <c r="I31" s="36">
        <v>45535</v>
      </c>
      <c r="J31" s="37" t="str">
        <f t="shared" si="1"/>
        <v>F</v>
      </c>
      <c r="K31" s="38" t="s">
        <v>31</v>
      </c>
      <c r="L31" s="174">
        <v>10</v>
      </c>
      <c r="M31" s="37">
        <f t="shared" si="2"/>
        <v>45402</v>
      </c>
      <c r="N31" s="37">
        <f t="shared" si="17"/>
        <v>45412</v>
      </c>
      <c r="O31" s="37" t="str">
        <f t="shared" si="19"/>
        <v/>
      </c>
      <c r="P31" s="168"/>
      <c r="Q31" s="175" t="str">
        <f t="shared" si="4"/>
        <v/>
      </c>
      <c r="R31" s="176" t="str">
        <f t="shared" si="5"/>
        <v/>
      </c>
      <c r="S31" s="177" t="str">
        <f t="shared" si="6"/>
        <v/>
      </c>
      <c r="T31" s="177" t="str">
        <f t="shared" si="7"/>
        <v/>
      </c>
      <c r="U31" s="177">
        <f t="shared" si="8"/>
        <v>0</v>
      </c>
      <c r="V31" s="37" t="str">
        <f t="shared" ca="1" si="9"/>
        <v>No prazo, ainda não iniciado</v>
      </c>
      <c r="W31" s="33" t="str">
        <f t="shared" si="12"/>
        <v>EVT 3 - Material Hospitalar e Odontológico (1,4 e 5)</v>
      </c>
      <c r="AMK31" s="14"/>
    </row>
    <row r="32" spans="1:23 1025:1025" x14ac:dyDescent="0.25">
      <c r="A32" s="29">
        <f t="shared" si="13"/>
        <v>3</v>
      </c>
      <c r="B32" s="30" t="s">
        <v>23</v>
      </c>
      <c r="C32" s="31" t="s">
        <v>324</v>
      </c>
      <c r="D32" s="32" t="s">
        <v>325</v>
      </c>
      <c r="E32" s="33" t="str">
        <f t="shared" si="0"/>
        <v>56/2024 - Material Hospitalar e Odontológico (1,4 e 5)</v>
      </c>
      <c r="F32" s="173" t="s">
        <v>40</v>
      </c>
      <c r="G32" s="35" t="str">
        <f t="shared" si="18"/>
        <v>DISPONIBILIZAÇÃO DAS EEOO</v>
      </c>
      <c r="H32" s="31" t="s">
        <v>39</v>
      </c>
      <c r="I32" s="36">
        <v>45535</v>
      </c>
      <c r="J32" s="37" t="str">
        <f t="shared" si="1"/>
        <v>G</v>
      </c>
      <c r="K32" s="38" t="s">
        <v>32</v>
      </c>
      <c r="L32" s="174">
        <v>5</v>
      </c>
      <c r="M32" s="37">
        <f t="shared" si="2"/>
        <v>45412</v>
      </c>
      <c r="N32" s="37">
        <f t="shared" si="17"/>
        <v>45417</v>
      </c>
      <c r="O32" s="37" t="str">
        <f t="shared" si="19"/>
        <v/>
      </c>
      <c r="P32" s="168"/>
      <c r="Q32" s="175" t="str">
        <f t="shared" si="4"/>
        <v/>
      </c>
      <c r="R32" s="176" t="str">
        <f t="shared" si="5"/>
        <v/>
      </c>
      <c r="S32" s="177" t="str">
        <f t="shared" si="6"/>
        <v/>
      </c>
      <c r="T32" s="177" t="str">
        <f t="shared" si="7"/>
        <v/>
      </c>
      <c r="U32" s="177">
        <f t="shared" si="8"/>
        <v>0</v>
      </c>
      <c r="V32" s="37" t="str">
        <f t="shared" ca="1" si="9"/>
        <v>No prazo, ainda não iniciado</v>
      </c>
      <c r="W32" s="33" t="str">
        <f t="shared" si="12"/>
        <v>EVT 3 - Material Hospitalar e Odontológico (1,4 e 5)</v>
      </c>
      <c r="AMK32" s="14"/>
    </row>
    <row r="33" spans="1:23 1025:1025" x14ac:dyDescent="0.25">
      <c r="A33" s="29">
        <f t="shared" si="13"/>
        <v>3</v>
      </c>
      <c r="B33" s="30" t="s">
        <v>23</v>
      </c>
      <c r="C33" s="31" t="s">
        <v>324</v>
      </c>
      <c r="D33" s="32" t="s">
        <v>325</v>
      </c>
      <c r="E33" s="33" t="str">
        <f t="shared" si="0"/>
        <v>56/2024 - Material Hospitalar e Odontológico (1,4 e 5)</v>
      </c>
      <c r="F33" s="173" t="s">
        <v>40</v>
      </c>
      <c r="G33" s="35" t="str">
        <f t="shared" si="18"/>
        <v>DISPONIBILIZAÇÃO DAS EEOO</v>
      </c>
      <c r="H33" s="31" t="s">
        <v>39</v>
      </c>
      <c r="I33" s="36">
        <v>45535</v>
      </c>
      <c r="J33" s="37" t="str">
        <f t="shared" si="1"/>
        <v>H</v>
      </c>
      <c r="K33" s="38" t="s">
        <v>33</v>
      </c>
      <c r="L33" s="174">
        <v>3</v>
      </c>
      <c r="M33" s="37">
        <f t="shared" si="2"/>
        <v>45417</v>
      </c>
      <c r="N33" s="37">
        <f t="shared" si="17"/>
        <v>45420</v>
      </c>
      <c r="O33" s="37" t="str">
        <f t="shared" si="19"/>
        <v/>
      </c>
      <c r="P33" s="168"/>
      <c r="Q33" s="175" t="str">
        <f t="shared" si="4"/>
        <v/>
      </c>
      <c r="R33" s="176" t="str">
        <f t="shared" si="5"/>
        <v/>
      </c>
      <c r="S33" s="177" t="str">
        <f t="shared" si="6"/>
        <v/>
      </c>
      <c r="T33" s="177" t="str">
        <f t="shared" si="7"/>
        <v/>
      </c>
      <c r="U33" s="177">
        <f t="shared" si="8"/>
        <v>0</v>
      </c>
      <c r="V33" s="37" t="str">
        <f t="shared" ca="1" si="9"/>
        <v>No prazo, ainda não iniciado</v>
      </c>
      <c r="W33" s="33" t="str">
        <f t="shared" si="12"/>
        <v>EVT 3 - Material Hospitalar e Odontológico (1,4 e 5)</v>
      </c>
      <c r="AMK33" s="14"/>
    </row>
    <row r="34" spans="1:23 1025:1025" x14ac:dyDescent="0.25">
      <c r="A34" s="29">
        <f t="shared" si="13"/>
        <v>3</v>
      </c>
      <c r="B34" s="30" t="s">
        <v>23</v>
      </c>
      <c r="C34" s="31" t="s">
        <v>324</v>
      </c>
      <c r="D34" s="32" t="s">
        <v>325</v>
      </c>
      <c r="E34" s="33" t="str">
        <f t="shared" si="0"/>
        <v>56/2024 - Material Hospitalar e Odontológico (1,4 e 5)</v>
      </c>
      <c r="F34" s="173" t="s">
        <v>40</v>
      </c>
      <c r="G34" s="35" t="str">
        <f t="shared" si="18"/>
        <v>DISPONIBILIZAÇÃO DAS EEOO</v>
      </c>
      <c r="H34" s="31" t="s">
        <v>39</v>
      </c>
      <c r="I34" s="36">
        <v>45535</v>
      </c>
      <c r="J34" s="37" t="str">
        <f t="shared" si="1"/>
        <v>I</v>
      </c>
      <c r="K34" s="38" t="s">
        <v>34</v>
      </c>
      <c r="L34" s="174">
        <v>15</v>
      </c>
      <c r="M34" s="37">
        <f t="shared" si="2"/>
        <v>45420</v>
      </c>
      <c r="N34" s="37">
        <f t="shared" si="17"/>
        <v>45435</v>
      </c>
      <c r="O34" s="37" t="str">
        <f t="shared" si="19"/>
        <v/>
      </c>
      <c r="P34" s="168"/>
      <c r="Q34" s="175" t="str">
        <f t="shared" si="4"/>
        <v/>
      </c>
      <c r="R34" s="176" t="str">
        <f t="shared" si="5"/>
        <v/>
      </c>
      <c r="S34" s="177" t="str">
        <f t="shared" si="6"/>
        <v/>
      </c>
      <c r="T34" s="177" t="str">
        <f t="shared" si="7"/>
        <v/>
      </c>
      <c r="U34" s="177">
        <f t="shared" si="8"/>
        <v>0</v>
      </c>
      <c r="V34" s="37" t="str">
        <f t="shared" ca="1" si="9"/>
        <v>No prazo, ainda não iniciado</v>
      </c>
      <c r="W34" s="33" t="str">
        <f t="shared" si="12"/>
        <v>EVT 3 - Material Hospitalar e Odontológico (1,4 e 5)</v>
      </c>
      <c r="AMK34" s="14"/>
    </row>
    <row r="35" spans="1:23 1025:1025" x14ac:dyDescent="0.25">
      <c r="A35" s="29">
        <f t="shared" si="13"/>
        <v>3</v>
      </c>
      <c r="B35" s="30" t="s">
        <v>23</v>
      </c>
      <c r="C35" s="31" t="s">
        <v>324</v>
      </c>
      <c r="D35" s="32" t="s">
        <v>325</v>
      </c>
      <c r="E35" s="33" t="str">
        <f t="shared" si="0"/>
        <v>56/2024 - Material Hospitalar e Odontológico (1,4 e 5)</v>
      </c>
      <c r="F35" s="173" t="s">
        <v>40</v>
      </c>
      <c r="G35" s="35" t="str">
        <f t="shared" si="18"/>
        <v>DISPONIBILIZAÇÃO DAS EEOO</v>
      </c>
      <c r="H35" s="31" t="s">
        <v>39</v>
      </c>
      <c r="I35" s="36">
        <v>45535</v>
      </c>
      <c r="J35" s="37" t="str">
        <f t="shared" si="1"/>
        <v>J</v>
      </c>
      <c r="K35" s="38" t="s">
        <v>35</v>
      </c>
      <c r="L35" s="174">
        <v>5</v>
      </c>
      <c r="M35" s="37">
        <f t="shared" si="2"/>
        <v>45435</v>
      </c>
      <c r="N35" s="37">
        <f t="shared" si="17"/>
        <v>45440</v>
      </c>
      <c r="O35" s="37" t="str">
        <f t="shared" si="19"/>
        <v/>
      </c>
      <c r="P35" s="168"/>
      <c r="Q35" s="175" t="str">
        <f t="shared" si="4"/>
        <v/>
      </c>
      <c r="R35" s="176" t="str">
        <f t="shared" si="5"/>
        <v/>
      </c>
      <c r="S35" s="177" t="str">
        <f t="shared" si="6"/>
        <v/>
      </c>
      <c r="T35" s="177" t="str">
        <f t="shared" si="7"/>
        <v/>
      </c>
      <c r="U35" s="177">
        <f t="shared" si="8"/>
        <v>0</v>
      </c>
      <c r="V35" s="37" t="str">
        <f t="shared" ca="1" si="9"/>
        <v>No prazo, ainda não iniciado</v>
      </c>
      <c r="W35" s="33" t="str">
        <f t="shared" si="12"/>
        <v>EVT 3 - Material Hospitalar e Odontológico (1,4 e 5)</v>
      </c>
      <c r="AMK35" s="14"/>
    </row>
    <row r="36" spans="1:23 1025:1025" x14ac:dyDescent="0.25">
      <c r="A36" s="29">
        <f t="shared" si="13"/>
        <v>3</v>
      </c>
      <c r="B36" s="30" t="s">
        <v>23</v>
      </c>
      <c r="C36" s="31" t="s">
        <v>324</v>
      </c>
      <c r="D36" s="32" t="s">
        <v>325</v>
      </c>
      <c r="E36" s="33" t="str">
        <f t="shared" si="0"/>
        <v>56/2024 - Material Hospitalar e Odontológico (1,4 e 5)</v>
      </c>
      <c r="F36" s="173" t="s">
        <v>40</v>
      </c>
      <c r="G36" s="35" t="str">
        <f t="shared" si="18"/>
        <v>DISPONIBILIZAÇÃO DAS EEOO</v>
      </c>
      <c r="H36" s="31" t="s">
        <v>39</v>
      </c>
      <c r="I36" s="36">
        <v>45535</v>
      </c>
      <c r="J36" s="37" t="str">
        <f t="shared" si="1"/>
        <v>K</v>
      </c>
      <c r="K36" s="38" t="s">
        <v>36</v>
      </c>
      <c r="L36" s="174">
        <v>70</v>
      </c>
      <c r="M36" s="37">
        <f t="shared" si="2"/>
        <v>45440</v>
      </c>
      <c r="N36" s="37">
        <f t="shared" si="17"/>
        <v>45510</v>
      </c>
      <c r="O36" s="37" t="str">
        <f t="shared" si="19"/>
        <v/>
      </c>
      <c r="P36" s="168"/>
      <c r="Q36" s="175" t="str">
        <f t="shared" si="4"/>
        <v/>
      </c>
      <c r="R36" s="176" t="str">
        <f t="shared" si="5"/>
        <v/>
      </c>
      <c r="S36" s="177" t="str">
        <f t="shared" si="6"/>
        <v/>
      </c>
      <c r="T36" s="177" t="str">
        <f t="shared" si="7"/>
        <v/>
      </c>
      <c r="U36" s="177">
        <f t="shared" si="8"/>
        <v>0</v>
      </c>
      <c r="V36" s="37" t="str">
        <f t="shared" ca="1" si="9"/>
        <v>No prazo, ainda não iniciado</v>
      </c>
      <c r="W36" s="33" t="str">
        <f t="shared" si="12"/>
        <v>EVT 3 - Material Hospitalar e Odontológico (1,4 e 5)</v>
      </c>
      <c r="AMK36" s="14"/>
    </row>
    <row r="37" spans="1:23 1025:1025" x14ac:dyDescent="0.25">
      <c r="A37" s="29">
        <f t="shared" si="13"/>
        <v>3</v>
      </c>
      <c r="B37" s="30" t="s">
        <v>23</v>
      </c>
      <c r="C37" s="31" t="s">
        <v>324</v>
      </c>
      <c r="D37" s="32" t="s">
        <v>325</v>
      </c>
      <c r="E37" s="33" t="str">
        <f t="shared" si="0"/>
        <v>56/2024 - Material Hospitalar e Odontológico (1,4 e 5)</v>
      </c>
      <c r="F37" s="173" t="s">
        <v>40</v>
      </c>
      <c r="G37" s="35" t="str">
        <f t="shared" si="18"/>
        <v>DISPONIBILIZAÇÃO DAS EEOO</v>
      </c>
      <c r="H37" s="31" t="s">
        <v>39</v>
      </c>
      <c r="I37" s="36">
        <v>45535</v>
      </c>
      <c r="J37" s="37" t="str">
        <f t="shared" si="1"/>
        <v>L</v>
      </c>
      <c r="K37" s="38" t="s">
        <v>37</v>
      </c>
      <c r="L37" s="174">
        <v>15</v>
      </c>
      <c r="M37" s="37">
        <f t="shared" si="2"/>
        <v>45510</v>
      </c>
      <c r="N37" s="180">
        <f>I37-10</f>
        <v>45525</v>
      </c>
      <c r="O37" s="37" t="str">
        <f t="shared" si="19"/>
        <v/>
      </c>
      <c r="P37" s="168"/>
      <c r="Q37" s="175" t="str">
        <f t="shared" si="4"/>
        <v/>
      </c>
      <c r="R37" s="176" t="str">
        <f t="shared" si="5"/>
        <v/>
      </c>
      <c r="S37" s="177" t="str">
        <f t="shared" si="6"/>
        <v/>
      </c>
      <c r="T37" s="177" t="str">
        <f t="shared" si="7"/>
        <v/>
      </c>
      <c r="U37" s="177">
        <f t="shared" si="8"/>
        <v>0</v>
      </c>
      <c r="V37" s="37" t="str">
        <f t="shared" ca="1" si="9"/>
        <v>No prazo, ainda não iniciado</v>
      </c>
      <c r="W37" s="33" t="str">
        <f t="shared" si="12"/>
        <v>EVT 3 - Material Hospitalar e Odontológico (1,4 e 5)</v>
      </c>
      <c r="AMK37" s="14"/>
    </row>
    <row r="38" spans="1:23 1025:1025" s="172" customFormat="1" ht="15.75" x14ac:dyDescent="0.25">
      <c r="A38" s="29">
        <f t="shared" si="13"/>
        <v>4</v>
      </c>
      <c r="B38" s="159" t="s">
        <v>23</v>
      </c>
      <c r="C38" s="160" t="s">
        <v>328</v>
      </c>
      <c r="D38" s="181" t="s">
        <v>329</v>
      </c>
      <c r="E38" s="162" t="str">
        <f t="shared" si="0"/>
        <v>80/2024 - Cirurgia Cardíaca, Vascular e Eletrofisiologia</v>
      </c>
      <c r="F38" s="182" t="s">
        <v>43</v>
      </c>
      <c r="G38" s="164" t="str">
        <f>IF(P38="",MID(K38,5,999),IF(P39="",MID(K39,5,999),IF(P40="",MID(K40,5,999),IF(P41="",MID(K41,5,999),IF(P42="",MID(K42,5,999),IF(P43="",MID(K43,5,999),IF(P44="",MID(K44,5,999),IF(P45="",MID(K45,5,999),IF(P46="",MID(K46,5,999),IF(P47="",MID(K47,5,999),IF(P48="",MID(K48,5,999),MID(K49,5,999))))))))))))</f>
        <v>DISPONIBILIZAÇÃO DAS EEOO</v>
      </c>
      <c r="H38" s="160" t="s">
        <v>42</v>
      </c>
      <c r="I38" s="179">
        <v>45665</v>
      </c>
      <c r="J38" s="165" t="str">
        <f t="shared" si="1"/>
        <v>A</v>
      </c>
      <c r="K38" s="166" t="s">
        <v>26</v>
      </c>
      <c r="L38" s="167">
        <v>0</v>
      </c>
      <c r="M38" s="165">
        <f t="shared" si="2"/>
        <v>45477</v>
      </c>
      <c r="N38" s="165">
        <f t="shared" ref="N38:N48" si="20">M39</f>
        <v>45477</v>
      </c>
      <c r="O38" s="165">
        <f>M38</f>
        <v>45477</v>
      </c>
      <c r="P38" s="168"/>
      <c r="Q38" s="169" t="str">
        <f t="shared" si="4"/>
        <v/>
      </c>
      <c r="R38" s="170" t="str">
        <f t="shared" si="5"/>
        <v/>
      </c>
      <c r="S38" s="171" t="str">
        <f t="shared" si="6"/>
        <v/>
      </c>
      <c r="T38" s="171" t="str">
        <f t="shared" si="7"/>
        <v/>
      </c>
      <c r="U38" s="171">
        <f t="shared" si="8"/>
        <v>0</v>
      </c>
      <c r="V38" s="165" t="str">
        <f t="shared" ca="1" si="9"/>
        <v>No prazo, em andamento</v>
      </c>
      <c r="W38" s="33" t="str">
        <f t="shared" si="12"/>
        <v>EVT 4 - Cirurgia Cardíaca, Vascular e Eletrofisiologia</v>
      </c>
    </row>
    <row r="39" spans="1:23 1025:1025" ht="15.75" x14ac:dyDescent="0.25">
      <c r="A39" s="29">
        <f t="shared" si="13"/>
        <v>4</v>
      </c>
      <c r="B39" s="30" t="s">
        <v>23</v>
      </c>
      <c r="C39" s="31" t="s">
        <v>328</v>
      </c>
      <c r="D39" s="183" t="s">
        <v>329</v>
      </c>
      <c r="E39" s="33" t="str">
        <f t="shared" si="0"/>
        <v>80/2024 - Cirurgia Cardíaca, Vascular e Eletrofisiologia</v>
      </c>
      <c r="F39" s="184" t="s">
        <v>43</v>
      </c>
      <c r="G39" s="35" t="str">
        <f t="shared" ref="G39:G49" si="21">G38</f>
        <v>DISPONIBILIZAÇÃO DAS EEOO</v>
      </c>
      <c r="H39" s="31" t="s">
        <v>42</v>
      </c>
      <c r="I39" s="36">
        <v>45665</v>
      </c>
      <c r="J39" s="37" t="str">
        <f t="shared" si="1"/>
        <v>B</v>
      </c>
      <c r="K39" s="38" t="s">
        <v>27</v>
      </c>
      <c r="L39" s="174">
        <v>5</v>
      </c>
      <c r="M39" s="37">
        <f t="shared" si="2"/>
        <v>45477</v>
      </c>
      <c r="N39" s="37">
        <f t="shared" si="20"/>
        <v>45482</v>
      </c>
      <c r="O39" s="37" t="str">
        <f t="shared" ref="O39:O49" si="22">IF(P38&lt;&gt;"",P38,"")</f>
        <v/>
      </c>
      <c r="P39" s="168"/>
      <c r="Q39" s="175" t="str">
        <f t="shared" si="4"/>
        <v/>
      </c>
      <c r="R39" s="176" t="str">
        <f t="shared" si="5"/>
        <v/>
      </c>
      <c r="S39" s="177" t="str">
        <f t="shared" si="6"/>
        <v/>
      </c>
      <c r="T39" s="177" t="str">
        <f t="shared" si="7"/>
        <v/>
      </c>
      <c r="U39" s="177">
        <f t="shared" si="8"/>
        <v>0</v>
      </c>
      <c r="V39" s="37" t="str">
        <f t="shared" ca="1" si="9"/>
        <v>No prazo, ainda não iniciado</v>
      </c>
      <c r="W39" s="33" t="str">
        <f t="shared" si="12"/>
        <v>EVT 4 - Cirurgia Cardíaca, Vascular e Eletrofisiologia</v>
      </c>
      <c r="AMK39" s="14"/>
    </row>
    <row r="40" spans="1:23 1025:1025" ht="15.75" x14ac:dyDescent="0.25">
      <c r="A40" s="29">
        <f t="shared" si="13"/>
        <v>4</v>
      </c>
      <c r="B40" s="30" t="s">
        <v>23</v>
      </c>
      <c r="C40" s="31" t="s">
        <v>328</v>
      </c>
      <c r="D40" s="183" t="s">
        <v>329</v>
      </c>
      <c r="E40" s="33" t="str">
        <f t="shared" si="0"/>
        <v>80/2024 - Cirurgia Cardíaca, Vascular e Eletrofisiologia</v>
      </c>
      <c r="F40" s="184" t="s">
        <v>43</v>
      </c>
      <c r="G40" s="35" t="str">
        <f t="shared" si="21"/>
        <v>DISPONIBILIZAÇÃO DAS EEOO</v>
      </c>
      <c r="H40" s="31" t="s">
        <v>42</v>
      </c>
      <c r="I40" s="36">
        <v>45665</v>
      </c>
      <c r="J40" s="37" t="str">
        <f t="shared" si="1"/>
        <v>C</v>
      </c>
      <c r="K40" s="38" t="s">
        <v>28</v>
      </c>
      <c r="L40" s="174">
        <v>20</v>
      </c>
      <c r="M40" s="37">
        <f t="shared" si="2"/>
        <v>45482</v>
      </c>
      <c r="N40" s="37">
        <f t="shared" si="20"/>
        <v>45502</v>
      </c>
      <c r="O40" s="37" t="str">
        <f t="shared" si="22"/>
        <v/>
      </c>
      <c r="P40" s="168"/>
      <c r="Q40" s="175" t="str">
        <f t="shared" si="4"/>
        <v/>
      </c>
      <c r="R40" s="176" t="str">
        <f t="shared" si="5"/>
        <v/>
      </c>
      <c r="S40" s="177" t="str">
        <f t="shared" si="6"/>
        <v/>
      </c>
      <c r="T40" s="177" t="str">
        <f t="shared" si="7"/>
        <v/>
      </c>
      <c r="U40" s="177">
        <f t="shared" si="8"/>
        <v>0</v>
      </c>
      <c r="V40" s="37" t="str">
        <f t="shared" ca="1" si="9"/>
        <v>No prazo, ainda não iniciado</v>
      </c>
      <c r="W40" s="33" t="str">
        <f t="shared" si="12"/>
        <v>EVT 4 - Cirurgia Cardíaca, Vascular e Eletrofisiologia</v>
      </c>
      <c r="AMK40" s="14"/>
    </row>
    <row r="41" spans="1:23 1025:1025" ht="15.75" x14ac:dyDescent="0.25">
      <c r="A41" s="29">
        <f t="shared" si="13"/>
        <v>4</v>
      </c>
      <c r="B41" s="30" t="s">
        <v>23</v>
      </c>
      <c r="C41" s="31" t="s">
        <v>328</v>
      </c>
      <c r="D41" s="183" t="s">
        <v>329</v>
      </c>
      <c r="E41" s="33" t="str">
        <f t="shared" si="0"/>
        <v>80/2024 - Cirurgia Cardíaca, Vascular e Eletrofisiologia</v>
      </c>
      <c r="F41" s="184" t="s">
        <v>43</v>
      </c>
      <c r="G41" s="35" t="str">
        <f t="shared" si="21"/>
        <v>DISPONIBILIZAÇÃO DAS EEOO</v>
      </c>
      <c r="H41" s="31" t="s">
        <v>42</v>
      </c>
      <c r="I41" s="36">
        <v>45665</v>
      </c>
      <c r="J41" s="37" t="str">
        <f t="shared" si="1"/>
        <v>D</v>
      </c>
      <c r="K41" s="38" t="s">
        <v>29</v>
      </c>
      <c r="L41" s="174">
        <v>10</v>
      </c>
      <c r="M41" s="37">
        <f t="shared" si="2"/>
        <v>45502</v>
      </c>
      <c r="N41" s="37">
        <f t="shared" si="20"/>
        <v>45512</v>
      </c>
      <c r="O41" s="37" t="str">
        <f t="shared" si="22"/>
        <v/>
      </c>
      <c r="P41" s="168"/>
      <c r="Q41" s="175" t="str">
        <f t="shared" si="4"/>
        <v/>
      </c>
      <c r="R41" s="176" t="str">
        <f t="shared" si="5"/>
        <v/>
      </c>
      <c r="S41" s="177" t="str">
        <f t="shared" si="6"/>
        <v/>
      </c>
      <c r="T41" s="177" t="str">
        <f t="shared" si="7"/>
        <v/>
      </c>
      <c r="U41" s="177">
        <f t="shared" si="8"/>
        <v>0</v>
      </c>
      <c r="V41" s="37" t="str">
        <f t="shared" ca="1" si="9"/>
        <v>No prazo, ainda não iniciado</v>
      </c>
      <c r="W41" s="33" t="str">
        <f t="shared" si="12"/>
        <v>EVT 4 - Cirurgia Cardíaca, Vascular e Eletrofisiologia</v>
      </c>
      <c r="AMK41" s="14"/>
    </row>
    <row r="42" spans="1:23 1025:1025" ht="15.75" x14ac:dyDescent="0.25">
      <c r="A42" s="29">
        <f t="shared" si="13"/>
        <v>4</v>
      </c>
      <c r="B42" s="30" t="s">
        <v>23</v>
      </c>
      <c r="C42" s="31" t="s">
        <v>328</v>
      </c>
      <c r="D42" s="183" t="s">
        <v>329</v>
      </c>
      <c r="E42" s="33" t="str">
        <f t="shared" si="0"/>
        <v>80/2024 - Cirurgia Cardíaca, Vascular e Eletrofisiologia</v>
      </c>
      <c r="F42" s="184" t="s">
        <v>43</v>
      </c>
      <c r="G42" s="35" t="str">
        <f t="shared" si="21"/>
        <v>DISPONIBILIZAÇÃO DAS EEOO</v>
      </c>
      <c r="H42" s="31" t="s">
        <v>42</v>
      </c>
      <c r="I42" s="36">
        <v>45665</v>
      </c>
      <c r="J42" s="37" t="str">
        <f t="shared" si="1"/>
        <v>E</v>
      </c>
      <c r="K42" s="38" t="s">
        <v>30</v>
      </c>
      <c r="L42" s="174">
        <v>5</v>
      </c>
      <c r="M42" s="37">
        <f t="shared" si="2"/>
        <v>45512</v>
      </c>
      <c r="N42" s="37">
        <f t="shared" si="20"/>
        <v>45517</v>
      </c>
      <c r="O42" s="37" t="str">
        <f t="shared" si="22"/>
        <v/>
      </c>
      <c r="P42" s="168"/>
      <c r="Q42" s="175" t="str">
        <f t="shared" si="4"/>
        <v/>
      </c>
      <c r="R42" s="176" t="str">
        <f t="shared" si="5"/>
        <v/>
      </c>
      <c r="S42" s="177" t="str">
        <f t="shared" si="6"/>
        <v/>
      </c>
      <c r="T42" s="177" t="str">
        <f t="shared" si="7"/>
        <v/>
      </c>
      <c r="U42" s="177">
        <f t="shared" si="8"/>
        <v>0</v>
      </c>
      <c r="V42" s="37" t="str">
        <f t="shared" ca="1" si="9"/>
        <v>No prazo, ainda não iniciado</v>
      </c>
      <c r="W42" s="33" t="str">
        <f t="shared" si="12"/>
        <v>EVT 4 - Cirurgia Cardíaca, Vascular e Eletrofisiologia</v>
      </c>
      <c r="AMK42" s="14"/>
    </row>
    <row r="43" spans="1:23 1025:1025" ht="15.75" x14ac:dyDescent="0.25">
      <c r="A43" s="29">
        <f t="shared" si="13"/>
        <v>4</v>
      </c>
      <c r="B43" s="30" t="s">
        <v>23</v>
      </c>
      <c r="C43" s="31" t="s">
        <v>328</v>
      </c>
      <c r="D43" s="183" t="s">
        <v>329</v>
      </c>
      <c r="E43" s="33" t="str">
        <f t="shared" si="0"/>
        <v>80/2024 - Cirurgia Cardíaca, Vascular e Eletrofisiologia</v>
      </c>
      <c r="F43" s="184" t="s">
        <v>43</v>
      </c>
      <c r="G43" s="35" t="str">
        <f t="shared" si="21"/>
        <v>DISPONIBILIZAÇÃO DAS EEOO</v>
      </c>
      <c r="H43" s="31" t="s">
        <v>42</v>
      </c>
      <c r="I43" s="36">
        <v>45665</v>
      </c>
      <c r="J43" s="37" t="str">
        <f t="shared" si="1"/>
        <v>F</v>
      </c>
      <c r="K43" s="38" t="s">
        <v>31</v>
      </c>
      <c r="L43" s="174">
        <v>5</v>
      </c>
      <c r="M43" s="37">
        <f t="shared" si="2"/>
        <v>45517</v>
      </c>
      <c r="N43" s="37">
        <f t="shared" si="20"/>
        <v>45522</v>
      </c>
      <c r="O43" s="37" t="str">
        <f t="shared" si="22"/>
        <v/>
      </c>
      <c r="P43" s="168"/>
      <c r="Q43" s="175" t="str">
        <f t="shared" si="4"/>
        <v/>
      </c>
      <c r="R43" s="176" t="str">
        <f t="shared" si="5"/>
        <v/>
      </c>
      <c r="S43" s="177" t="str">
        <f t="shared" si="6"/>
        <v/>
      </c>
      <c r="T43" s="177" t="str">
        <f t="shared" si="7"/>
        <v/>
      </c>
      <c r="U43" s="177">
        <f t="shared" si="8"/>
        <v>0</v>
      </c>
      <c r="V43" s="37" t="str">
        <f t="shared" ca="1" si="9"/>
        <v>No prazo, ainda não iniciado</v>
      </c>
      <c r="W43" s="33" t="str">
        <f t="shared" si="12"/>
        <v>EVT 4 - Cirurgia Cardíaca, Vascular e Eletrofisiologia</v>
      </c>
      <c r="AMK43" s="14"/>
    </row>
    <row r="44" spans="1:23 1025:1025" ht="15.75" x14ac:dyDescent="0.25">
      <c r="A44" s="29">
        <f t="shared" si="13"/>
        <v>4</v>
      </c>
      <c r="B44" s="30" t="s">
        <v>23</v>
      </c>
      <c r="C44" s="31" t="s">
        <v>328</v>
      </c>
      <c r="D44" s="183" t="s">
        <v>329</v>
      </c>
      <c r="E44" s="33" t="str">
        <f t="shared" si="0"/>
        <v>80/2024 - Cirurgia Cardíaca, Vascular e Eletrofisiologia</v>
      </c>
      <c r="F44" s="184" t="s">
        <v>43</v>
      </c>
      <c r="G44" s="35" t="str">
        <f t="shared" si="21"/>
        <v>DISPONIBILIZAÇÃO DAS EEOO</v>
      </c>
      <c r="H44" s="31" t="s">
        <v>42</v>
      </c>
      <c r="I44" s="36">
        <v>45665</v>
      </c>
      <c r="J44" s="37" t="str">
        <f t="shared" si="1"/>
        <v>G</v>
      </c>
      <c r="K44" s="38" t="s">
        <v>32</v>
      </c>
      <c r="L44" s="174">
        <v>5</v>
      </c>
      <c r="M44" s="37">
        <f t="shared" si="2"/>
        <v>45522</v>
      </c>
      <c r="N44" s="37">
        <f t="shared" si="20"/>
        <v>45527</v>
      </c>
      <c r="O44" s="37" t="str">
        <f t="shared" si="22"/>
        <v/>
      </c>
      <c r="P44" s="168"/>
      <c r="Q44" s="175" t="str">
        <f t="shared" si="4"/>
        <v/>
      </c>
      <c r="R44" s="176" t="str">
        <f t="shared" si="5"/>
        <v/>
      </c>
      <c r="S44" s="177" t="str">
        <f t="shared" si="6"/>
        <v/>
      </c>
      <c r="T44" s="177" t="str">
        <f t="shared" si="7"/>
        <v/>
      </c>
      <c r="U44" s="177">
        <f t="shared" si="8"/>
        <v>0</v>
      </c>
      <c r="V44" s="37" t="str">
        <f t="shared" ca="1" si="9"/>
        <v>No prazo, ainda não iniciado</v>
      </c>
      <c r="W44" s="33" t="str">
        <f t="shared" si="12"/>
        <v>EVT 4 - Cirurgia Cardíaca, Vascular e Eletrofisiologia</v>
      </c>
      <c r="AMK44" s="14"/>
    </row>
    <row r="45" spans="1:23 1025:1025" ht="15.75" x14ac:dyDescent="0.25">
      <c r="A45" s="29">
        <f t="shared" si="13"/>
        <v>4</v>
      </c>
      <c r="B45" s="30" t="s">
        <v>23</v>
      </c>
      <c r="C45" s="31" t="s">
        <v>328</v>
      </c>
      <c r="D45" s="183" t="s">
        <v>329</v>
      </c>
      <c r="E45" s="33" t="str">
        <f t="shared" si="0"/>
        <v>80/2024 - Cirurgia Cardíaca, Vascular e Eletrofisiologia</v>
      </c>
      <c r="F45" s="184" t="s">
        <v>43</v>
      </c>
      <c r="G45" s="35" t="str">
        <f t="shared" si="21"/>
        <v>DISPONIBILIZAÇÃO DAS EEOO</v>
      </c>
      <c r="H45" s="31" t="s">
        <v>42</v>
      </c>
      <c r="I45" s="36">
        <v>45665</v>
      </c>
      <c r="J45" s="37" t="str">
        <f t="shared" si="1"/>
        <v>H</v>
      </c>
      <c r="K45" s="38" t="s">
        <v>33</v>
      </c>
      <c r="L45" s="174">
        <v>3</v>
      </c>
      <c r="M45" s="37">
        <f t="shared" si="2"/>
        <v>45527</v>
      </c>
      <c r="N45" s="37">
        <f t="shared" si="20"/>
        <v>45530</v>
      </c>
      <c r="O45" s="37" t="str">
        <f t="shared" si="22"/>
        <v/>
      </c>
      <c r="P45" s="168"/>
      <c r="Q45" s="175" t="str">
        <f t="shared" si="4"/>
        <v/>
      </c>
      <c r="R45" s="176" t="str">
        <f t="shared" si="5"/>
        <v/>
      </c>
      <c r="S45" s="177" t="str">
        <f t="shared" si="6"/>
        <v/>
      </c>
      <c r="T45" s="177" t="str">
        <f t="shared" si="7"/>
        <v/>
      </c>
      <c r="U45" s="177">
        <f t="shared" si="8"/>
        <v>0</v>
      </c>
      <c r="V45" s="37" t="str">
        <f t="shared" ca="1" si="9"/>
        <v>No prazo, ainda não iniciado</v>
      </c>
      <c r="W45" s="33" t="str">
        <f t="shared" si="12"/>
        <v>EVT 4 - Cirurgia Cardíaca, Vascular e Eletrofisiologia</v>
      </c>
      <c r="AMK45" s="14"/>
    </row>
    <row r="46" spans="1:23 1025:1025" ht="15.75" x14ac:dyDescent="0.25">
      <c r="A46" s="29">
        <f t="shared" si="13"/>
        <v>4</v>
      </c>
      <c r="B46" s="30" t="s">
        <v>23</v>
      </c>
      <c r="C46" s="31" t="s">
        <v>328</v>
      </c>
      <c r="D46" s="183" t="s">
        <v>329</v>
      </c>
      <c r="E46" s="33" t="str">
        <f t="shared" si="0"/>
        <v>80/2024 - Cirurgia Cardíaca, Vascular e Eletrofisiologia</v>
      </c>
      <c r="F46" s="184" t="s">
        <v>43</v>
      </c>
      <c r="G46" s="35" t="str">
        <f t="shared" si="21"/>
        <v>DISPONIBILIZAÇÃO DAS EEOO</v>
      </c>
      <c r="H46" s="31" t="s">
        <v>42</v>
      </c>
      <c r="I46" s="36">
        <v>45665</v>
      </c>
      <c r="J46" s="37" t="str">
        <f t="shared" si="1"/>
        <v>I</v>
      </c>
      <c r="K46" s="38" t="s">
        <v>34</v>
      </c>
      <c r="L46" s="174">
        <v>15</v>
      </c>
      <c r="M46" s="37">
        <f t="shared" si="2"/>
        <v>45530</v>
      </c>
      <c r="N46" s="37">
        <f t="shared" si="20"/>
        <v>45545</v>
      </c>
      <c r="O46" s="37" t="str">
        <f t="shared" si="22"/>
        <v/>
      </c>
      <c r="P46" s="168"/>
      <c r="Q46" s="175" t="str">
        <f t="shared" si="4"/>
        <v/>
      </c>
      <c r="R46" s="176" t="str">
        <f t="shared" si="5"/>
        <v/>
      </c>
      <c r="S46" s="177" t="str">
        <f t="shared" si="6"/>
        <v/>
      </c>
      <c r="T46" s="177" t="str">
        <f t="shared" si="7"/>
        <v/>
      </c>
      <c r="U46" s="177">
        <f t="shared" si="8"/>
        <v>0</v>
      </c>
      <c r="V46" s="37" t="str">
        <f t="shared" ca="1" si="9"/>
        <v>No prazo, ainda não iniciado</v>
      </c>
      <c r="W46" s="33" t="str">
        <f t="shared" si="12"/>
        <v>EVT 4 - Cirurgia Cardíaca, Vascular e Eletrofisiologia</v>
      </c>
      <c r="AMK46" s="14"/>
    </row>
    <row r="47" spans="1:23 1025:1025" ht="15.75" x14ac:dyDescent="0.25">
      <c r="A47" s="29">
        <f t="shared" si="13"/>
        <v>4</v>
      </c>
      <c r="B47" s="30" t="s">
        <v>23</v>
      </c>
      <c r="C47" s="31" t="s">
        <v>328</v>
      </c>
      <c r="D47" s="183" t="s">
        <v>329</v>
      </c>
      <c r="E47" s="33" t="str">
        <f t="shared" si="0"/>
        <v>80/2024 - Cirurgia Cardíaca, Vascular e Eletrofisiologia</v>
      </c>
      <c r="F47" s="184" t="s">
        <v>43</v>
      </c>
      <c r="G47" s="35" t="str">
        <f t="shared" si="21"/>
        <v>DISPONIBILIZAÇÃO DAS EEOO</v>
      </c>
      <c r="H47" s="31" t="s">
        <v>42</v>
      </c>
      <c r="I47" s="36">
        <v>45665</v>
      </c>
      <c r="J47" s="37" t="str">
        <f t="shared" si="1"/>
        <v>J</v>
      </c>
      <c r="K47" s="38" t="s">
        <v>35</v>
      </c>
      <c r="L47" s="174">
        <v>5</v>
      </c>
      <c r="M47" s="37">
        <f t="shared" si="2"/>
        <v>45545</v>
      </c>
      <c r="N47" s="37">
        <f t="shared" si="20"/>
        <v>45550</v>
      </c>
      <c r="O47" s="37" t="str">
        <f t="shared" si="22"/>
        <v/>
      </c>
      <c r="P47" s="168"/>
      <c r="Q47" s="175" t="str">
        <f t="shared" si="4"/>
        <v/>
      </c>
      <c r="R47" s="176" t="str">
        <f t="shared" si="5"/>
        <v/>
      </c>
      <c r="S47" s="177" t="str">
        <f t="shared" si="6"/>
        <v/>
      </c>
      <c r="T47" s="177" t="str">
        <f t="shared" si="7"/>
        <v/>
      </c>
      <c r="U47" s="177">
        <f t="shared" si="8"/>
        <v>0</v>
      </c>
      <c r="V47" s="37" t="str">
        <f t="shared" ca="1" si="9"/>
        <v>No prazo, ainda não iniciado</v>
      </c>
      <c r="W47" s="33" t="str">
        <f t="shared" si="12"/>
        <v>EVT 4 - Cirurgia Cardíaca, Vascular e Eletrofisiologia</v>
      </c>
      <c r="AMK47" s="14"/>
    </row>
    <row r="48" spans="1:23 1025:1025" ht="15.75" x14ac:dyDescent="0.25">
      <c r="A48" s="29">
        <f t="shared" si="13"/>
        <v>4</v>
      </c>
      <c r="B48" s="30" t="s">
        <v>23</v>
      </c>
      <c r="C48" s="31" t="s">
        <v>328</v>
      </c>
      <c r="D48" s="183" t="s">
        <v>329</v>
      </c>
      <c r="E48" s="33" t="str">
        <f t="shared" si="0"/>
        <v>80/2024 - Cirurgia Cardíaca, Vascular e Eletrofisiologia</v>
      </c>
      <c r="F48" s="184" t="s">
        <v>43</v>
      </c>
      <c r="G48" s="35" t="str">
        <f t="shared" si="21"/>
        <v>DISPONIBILIZAÇÃO DAS EEOO</v>
      </c>
      <c r="H48" s="31" t="s">
        <v>42</v>
      </c>
      <c r="I48" s="36">
        <v>45665</v>
      </c>
      <c r="J48" s="37" t="str">
        <f t="shared" si="1"/>
        <v>K</v>
      </c>
      <c r="K48" s="38" t="s">
        <v>36</v>
      </c>
      <c r="L48" s="174">
        <v>90</v>
      </c>
      <c r="M48" s="37">
        <f t="shared" si="2"/>
        <v>45550</v>
      </c>
      <c r="N48" s="37">
        <f t="shared" si="20"/>
        <v>45640</v>
      </c>
      <c r="O48" s="37" t="str">
        <f t="shared" si="22"/>
        <v/>
      </c>
      <c r="P48" s="168"/>
      <c r="Q48" s="175" t="str">
        <f t="shared" si="4"/>
        <v/>
      </c>
      <c r="R48" s="176" t="str">
        <f t="shared" si="5"/>
        <v/>
      </c>
      <c r="S48" s="177" t="str">
        <f t="shared" si="6"/>
        <v/>
      </c>
      <c r="T48" s="177" t="str">
        <f t="shared" si="7"/>
        <v/>
      </c>
      <c r="U48" s="177">
        <f t="shared" si="8"/>
        <v>0</v>
      </c>
      <c r="V48" s="37" t="str">
        <f t="shared" ca="1" si="9"/>
        <v>No prazo, ainda não iniciado</v>
      </c>
      <c r="W48" s="33" t="str">
        <f t="shared" si="12"/>
        <v>EVT 4 - Cirurgia Cardíaca, Vascular e Eletrofisiologia</v>
      </c>
      <c r="AMK48" s="14"/>
    </row>
    <row r="49" spans="1:23 1025:1025" ht="15.75" x14ac:dyDescent="0.25">
      <c r="A49" s="29">
        <f t="shared" si="13"/>
        <v>4</v>
      </c>
      <c r="B49" s="30" t="s">
        <v>23</v>
      </c>
      <c r="C49" s="31" t="s">
        <v>328</v>
      </c>
      <c r="D49" s="183" t="s">
        <v>329</v>
      </c>
      <c r="E49" s="33" t="str">
        <f t="shared" si="0"/>
        <v>80/2024 - Cirurgia Cardíaca, Vascular e Eletrofisiologia</v>
      </c>
      <c r="F49" s="184" t="s">
        <v>43</v>
      </c>
      <c r="G49" s="35" t="str">
        <f t="shared" si="21"/>
        <v>DISPONIBILIZAÇÃO DAS EEOO</v>
      </c>
      <c r="H49" s="31" t="s">
        <v>42</v>
      </c>
      <c r="I49" s="36">
        <v>45665</v>
      </c>
      <c r="J49" s="37" t="str">
        <f t="shared" si="1"/>
        <v>L</v>
      </c>
      <c r="K49" s="38" t="s">
        <v>37</v>
      </c>
      <c r="L49" s="174">
        <v>15</v>
      </c>
      <c r="M49" s="37">
        <f t="shared" si="2"/>
        <v>45640</v>
      </c>
      <c r="N49" s="180">
        <f>I49-10</f>
        <v>45655</v>
      </c>
      <c r="O49" s="37" t="str">
        <f t="shared" si="22"/>
        <v/>
      </c>
      <c r="P49" s="168"/>
      <c r="Q49" s="175" t="str">
        <f t="shared" si="4"/>
        <v/>
      </c>
      <c r="R49" s="176" t="str">
        <f t="shared" si="5"/>
        <v/>
      </c>
      <c r="S49" s="177" t="str">
        <f t="shared" si="6"/>
        <v/>
      </c>
      <c r="T49" s="177" t="str">
        <f t="shared" si="7"/>
        <v/>
      </c>
      <c r="U49" s="177">
        <f t="shared" si="8"/>
        <v>0</v>
      </c>
      <c r="V49" s="37" t="str">
        <f t="shared" ca="1" si="9"/>
        <v>No prazo, ainda não iniciado</v>
      </c>
      <c r="W49" s="33" t="str">
        <f t="shared" si="12"/>
        <v>EVT 4 - Cirurgia Cardíaca, Vascular e Eletrofisiologia</v>
      </c>
      <c r="AMK49" s="14"/>
    </row>
    <row r="50" spans="1:23 1025:1025" s="172" customFormat="1" x14ac:dyDescent="0.25">
      <c r="A50" s="29">
        <f t="shared" si="13"/>
        <v>5</v>
      </c>
      <c r="B50" s="159" t="s">
        <v>23</v>
      </c>
      <c r="C50" s="160" t="s">
        <v>330</v>
      </c>
      <c r="D50" s="161" t="s">
        <v>331</v>
      </c>
      <c r="E50" s="162" t="str">
        <f t="shared" si="0"/>
        <v>79/2024 - Traumato – Ortopedia /RMS-3</v>
      </c>
      <c r="F50" s="182" t="s">
        <v>43</v>
      </c>
      <c r="G50" s="164" t="str">
        <f>IF(P50="",MID(K50,5,999),IF(P51="",MID(K51,5,999),IF(P52="",MID(K52,5,999),IF(P53="",MID(K53,5,999),IF(P54="",MID(K54,5,999),IF(P55="",MID(K55,5,999),IF(P56="",MID(K56,5,999),IF(P57="",MID(K57,5,999),IF(P58="",MID(K58,5,999),IF(P59="",MID(K59,5,999),IF(P60="",MID(K60,5,999),MID(K61,5,999))))))))))))</f>
        <v>DISPONIBILIZAÇÃO DAS EEOO</v>
      </c>
      <c r="H50" s="160" t="s">
        <v>44</v>
      </c>
      <c r="I50" s="179">
        <v>45467</v>
      </c>
      <c r="J50" s="165" t="str">
        <f t="shared" si="1"/>
        <v>A</v>
      </c>
      <c r="K50" s="166" t="s">
        <v>26</v>
      </c>
      <c r="L50" s="185">
        <v>0</v>
      </c>
      <c r="M50" s="165">
        <f t="shared" si="2"/>
        <v>45266</v>
      </c>
      <c r="N50" s="165">
        <f t="shared" ref="N50:N60" si="23">M51</f>
        <v>45266</v>
      </c>
      <c r="O50" s="186">
        <v>44972</v>
      </c>
      <c r="P50" s="187"/>
      <c r="Q50" s="169" t="str">
        <f t="shared" si="4"/>
        <v/>
      </c>
      <c r="R50" s="170" t="str">
        <f t="shared" si="5"/>
        <v/>
      </c>
      <c r="S50" s="171" t="str">
        <f t="shared" si="6"/>
        <v/>
      </c>
      <c r="T50" s="171" t="str">
        <f t="shared" si="7"/>
        <v/>
      </c>
      <c r="U50" s="171">
        <f t="shared" si="8"/>
        <v>0</v>
      </c>
      <c r="V50" s="165" t="str">
        <f t="shared" ca="1" si="9"/>
        <v>Atrasado, em andamento</v>
      </c>
      <c r="W50" s="33" t="str">
        <f t="shared" si="12"/>
        <v>EVT 5 - Traumato – Ortopedia /RMS-3</v>
      </c>
    </row>
    <row r="51" spans="1:23 1025:1025" x14ac:dyDescent="0.25">
      <c r="A51" s="29">
        <f t="shared" si="13"/>
        <v>5</v>
      </c>
      <c r="B51" s="30" t="s">
        <v>23</v>
      </c>
      <c r="C51" s="31" t="s">
        <v>330</v>
      </c>
      <c r="D51" s="32" t="s">
        <v>331</v>
      </c>
      <c r="E51" s="33" t="str">
        <f t="shared" si="0"/>
        <v>79/2024 - Traumato – Ortopedia /RMS-3</v>
      </c>
      <c r="F51" s="184" t="s">
        <v>43</v>
      </c>
      <c r="G51" s="35" t="str">
        <f t="shared" ref="G51:G61" si="24">G50</f>
        <v>DISPONIBILIZAÇÃO DAS EEOO</v>
      </c>
      <c r="H51" s="31" t="s">
        <v>44</v>
      </c>
      <c r="I51" s="36">
        <v>45467</v>
      </c>
      <c r="J51" s="37" t="str">
        <f t="shared" si="1"/>
        <v>B</v>
      </c>
      <c r="K51" s="38" t="s">
        <v>27</v>
      </c>
      <c r="L51" s="188">
        <v>5</v>
      </c>
      <c r="M51" s="37">
        <f t="shared" si="2"/>
        <v>45266</v>
      </c>
      <c r="N51" s="37">
        <f t="shared" si="23"/>
        <v>45271</v>
      </c>
      <c r="O51" s="37" t="str">
        <f t="shared" ref="O51:O61" si="25">IF(P50&lt;&gt;"",P50,"")</f>
        <v/>
      </c>
      <c r="P51" s="187"/>
      <c r="Q51" s="175" t="str">
        <f t="shared" si="4"/>
        <v/>
      </c>
      <c r="R51" s="176" t="str">
        <f t="shared" si="5"/>
        <v/>
      </c>
      <c r="S51" s="177" t="str">
        <f t="shared" si="6"/>
        <v/>
      </c>
      <c r="T51" s="177" t="str">
        <f t="shared" si="7"/>
        <v/>
      </c>
      <c r="U51" s="177">
        <f t="shared" si="8"/>
        <v>0</v>
      </c>
      <c r="V51" s="37" t="str">
        <f t="shared" ca="1" si="9"/>
        <v>Atrasado, ainda não iniciado</v>
      </c>
      <c r="W51" s="33" t="str">
        <f t="shared" si="12"/>
        <v>EVT 5 - Traumato – Ortopedia /RMS-3</v>
      </c>
      <c r="AMK51" s="14"/>
    </row>
    <row r="52" spans="1:23 1025:1025" x14ac:dyDescent="0.25">
      <c r="A52" s="29">
        <f t="shared" si="13"/>
        <v>5</v>
      </c>
      <c r="B52" s="30" t="s">
        <v>23</v>
      </c>
      <c r="C52" s="31" t="s">
        <v>330</v>
      </c>
      <c r="D52" s="32" t="s">
        <v>331</v>
      </c>
      <c r="E52" s="33" t="str">
        <f t="shared" si="0"/>
        <v>79/2024 - Traumato – Ortopedia /RMS-3</v>
      </c>
      <c r="F52" s="184" t="s">
        <v>43</v>
      </c>
      <c r="G52" s="35" t="str">
        <f t="shared" si="24"/>
        <v>DISPONIBILIZAÇÃO DAS EEOO</v>
      </c>
      <c r="H52" s="31" t="s">
        <v>44</v>
      </c>
      <c r="I52" s="36">
        <v>45467</v>
      </c>
      <c r="J52" s="37" t="str">
        <f t="shared" si="1"/>
        <v>C</v>
      </c>
      <c r="K52" s="38" t="s">
        <v>28</v>
      </c>
      <c r="L52" s="188">
        <v>60</v>
      </c>
      <c r="M52" s="37">
        <f t="shared" si="2"/>
        <v>45271</v>
      </c>
      <c r="N52" s="37">
        <f t="shared" si="23"/>
        <v>45331</v>
      </c>
      <c r="O52" s="37" t="str">
        <f t="shared" si="25"/>
        <v/>
      </c>
      <c r="P52" s="187"/>
      <c r="Q52" s="175" t="str">
        <f t="shared" si="4"/>
        <v/>
      </c>
      <c r="R52" s="176" t="str">
        <f t="shared" si="5"/>
        <v/>
      </c>
      <c r="S52" s="177" t="str">
        <f t="shared" si="6"/>
        <v/>
      </c>
      <c r="T52" s="177" t="str">
        <f t="shared" si="7"/>
        <v/>
      </c>
      <c r="U52" s="177">
        <f t="shared" si="8"/>
        <v>0</v>
      </c>
      <c r="V52" s="37" t="str">
        <f t="shared" ca="1" si="9"/>
        <v>Atrasado, ainda não iniciado</v>
      </c>
      <c r="W52" s="33" t="str">
        <f t="shared" si="12"/>
        <v>EVT 5 - Traumato – Ortopedia /RMS-3</v>
      </c>
      <c r="AMK52" s="14"/>
    </row>
    <row r="53" spans="1:23 1025:1025" x14ac:dyDescent="0.25">
      <c r="A53" s="29">
        <f t="shared" si="13"/>
        <v>5</v>
      </c>
      <c r="B53" s="30" t="s">
        <v>23</v>
      </c>
      <c r="C53" s="31" t="s">
        <v>330</v>
      </c>
      <c r="D53" s="32" t="s">
        <v>331</v>
      </c>
      <c r="E53" s="33" t="str">
        <f t="shared" si="0"/>
        <v>79/2024 - Traumato – Ortopedia /RMS-3</v>
      </c>
      <c r="F53" s="184" t="s">
        <v>43</v>
      </c>
      <c r="G53" s="35" t="str">
        <f t="shared" si="24"/>
        <v>DISPONIBILIZAÇÃO DAS EEOO</v>
      </c>
      <c r="H53" s="31" t="s">
        <v>44</v>
      </c>
      <c r="I53" s="36">
        <v>45467</v>
      </c>
      <c r="J53" s="37" t="str">
        <f t="shared" si="1"/>
        <v>D</v>
      </c>
      <c r="K53" s="38" t="s">
        <v>29</v>
      </c>
      <c r="L53" s="188">
        <v>10</v>
      </c>
      <c r="M53" s="37">
        <f t="shared" si="2"/>
        <v>45331</v>
      </c>
      <c r="N53" s="37">
        <f t="shared" si="23"/>
        <v>45341</v>
      </c>
      <c r="O53" s="37" t="str">
        <f t="shared" si="25"/>
        <v/>
      </c>
      <c r="P53" s="187"/>
      <c r="Q53" s="175" t="str">
        <f t="shared" si="4"/>
        <v/>
      </c>
      <c r="R53" s="176" t="str">
        <f t="shared" si="5"/>
        <v/>
      </c>
      <c r="S53" s="177" t="str">
        <f t="shared" si="6"/>
        <v/>
      </c>
      <c r="T53" s="177" t="str">
        <f t="shared" si="7"/>
        <v/>
      </c>
      <c r="U53" s="177">
        <f t="shared" si="8"/>
        <v>0</v>
      </c>
      <c r="V53" s="37" t="str">
        <f t="shared" ca="1" si="9"/>
        <v>Atrasado, ainda não iniciado</v>
      </c>
      <c r="W53" s="33" t="str">
        <f t="shared" si="12"/>
        <v>EVT 5 - Traumato – Ortopedia /RMS-3</v>
      </c>
      <c r="AMK53" s="14"/>
    </row>
    <row r="54" spans="1:23 1025:1025" x14ac:dyDescent="0.25">
      <c r="A54" s="29">
        <f t="shared" si="13"/>
        <v>5</v>
      </c>
      <c r="B54" s="30" t="s">
        <v>23</v>
      </c>
      <c r="C54" s="31" t="s">
        <v>330</v>
      </c>
      <c r="D54" s="32" t="s">
        <v>331</v>
      </c>
      <c r="E54" s="33" t="str">
        <f t="shared" si="0"/>
        <v>79/2024 - Traumato – Ortopedia /RMS-3</v>
      </c>
      <c r="F54" s="184" t="s">
        <v>43</v>
      </c>
      <c r="G54" s="35" t="str">
        <f t="shared" si="24"/>
        <v>DISPONIBILIZAÇÃO DAS EEOO</v>
      </c>
      <c r="H54" s="31" t="s">
        <v>44</v>
      </c>
      <c r="I54" s="36">
        <v>45467</v>
      </c>
      <c r="J54" s="37" t="str">
        <f t="shared" si="1"/>
        <v>E</v>
      </c>
      <c r="K54" s="38" t="s">
        <v>30</v>
      </c>
      <c r="L54" s="188">
        <v>5</v>
      </c>
      <c r="M54" s="37">
        <f t="shared" si="2"/>
        <v>45341</v>
      </c>
      <c r="N54" s="37">
        <f t="shared" si="23"/>
        <v>45346</v>
      </c>
      <c r="O54" s="37" t="str">
        <f t="shared" si="25"/>
        <v/>
      </c>
      <c r="P54" s="187"/>
      <c r="Q54" s="175" t="str">
        <f t="shared" si="4"/>
        <v/>
      </c>
      <c r="R54" s="176" t="str">
        <f t="shared" si="5"/>
        <v/>
      </c>
      <c r="S54" s="177" t="str">
        <f t="shared" si="6"/>
        <v/>
      </c>
      <c r="T54" s="177" t="str">
        <f t="shared" si="7"/>
        <v/>
      </c>
      <c r="U54" s="177">
        <f t="shared" si="8"/>
        <v>0</v>
      </c>
      <c r="V54" s="37" t="str">
        <f t="shared" ca="1" si="9"/>
        <v>Atrasado, ainda não iniciado</v>
      </c>
      <c r="W54" s="33" t="str">
        <f t="shared" si="12"/>
        <v>EVT 5 - Traumato – Ortopedia /RMS-3</v>
      </c>
      <c r="AMK54" s="14"/>
    </row>
    <row r="55" spans="1:23 1025:1025" x14ac:dyDescent="0.25">
      <c r="A55" s="29">
        <f t="shared" si="13"/>
        <v>5</v>
      </c>
      <c r="B55" s="30" t="s">
        <v>23</v>
      </c>
      <c r="C55" s="31" t="s">
        <v>330</v>
      </c>
      <c r="D55" s="32" t="s">
        <v>331</v>
      </c>
      <c r="E55" s="33" t="str">
        <f t="shared" si="0"/>
        <v>79/2024 - Traumato – Ortopedia /RMS-3</v>
      </c>
      <c r="F55" s="184" t="s">
        <v>43</v>
      </c>
      <c r="G55" s="35" t="str">
        <f t="shared" si="24"/>
        <v>DISPONIBILIZAÇÃO DAS EEOO</v>
      </c>
      <c r="H55" s="31" t="s">
        <v>44</v>
      </c>
      <c r="I55" s="36">
        <v>45467</v>
      </c>
      <c r="J55" s="37" t="str">
        <f t="shared" si="1"/>
        <v>F</v>
      </c>
      <c r="K55" s="38" t="s">
        <v>31</v>
      </c>
      <c r="L55" s="188">
        <v>3</v>
      </c>
      <c r="M55" s="37">
        <f t="shared" si="2"/>
        <v>45346</v>
      </c>
      <c r="N55" s="37">
        <f t="shared" si="23"/>
        <v>45349</v>
      </c>
      <c r="O55" s="37" t="str">
        <f t="shared" si="25"/>
        <v/>
      </c>
      <c r="P55" s="187"/>
      <c r="Q55" s="175" t="str">
        <f t="shared" si="4"/>
        <v/>
      </c>
      <c r="R55" s="176" t="str">
        <f t="shared" si="5"/>
        <v/>
      </c>
      <c r="S55" s="177" t="str">
        <f t="shared" si="6"/>
        <v/>
      </c>
      <c r="T55" s="177" t="str">
        <f t="shared" si="7"/>
        <v/>
      </c>
      <c r="U55" s="177">
        <f t="shared" si="8"/>
        <v>0</v>
      </c>
      <c r="V55" s="37" t="str">
        <f t="shared" ca="1" si="9"/>
        <v>Atrasado, ainda não iniciado</v>
      </c>
      <c r="W55" s="33" t="str">
        <f t="shared" si="12"/>
        <v>EVT 5 - Traumato – Ortopedia /RMS-3</v>
      </c>
      <c r="AMK55" s="14"/>
    </row>
    <row r="56" spans="1:23 1025:1025" x14ac:dyDescent="0.25">
      <c r="A56" s="29">
        <f t="shared" si="13"/>
        <v>5</v>
      </c>
      <c r="B56" s="30" t="s">
        <v>23</v>
      </c>
      <c r="C56" s="31" t="s">
        <v>330</v>
      </c>
      <c r="D56" s="32" t="s">
        <v>331</v>
      </c>
      <c r="E56" s="33" t="str">
        <f t="shared" si="0"/>
        <v>79/2024 - Traumato – Ortopedia /RMS-3</v>
      </c>
      <c r="F56" s="184" t="s">
        <v>43</v>
      </c>
      <c r="G56" s="35" t="str">
        <f t="shared" si="24"/>
        <v>DISPONIBILIZAÇÃO DAS EEOO</v>
      </c>
      <c r="H56" s="31" t="s">
        <v>44</v>
      </c>
      <c r="I56" s="36">
        <v>45467</v>
      </c>
      <c r="J56" s="37" t="str">
        <f t="shared" si="1"/>
        <v>G</v>
      </c>
      <c r="K56" s="38" t="s">
        <v>32</v>
      </c>
      <c r="L56" s="188">
        <v>5</v>
      </c>
      <c r="M56" s="37">
        <f t="shared" si="2"/>
        <v>45349</v>
      </c>
      <c r="N56" s="37">
        <f t="shared" si="23"/>
        <v>45354</v>
      </c>
      <c r="O56" s="37" t="str">
        <f t="shared" si="25"/>
        <v/>
      </c>
      <c r="P56" s="187"/>
      <c r="Q56" s="175" t="str">
        <f t="shared" si="4"/>
        <v/>
      </c>
      <c r="R56" s="176" t="str">
        <f t="shared" si="5"/>
        <v/>
      </c>
      <c r="S56" s="177" t="str">
        <f t="shared" si="6"/>
        <v/>
      </c>
      <c r="T56" s="177" t="str">
        <f t="shared" si="7"/>
        <v/>
      </c>
      <c r="U56" s="177">
        <f t="shared" si="8"/>
        <v>0</v>
      </c>
      <c r="V56" s="37" t="str">
        <f t="shared" ca="1" si="9"/>
        <v>Atrasado, ainda não iniciado</v>
      </c>
      <c r="W56" s="33" t="str">
        <f t="shared" si="12"/>
        <v>EVT 5 - Traumato – Ortopedia /RMS-3</v>
      </c>
      <c r="AMK56" s="14"/>
    </row>
    <row r="57" spans="1:23 1025:1025" x14ac:dyDescent="0.25">
      <c r="A57" s="29">
        <f t="shared" si="13"/>
        <v>5</v>
      </c>
      <c r="B57" s="30" t="s">
        <v>23</v>
      </c>
      <c r="C57" s="31" t="s">
        <v>330</v>
      </c>
      <c r="D57" s="32" t="s">
        <v>331</v>
      </c>
      <c r="E57" s="33" t="str">
        <f t="shared" si="0"/>
        <v>79/2024 - Traumato – Ortopedia /RMS-3</v>
      </c>
      <c r="F57" s="184" t="s">
        <v>43</v>
      </c>
      <c r="G57" s="35" t="str">
        <f t="shared" si="24"/>
        <v>DISPONIBILIZAÇÃO DAS EEOO</v>
      </c>
      <c r="H57" s="31" t="s">
        <v>44</v>
      </c>
      <c r="I57" s="36">
        <v>45467</v>
      </c>
      <c r="J57" s="37" t="str">
        <f t="shared" si="1"/>
        <v>H</v>
      </c>
      <c r="K57" s="38" t="s">
        <v>33</v>
      </c>
      <c r="L57" s="188">
        <v>3</v>
      </c>
      <c r="M57" s="37">
        <f t="shared" si="2"/>
        <v>45354</v>
      </c>
      <c r="N57" s="37">
        <f t="shared" si="23"/>
        <v>45357</v>
      </c>
      <c r="O57" s="37" t="str">
        <f t="shared" si="25"/>
        <v/>
      </c>
      <c r="P57" s="187"/>
      <c r="Q57" s="175" t="str">
        <f t="shared" si="4"/>
        <v/>
      </c>
      <c r="R57" s="176" t="str">
        <f t="shared" si="5"/>
        <v/>
      </c>
      <c r="S57" s="177" t="str">
        <f t="shared" si="6"/>
        <v/>
      </c>
      <c r="T57" s="177" t="str">
        <f t="shared" si="7"/>
        <v/>
      </c>
      <c r="U57" s="177">
        <f t="shared" si="8"/>
        <v>0</v>
      </c>
      <c r="V57" s="37" t="str">
        <f t="shared" ca="1" si="9"/>
        <v>Atrasado, ainda não iniciado</v>
      </c>
      <c r="W57" s="33" t="str">
        <f t="shared" si="12"/>
        <v>EVT 5 - Traumato – Ortopedia /RMS-3</v>
      </c>
      <c r="AMK57" s="14"/>
    </row>
    <row r="58" spans="1:23 1025:1025" x14ac:dyDescent="0.25">
      <c r="A58" s="29">
        <f t="shared" si="13"/>
        <v>5</v>
      </c>
      <c r="B58" s="30" t="s">
        <v>23</v>
      </c>
      <c r="C58" s="31" t="s">
        <v>330</v>
      </c>
      <c r="D58" s="32" t="s">
        <v>331</v>
      </c>
      <c r="E58" s="33" t="str">
        <f t="shared" si="0"/>
        <v>79/2024 - Traumato – Ortopedia /RMS-3</v>
      </c>
      <c r="F58" s="184" t="s">
        <v>43</v>
      </c>
      <c r="G58" s="35" t="str">
        <f t="shared" si="24"/>
        <v>DISPONIBILIZAÇÃO DAS EEOO</v>
      </c>
      <c r="H58" s="31" t="s">
        <v>44</v>
      </c>
      <c r="I58" s="36">
        <v>45467</v>
      </c>
      <c r="J58" s="37" t="str">
        <f t="shared" si="1"/>
        <v>I</v>
      </c>
      <c r="K58" s="38" t="s">
        <v>34</v>
      </c>
      <c r="L58" s="188">
        <v>15</v>
      </c>
      <c r="M58" s="37">
        <f t="shared" si="2"/>
        <v>45357</v>
      </c>
      <c r="N58" s="37">
        <f t="shared" si="23"/>
        <v>45372</v>
      </c>
      <c r="O58" s="37" t="str">
        <f t="shared" si="25"/>
        <v/>
      </c>
      <c r="P58" s="187"/>
      <c r="Q58" s="175" t="str">
        <f t="shared" si="4"/>
        <v/>
      </c>
      <c r="R58" s="176" t="str">
        <f t="shared" si="5"/>
        <v/>
      </c>
      <c r="S58" s="177" t="str">
        <f t="shared" si="6"/>
        <v/>
      </c>
      <c r="T58" s="177" t="str">
        <f t="shared" si="7"/>
        <v/>
      </c>
      <c r="U58" s="177">
        <f t="shared" si="8"/>
        <v>0</v>
      </c>
      <c r="V58" s="37" t="str">
        <f t="shared" ca="1" si="9"/>
        <v>Atrasado, ainda não iniciado</v>
      </c>
      <c r="W58" s="33" t="str">
        <f t="shared" si="12"/>
        <v>EVT 5 - Traumato – Ortopedia /RMS-3</v>
      </c>
      <c r="AMK58" s="14"/>
    </row>
    <row r="59" spans="1:23 1025:1025" x14ac:dyDescent="0.25">
      <c r="A59" s="29">
        <f t="shared" si="13"/>
        <v>5</v>
      </c>
      <c r="B59" s="30" t="s">
        <v>23</v>
      </c>
      <c r="C59" s="31" t="s">
        <v>330</v>
      </c>
      <c r="D59" s="32" t="s">
        <v>331</v>
      </c>
      <c r="E59" s="33" t="str">
        <f t="shared" si="0"/>
        <v>79/2024 - Traumato – Ortopedia /RMS-3</v>
      </c>
      <c r="F59" s="184" t="s">
        <v>43</v>
      </c>
      <c r="G59" s="35" t="str">
        <f t="shared" si="24"/>
        <v>DISPONIBILIZAÇÃO DAS EEOO</v>
      </c>
      <c r="H59" s="31" t="s">
        <v>44</v>
      </c>
      <c r="I59" s="36">
        <v>45467</v>
      </c>
      <c r="J59" s="37" t="str">
        <f t="shared" si="1"/>
        <v>J</v>
      </c>
      <c r="K59" s="38" t="s">
        <v>35</v>
      </c>
      <c r="L59" s="188">
        <v>10</v>
      </c>
      <c r="M59" s="37">
        <f t="shared" si="2"/>
        <v>45372</v>
      </c>
      <c r="N59" s="37">
        <f t="shared" si="23"/>
        <v>45382</v>
      </c>
      <c r="O59" s="37" t="str">
        <f t="shared" si="25"/>
        <v/>
      </c>
      <c r="P59" s="187"/>
      <c r="Q59" s="175" t="str">
        <f t="shared" si="4"/>
        <v/>
      </c>
      <c r="R59" s="176" t="str">
        <f t="shared" si="5"/>
        <v/>
      </c>
      <c r="S59" s="177" t="str">
        <f t="shared" si="6"/>
        <v/>
      </c>
      <c r="T59" s="177" t="str">
        <f t="shared" si="7"/>
        <v/>
      </c>
      <c r="U59" s="177">
        <f t="shared" si="8"/>
        <v>0</v>
      </c>
      <c r="V59" s="37" t="str">
        <f t="shared" ca="1" si="9"/>
        <v>Atrasado, ainda não iniciado</v>
      </c>
      <c r="W59" s="33" t="str">
        <f t="shared" si="12"/>
        <v>EVT 5 - Traumato – Ortopedia /RMS-3</v>
      </c>
      <c r="AMK59" s="14"/>
    </row>
    <row r="60" spans="1:23 1025:1025" x14ac:dyDescent="0.25">
      <c r="A60" s="29">
        <f t="shared" si="13"/>
        <v>5</v>
      </c>
      <c r="B60" s="30" t="s">
        <v>23</v>
      </c>
      <c r="C60" s="31" t="s">
        <v>330</v>
      </c>
      <c r="D60" s="32" t="s">
        <v>331</v>
      </c>
      <c r="E60" s="33" t="str">
        <f t="shared" si="0"/>
        <v>79/2024 - Traumato – Ortopedia /RMS-3</v>
      </c>
      <c r="F60" s="184" t="s">
        <v>43</v>
      </c>
      <c r="G60" s="35" t="str">
        <f t="shared" si="24"/>
        <v>DISPONIBILIZAÇÃO DAS EEOO</v>
      </c>
      <c r="H60" s="31" t="s">
        <v>44</v>
      </c>
      <c r="I60" s="36">
        <v>45467</v>
      </c>
      <c r="J60" s="37" t="str">
        <f t="shared" si="1"/>
        <v>K</v>
      </c>
      <c r="K60" s="38" t="s">
        <v>36</v>
      </c>
      <c r="L60" s="188">
        <v>60</v>
      </c>
      <c r="M60" s="37">
        <f t="shared" si="2"/>
        <v>45382</v>
      </c>
      <c r="N60" s="37">
        <f t="shared" si="23"/>
        <v>45442</v>
      </c>
      <c r="O60" s="37" t="str">
        <f t="shared" si="25"/>
        <v/>
      </c>
      <c r="P60" s="187"/>
      <c r="Q60" s="175" t="str">
        <f t="shared" si="4"/>
        <v/>
      </c>
      <c r="R60" s="176" t="str">
        <f t="shared" si="5"/>
        <v/>
      </c>
      <c r="S60" s="177" t="str">
        <f t="shared" si="6"/>
        <v/>
      </c>
      <c r="T60" s="177" t="str">
        <f t="shared" si="7"/>
        <v/>
      </c>
      <c r="U60" s="177">
        <f t="shared" si="8"/>
        <v>0</v>
      </c>
      <c r="V60" s="37" t="str">
        <f t="shared" ca="1" si="9"/>
        <v>No prazo, ainda não iniciado</v>
      </c>
      <c r="W60" s="33" t="str">
        <f t="shared" si="12"/>
        <v>EVT 5 - Traumato – Ortopedia /RMS-3</v>
      </c>
      <c r="AMK60" s="14"/>
    </row>
    <row r="61" spans="1:23 1025:1025" x14ac:dyDescent="0.25">
      <c r="A61" s="29">
        <f t="shared" si="13"/>
        <v>5</v>
      </c>
      <c r="B61" s="30" t="s">
        <v>23</v>
      </c>
      <c r="C61" s="31" t="s">
        <v>330</v>
      </c>
      <c r="D61" s="32" t="s">
        <v>331</v>
      </c>
      <c r="E61" s="33" t="str">
        <f t="shared" si="0"/>
        <v>79/2024 - Traumato – Ortopedia /RMS-3</v>
      </c>
      <c r="F61" s="184" t="s">
        <v>43</v>
      </c>
      <c r="G61" s="35" t="str">
        <f t="shared" si="24"/>
        <v>DISPONIBILIZAÇÃO DAS EEOO</v>
      </c>
      <c r="H61" s="31" t="s">
        <v>44</v>
      </c>
      <c r="I61" s="36">
        <v>45467</v>
      </c>
      <c r="J61" s="37" t="str">
        <f t="shared" si="1"/>
        <v>L</v>
      </c>
      <c r="K61" s="38" t="s">
        <v>37</v>
      </c>
      <c r="L61" s="188">
        <v>15</v>
      </c>
      <c r="M61" s="37">
        <f t="shared" si="2"/>
        <v>45442</v>
      </c>
      <c r="N61" s="180">
        <f>I61-10</f>
        <v>45457</v>
      </c>
      <c r="O61" s="37" t="str">
        <f t="shared" si="25"/>
        <v/>
      </c>
      <c r="P61" s="168"/>
      <c r="Q61" s="175" t="str">
        <f t="shared" si="4"/>
        <v/>
      </c>
      <c r="R61" s="176" t="str">
        <f t="shared" si="5"/>
        <v/>
      </c>
      <c r="S61" s="177" t="str">
        <f t="shared" si="6"/>
        <v/>
      </c>
      <c r="T61" s="177" t="str">
        <f t="shared" si="7"/>
        <v/>
      </c>
      <c r="U61" s="177">
        <f t="shared" si="8"/>
        <v>0</v>
      </c>
      <c r="V61" s="37" t="str">
        <f t="shared" ca="1" si="9"/>
        <v>No prazo, ainda não iniciado</v>
      </c>
      <c r="W61" s="33" t="str">
        <f t="shared" si="12"/>
        <v>EVT 5 - Traumato – Ortopedia /RMS-3</v>
      </c>
      <c r="AMK61" s="14"/>
    </row>
    <row r="62" spans="1:23 1025:1025" s="172" customFormat="1" x14ac:dyDescent="0.25">
      <c r="A62" s="29">
        <f t="shared" si="13"/>
        <v>6</v>
      </c>
      <c r="B62" s="159" t="s">
        <v>23</v>
      </c>
      <c r="C62" s="160" t="s">
        <v>332</v>
      </c>
      <c r="D62" s="189" t="s">
        <v>333</v>
      </c>
      <c r="E62" s="162" t="str">
        <f t="shared" si="0"/>
        <v>68/2024 - Material Odontológico IV/ RMS-2</v>
      </c>
      <c r="F62" s="182" t="s">
        <v>38</v>
      </c>
      <c r="G62" s="164" t="str">
        <f>IF(P62="",MID(K62,5,999),IF(P63="",MID(K63,5,999),IF(P64="",MID(K64,5,999),IF(P65="",MID(K65,5,999),IF(P66="",MID(K66,5,999),IF(P67="",MID(K67,5,999),IF(P68="",MID(K68,5,999),IF(P69="",MID(K69,5,999),IF(P70="",MID(K70,5,999),IF(P71="",MID(K71,5,999),IF(P72="",MID(K72,5,999),MID(K73,5,999))))))))))))</f>
        <v>DISPONIBILIZAÇÃO DAS EEOO</v>
      </c>
      <c r="H62" s="160" t="s">
        <v>61</v>
      </c>
      <c r="I62" s="179">
        <v>45807</v>
      </c>
      <c r="J62" s="165" t="str">
        <f t="shared" si="1"/>
        <v>A</v>
      </c>
      <c r="K62" s="166" t="s">
        <v>26</v>
      </c>
      <c r="L62" s="167">
        <v>0</v>
      </c>
      <c r="M62" s="165">
        <f t="shared" si="2"/>
        <v>45687</v>
      </c>
      <c r="N62" s="165">
        <f t="shared" ref="N62:N72" si="26">M63</f>
        <v>45687</v>
      </c>
      <c r="O62" s="165">
        <f>M62</f>
        <v>45687</v>
      </c>
      <c r="P62" s="168"/>
      <c r="Q62" s="169" t="str">
        <f t="shared" si="4"/>
        <v/>
      </c>
      <c r="R62" s="170" t="str">
        <f t="shared" si="5"/>
        <v/>
      </c>
      <c r="S62" s="171" t="str">
        <f t="shared" si="6"/>
        <v/>
      </c>
      <c r="T62" s="171" t="str">
        <f t="shared" si="7"/>
        <v/>
      </c>
      <c r="U62" s="171">
        <f t="shared" si="8"/>
        <v>0</v>
      </c>
      <c r="V62" s="165" t="str">
        <f t="shared" ca="1" si="9"/>
        <v>No prazo, em andamento</v>
      </c>
      <c r="W62" s="33" t="str">
        <f t="shared" si="12"/>
        <v>EVT 6 - Material Odontológico IV/ RMS-2</v>
      </c>
    </row>
    <row r="63" spans="1:23 1025:1025" x14ac:dyDescent="0.25">
      <c r="A63" s="29">
        <f t="shared" si="13"/>
        <v>6</v>
      </c>
      <c r="B63" s="30" t="s">
        <v>23</v>
      </c>
      <c r="C63" s="31" t="s">
        <v>332</v>
      </c>
      <c r="D63" s="44" t="s">
        <v>333</v>
      </c>
      <c r="E63" s="33" t="str">
        <f t="shared" si="0"/>
        <v>68/2024 - Material Odontológico IV/ RMS-2</v>
      </c>
      <c r="F63" s="184" t="s">
        <v>38</v>
      </c>
      <c r="G63" s="35" t="str">
        <f t="shared" ref="G63:G73" si="27">G62</f>
        <v>DISPONIBILIZAÇÃO DAS EEOO</v>
      </c>
      <c r="H63" s="31" t="s">
        <v>61</v>
      </c>
      <c r="I63" s="36">
        <v>45807</v>
      </c>
      <c r="J63" s="37" t="str">
        <f t="shared" si="1"/>
        <v>B</v>
      </c>
      <c r="K63" s="38" t="s">
        <v>27</v>
      </c>
      <c r="L63" s="174">
        <v>7</v>
      </c>
      <c r="M63" s="37">
        <f t="shared" si="2"/>
        <v>45687</v>
      </c>
      <c r="N63" s="37">
        <f t="shared" si="26"/>
        <v>45694</v>
      </c>
      <c r="O63" s="37" t="str">
        <f t="shared" ref="O63:O73" si="28">IF(P62&lt;&gt;"",P62,"")</f>
        <v/>
      </c>
      <c r="P63" s="168"/>
      <c r="Q63" s="175" t="str">
        <f t="shared" si="4"/>
        <v/>
      </c>
      <c r="R63" s="176" t="str">
        <f t="shared" si="5"/>
        <v/>
      </c>
      <c r="S63" s="177" t="str">
        <f t="shared" si="6"/>
        <v/>
      </c>
      <c r="T63" s="177" t="str">
        <f t="shared" si="7"/>
        <v/>
      </c>
      <c r="U63" s="177">
        <f t="shared" si="8"/>
        <v>0</v>
      </c>
      <c r="V63" s="37" t="str">
        <f t="shared" ca="1" si="9"/>
        <v>No prazo, ainda não iniciado</v>
      </c>
      <c r="W63" s="33" t="str">
        <f t="shared" si="12"/>
        <v>EVT 6 - Material Odontológico IV/ RMS-2</v>
      </c>
      <c r="AMK63" s="14"/>
    </row>
    <row r="64" spans="1:23 1025:1025" x14ac:dyDescent="0.25">
      <c r="A64" s="29">
        <f t="shared" si="13"/>
        <v>6</v>
      </c>
      <c r="B64" s="30" t="s">
        <v>23</v>
      </c>
      <c r="C64" s="31" t="s">
        <v>332</v>
      </c>
      <c r="D64" s="44" t="s">
        <v>333</v>
      </c>
      <c r="E64" s="33" t="str">
        <f t="shared" si="0"/>
        <v>68/2024 - Material Odontológico IV/ RMS-2</v>
      </c>
      <c r="F64" s="184" t="s">
        <v>38</v>
      </c>
      <c r="G64" s="35" t="str">
        <f t="shared" si="27"/>
        <v>DISPONIBILIZAÇÃO DAS EEOO</v>
      </c>
      <c r="H64" s="31" t="s">
        <v>61</v>
      </c>
      <c r="I64" s="36">
        <v>45807</v>
      </c>
      <c r="J64" s="37" t="str">
        <f t="shared" si="1"/>
        <v>C</v>
      </c>
      <c r="K64" s="38" t="s">
        <v>28</v>
      </c>
      <c r="L64" s="174">
        <v>15</v>
      </c>
      <c r="M64" s="37">
        <f t="shared" si="2"/>
        <v>45694</v>
      </c>
      <c r="N64" s="37">
        <f t="shared" si="26"/>
        <v>45709</v>
      </c>
      <c r="O64" s="37" t="str">
        <f t="shared" si="28"/>
        <v/>
      </c>
      <c r="P64" s="168"/>
      <c r="Q64" s="175" t="str">
        <f t="shared" si="4"/>
        <v/>
      </c>
      <c r="R64" s="176" t="str">
        <f t="shared" si="5"/>
        <v/>
      </c>
      <c r="S64" s="177" t="str">
        <f t="shared" si="6"/>
        <v/>
      </c>
      <c r="T64" s="177" t="str">
        <f t="shared" si="7"/>
        <v/>
      </c>
      <c r="U64" s="177">
        <f t="shared" si="8"/>
        <v>0</v>
      </c>
      <c r="V64" s="37" t="str">
        <f t="shared" ca="1" si="9"/>
        <v>No prazo, ainda não iniciado</v>
      </c>
      <c r="W64" s="33" t="str">
        <f t="shared" si="12"/>
        <v>EVT 6 - Material Odontológico IV/ RMS-2</v>
      </c>
      <c r="AMK64" s="14"/>
    </row>
    <row r="65" spans="1:23 1025:1025" x14ac:dyDescent="0.25">
      <c r="A65" s="29">
        <f t="shared" si="13"/>
        <v>6</v>
      </c>
      <c r="B65" s="30" t="s">
        <v>23</v>
      </c>
      <c r="C65" s="31" t="s">
        <v>332</v>
      </c>
      <c r="D65" s="44" t="s">
        <v>333</v>
      </c>
      <c r="E65" s="33" t="str">
        <f t="shared" si="0"/>
        <v>68/2024 - Material Odontológico IV/ RMS-2</v>
      </c>
      <c r="F65" s="184" t="s">
        <v>38</v>
      </c>
      <c r="G65" s="35" t="str">
        <f t="shared" si="27"/>
        <v>DISPONIBILIZAÇÃO DAS EEOO</v>
      </c>
      <c r="H65" s="31" t="s">
        <v>61</v>
      </c>
      <c r="I65" s="36">
        <v>45807</v>
      </c>
      <c r="J65" s="37" t="str">
        <f t="shared" si="1"/>
        <v>D</v>
      </c>
      <c r="K65" s="38" t="s">
        <v>29</v>
      </c>
      <c r="L65" s="174">
        <v>5</v>
      </c>
      <c r="M65" s="37">
        <f t="shared" si="2"/>
        <v>45709</v>
      </c>
      <c r="N65" s="37">
        <f t="shared" si="26"/>
        <v>45714</v>
      </c>
      <c r="O65" s="37" t="str">
        <f t="shared" si="28"/>
        <v/>
      </c>
      <c r="P65" s="168"/>
      <c r="Q65" s="175" t="str">
        <f t="shared" si="4"/>
        <v/>
      </c>
      <c r="R65" s="176" t="str">
        <f t="shared" si="5"/>
        <v/>
      </c>
      <c r="S65" s="177" t="str">
        <f t="shared" si="6"/>
        <v/>
      </c>
      <c r="T65" s="177" t="str">
        <f t="shared" si="7"/>
        <v/>
      </c>
      <c r="U65" s="177">
        <f t="shared" si="8"/>
        <v>0</v>
      </c>
      <c r="V65" s="37" t="str">
        <f t="shared" ca="1" si="9"/>
        <v>No prazo, ainda não iniciado</v>
      </c>
      <c r="W65" s="33" t="str">
        <f t="shared" si="12"/>
        <v>EVT 6 - Material Odontológico IV/ RMS-2</v>
      </c>
      <c r="AMK65" s="14"/>
    </row>
    <row r="66" spans="1:23 1025:1025" x14ac:dyDescent="0.25">
      <c r="A66" s="29">
        <f t="shared" si="13"/>
        <v>6</v>
      </c>
      <c r="B66" s="30" t="s">
        <v>23</v>
      </c>
      <c r="C66" s="31" t="s">
        <v>332</v>
      </c>
      <c r="D66" s="44" t="s">
        <v>333</v>
      </c>
      <c r="E66" s="33" t="str">
        <f t="shared" ref="E66:E129" si="29">C66&amp;" - "&amp;D66</f>
        <v>68/2024 - Material Odontológico IV/ RMS-2</v>
      </c>
      <c r="F66" s="184" t="s">
        <v>38</v>
      </c>
      <c r="G66" s="35" t="str">
        <f t="shared" si="27"/>
        <v>DISPONIBILIZAÇÃO DAS EEOO</v>
      </c>
      <c r="H66" s="31" t="s">
        <v>61</v>
      </c>
      <c r="I66" s="36">
        <v>45807</v>
      </c>
      <c r="J66" s="37" t="str">
        <f t="shared" ref="J66:J129" si="30">LEFT(K66,1)</f>
        <v>E</v>
      </c>
      <c r="K66" s="38" t="s">
        <v>30</v>
      </c>
      <c r="L66" s="174">
        <v>5</v>
      </c>
      <c r="M66" s="37">
        <f t="shared" ref="M66:M129" si="31">N66-L66</f>
        <v>45714</v>
      </c>
      <c r="N66" s="37">
        <f t="shared" si="26"/>
        <v>45719</v>
      </c>
      <c r="O66" s="37" t="str">
        <f t="shared" si="28"/>
        <v/>
      </c>
      <c r="P66" s="168"/>
      <c r="Q66" s="175" t="str">
        <f t="shared" ref="Q66:Q129" si="32">IF(P66&lt;&gt;"","S","")</f>
        <v/>
      </c>
      <c r="R66" s="176" t="str">
        <f t="shared" ref="R66:R129" si="33">IF(Q66="S",P66-O66,"")</f>
        <v/>
      </c>
      <c r="S66" s="177" t="str">
        <f t="shared" ref="S66:S129" si="34">IF(Q66="S",L66,"")</f>
        <v/>
      </c>
      <c r="T66" s="177" t="str">
        <f t="shared" ref="T66:T129" si="35">IF(R66&lt;&gt;"",R66-L66,"")</f>
        <v/>
      </c>
      <c r="U66" s="177">
        <f t="shared" ref="U66:U129" si="36">IF(Q66&lt;&gt;"",1,0)</f>
        <v>0</v>
      </c>
      <c r="V66" s="37" t="str">
        <f t="shared" ref="V66:V129" ca="1" si="37">IF(AND(N66&gt;=TODAY(),P66="",O66=""),"No prazo, ainda não iniciado",IF(AND(P66&lt;=N66,P66&lt;&gt;""),"Executado no prazo",IF(AND(N66&gt;=TODAY(),P66="",O66&lt;&gt;""),"No prazo, em andamento",IF(AND(P66&gt;N66,P66&lt;&gt;""),"Executado com atraso",IF(AND(N66&lt;TODAY(),P66="",O66=""),"Atrasado, ainda não iniciado",IF(AND(N66&lt;TODAY(),P66="",O66&lt;&gt;""),"Atrasado, em andamento"))))))</f>
        <v>No prazo, ainda não iniciado</v>
      </c>
      <c r="W66" s="33" t="str">
        <f t="shared" si="12"/>
        <v>EVT 6 - Material Odontológico IV/ RMS-2</v>
      </c>
      <c r="AMK66" s="14"/>
    </row>
    <row r="67" spans="1:23 1025:1025" x14ac:dyDescent="0.25">
      <c r="A67" s="29">
        <f t="shared" si="13"/>
        <v>6</v>
      </c>
      <c r="B67" s="30" t="s">
        <v>23</v>
      </c>
      <c r="C67" s="31" t="s">
        <v>332</v>
      </c>
      <c r="D67" s="44" t="s">
        <v>333</v>
      </c>
      <c r="E67" s="33" t="str">
        <f t="shared" si="29"/>
        <v>68/2024 - Material Odontológico IV/ RMS-2</v>
      </c>
      <c r="F67" s="184" t="s">
        <v>38</v>
      </c>
      <c r="G67" s="35" t="str">
        <f t="shared" si="27"/>
        <v>DISPONIBILIZAÇÃO DAS EEOO</v>
      </c>
      <c r="H67" s="31" t="s">
        <v>61</v>
      </c>
      <c r="I67" s="36">
        <v>45807</v>
      </c>
      <c r="J67" s="37" t="str">
        <f t="shared" si="30"/>
        <v>F</v>
      </c>
      <c r="K67" s="38" t="s">
        <v>31</v>
      </c>
      <c r="L67" s="174">
        <v>5</v>
      </c>
      <c r="M67" s="37">
        <f t="shared" si="31"/>
        <v>45719</v>
      </c>
      <c r="N67" s="37">
        <f t="shared" si="26"/>
        <v>45724</v>
      </c>
      <c r="O67" s="37" t="str">
        <f t="shared" si="28"/>
        <v/>
      </c>
      <c r="P67" s="168"/>
      <c r="Q67" s="175" t="str">
        <f t="shared" si="32"/>
        <v/>
      </c>
      <c r="R67" s="176" t="str">
        <f t="shared" si="33"/>
        <v/>
      </c>
      <c r="S67" s="177" t="str">
        <f t="shared" si="34"/>
        <v/>
      </c>
      <c r="T67" s="177" t="str">
        <f t="shared" si="35"/>
        <v/>
      </c>
      <c r="U67" s="177">
        <f t="shared" si="36"/>
        <v>0</v>
      </c>
      <c r="V67" s="37" t="str">
        <f t="shared" ca="1" si="37"/>
        <v>No prazo, ainda não iniciado</v>
      </c>
      <c r="W67" s="33" t="str">
        <f t="shared" si="12"/>
        <v>EVT 6 - Material Odontológico IV/ RMS-2</v>
      </c>
      <c r="AMK67" s="14"/>
    </row>
    <row r="68" spans="1:23 1025:1025" x14ac:dyDescent="0.25">
      <c r="A68" s="29">
        <f t="shared" si="13"/>
        <v>6</v>
      </c>
      <c r="B68" s="30" t="s">
        <v>23</v>
      </c>
      <c r="C68" s="31" t="s">
        <v>332</v>
      </c>
      <c r="D68" s="44" t="s">
        <v>333</v>
      </c>
      <c r="E68" s="33" t="str">
        <f t="shared" si="29"/>
        <v>68/2024 - Material Odontológico IV/ RMS-2</v>
      </c>
      <c r="F68" s="184" t="s">
        <v>38</v>
      </c>
      <c r="G68" s="35" t="str">
        <f t="shared" si="27"/>
        <v>DISPONIBILIZAÇÃO DAS EEOO</v>
      </c>
      <c r="H68" s="31" t="s">
        <v>61</v>
      </c>
      <c r="I68" s="36">
        <v>45807</v>
      </c>
      <c r="J68" s="37" t="str">
        <f t="shared" si="30"/>
        <v>G</v>
      </c>
      <c r="K68" s="38" t="s">
        <v>32</v>
      </c>
      <c r="L68" s="174">
        <v>5</v>
      </c>
      <c r="M68" s="37">
        <f t="shared" si="31"/>
        <v>45724</v>
      </c>
      <c r="N68" s="37">
        <f t="shared" si="26"/>
        <v>45729</v>
      </c>
      <c r="O68" s="37" t="str">
        <f t="shared" si="28"/>
        <v/>
      </c>
      <c r="P68" s="168"/>
      <c r="Q68" s="175" t="str">
        <f t="shared" si="32"/>
        <v/>
      </c>
      <c r="R68" s="176" t="str">
        <f t="shared" si="33"/>
        <v/>
      </c>
      <c r="S68" s="177" t="str">
        <f t="shared" si="34"/>
        <v/>
      </c>
      <c r="T68" s="177" t="str">
        <f t="shared" si="35"/>
        <v/>
      </c>
      <c r="U68" s="177">
        <f t="shared" si="36"/>
        <v>0</v>
      </c>
      <c r="V68" s="37" t="str">
        <f t="shared" ca="1" si="37"/>
        <v>No prazo, ainda não iniciado</v>
      </c>
      <c r="W68" s="33" t="str">
        <f t="shared" si="12"/>
        <v>EVT 6 - Material Odontológico IV/ RMS-2</v>
      </c>
      <c r="AMK68" s="14"/>
    </row>
    <row r="69" spans="1:23 1025:1025" x14ac:dyDescent="0.25">
      <c r="A69" s="29">
        <f t="shared" si="13"/>
        <v>6</v>
      </c>
      <c r="B69" s="30" t="s">
        <v>23</v>
      </c>
      <c r="C69" s="31" t="s">
        <v>332</v>
      </c>
      <c r="D69" s="44" t="s">
        <v>333</v>
      </c>
      <c r="E69" s="33" t="str">
        <f t="shared" si="29"/>
        <v>68/2024 - Material Odontológico IV/ RMS-2</v>
      </c>
      <c r="F69" s="184" t="s">
        <v>38</v>
      </c>
      <c r="G69" s="35" t="str">
        <f t="shared" si="27"/>
        <v>DISPONIBILIZAÇÃO DAS EEOO</v>
      </c>
      <c r="H69" s="31" t="s">
        <v>61</v>
      </c>
      <c r="I69" s="36">
        <v>45807</v>
      </c>
      <c r="J69" s="37" t="str">
        <f t="shared" si="30"/>
        <v>H</v>
      </c>
      <c r="K69" s="38" t="s">
        <v>33</v>
      </c>
      <c r="L69" s="174">
        <v>3</v>
      </c>
      <c r="M69" s="37">
        <f t="shared" si="31"/>
        <v>45729</v>
      </c>
      <c r="N69" s="37">
        <f t="shared" si="26"/>
        <v>45732</v>
      </c>
      <c r="O69" s="37" t="str">
        <f t="shared" si="28"/>
        <v/>
      </c>
      <c r="P69" s="168"/>
      <c r="Q69" s="175" t="str">
        <f t="shared" si="32"/>
        <v/>
      </c>
      <c r="R69" s="176" t="str">
        <f t="shared" si="33"/>
        <v/>
      </c>
      <c r="S69" s="177" t="str">
        <f t="shared" si="34"/>
        <v/>
      </c>
      <c r="T69" s="177" t="str">
        <f t="shared" si="35"/>
        <v/>
      </c>
      <c r="U69" s="177">
        <f t="shared" si="36"/>
        <v>0</v>
      </c>
      <c r="V69" s="37" t="str">
        <f t="shared" ca="1" si="37"/>
        <v>No prazo, ainda não iniciado</v>
      </c>
      <c r="W69" s="33" t="str">
        <f t="shared" si="12"/>
        <v>EVT 6 - Material Odontológico IV/ RMS-2</v>
      </c>
      <c r="AMK69" s="14"/>
    </row>
    <row r="70" spans="1:23 1025:1025" x14ac:dyDescent="0.25">
      <c r="A70" s="29">
        <f t="shared" si="13"/>
        <v>6</v>
      </c>
      <c r="B70" s="30" t="s">
        <v>23</v>
      </c>
      <c r="C70" s="31" t="s">
        <v>332</v>
      </c>
      <c r="D70" s="44" t="s">
        <v>333</v>
      </c>
      <c r="E70" s="33" t="str">
        <f t="shared" si="29"/>
        <v>68/2024 - Material Odontológico IV/ RMS-2</v>
      </c>
      <c r="F70" s="184" t="s">
        <v>38</v>
      </c>
      <c r="G70" s="35" t="str">
        <f t="shared" si="27"/>
        <v>DISPONIBILIZAÇÃO DAS EEOO</v>
      </c>
      <c r="H70" s="31" t="s">
        <v>61</v>
      </c>
      <c r="I70" s="36">
        <v>45807</v>
      </c>
      <c r="J70" s="37" t="str">
        <f t="shared" si="30"/>
        <v>I</v>
      </c>
      <c r="K70" s="38" t="s">
        <v>34</v>
      </c>
      <c r="L70" s="174">
        <v>15</v>
      </c>
      <c r="M70" s="37">
        <f t="shared" si="31"/>
        <v>45732</v>
      </c>
      <c r="N70" s="37">
        <f t="shared" si="26"/>
        <v>45747</v>
      </c>
      <c r="O70" s="37" t="str">
        <f t="shared" si="28"/>
        <v/>
      </c>
      <c r="P70" s="168"/>
      <c r="Q70" s="175" t="str">
        <f t="shared" si="32"/>
        <v/>
      </c>
      <c r="R70" s="176" t="str">
        <f t="shared" si="33"/>
        <v/>
      </c>
      <c r="S70" s="177" t="str">
        <f t="shared" si="34"/>
        <v/>
      </c>
      <c r="T70" s="177" t="str">
        <f t="shared" si="35"/>
        <v/>
      </c>
      <c r="U70" s="177">
        <f t="shared" si="36"/>
        <v>0</v>
      </c>
      <c r="V70" s="37" t="str">
        <f t="shared" ca="1" si="37"/>
        <v>No prazo, ainda não iniciado</v>
      </c>
      <c r="W70" s="33" t="str">
        <f t="shared" si="12"/>
        <v>EVT 6 - Material Odontológico IV/ RMS-2</v>
      </c>
      <c r="AMK70" s="14"/>
    </row>
    <row r="71" spans="1:23 1025:1025" x14ac:dyDescent="0.25">
      <c r="A71" s="29">
        <f t="shared" si="13"/>
        <v>6</v>
      </c>
      <c r="B71" s="30" t="s">
        <v>23</v>
      </c>
      <c r="C71" s="31" t="s">
        <v>332</v>
      </c>
      <c r="D71" s="44" t="s">
        <v>333</v>
      </c>
      <c r="E71" s="33" t="str">
        <f t="shared" si="29"/>
        <v>68/2024 - Material Odontológico IV/ RMS-2</v>
      </c>
      <c r="F71" s="184" t="s">
        <v>38</v>
      </c>
      <c r="G71" s="35" t="str">
        <f t="shared" si="27"/>
        <v>DISPONIBILIZAÇÃO DAS EEOO</v>
      </c>
      <c r="H71" s="31" t="s">
        <v>61</v>
      </c>
      <c r="I71" s="36">
        <v>45807</v>
      </c>
      <c r="J71" s="37" t="str">
        <f t="shared" si="30"/>
        <v>J</v>
      </c>
      <c r="K71" s="38" t="s">
        <v>35</v>
      </c>
      <c r="L71" s="174">
        <v>5</v>
      </c>
      <c r="M71" s="37">
        <f t="shared" si="31"/>
        <v>45747</v>
      </c>
      <c r="N71" s="37">
        <f t="shared" si="26"/>
        <v>45752</v>
      </c>
      <c r="O71" s="37" t="str">
        <f t="shared" si="28"/>
        <v/>
      </c>
      <c r="P71" s="168"/>
      <c r="Q71" s="175" t="str">
        <f t="shared" si="32"/>
        <v/>
      </c>
      <c r="R71" s="176" t="str">
        <f t="shared" si="33"/>
        <v/>
      </c>
      <c r="S71" s="177" t="str">
        <f t="shared" si="34"/>
        <v/>
      </c>
      <c r="T71" s="177" t="str">
        <f t="shared" si="35"/>
        <v/>
      </c>
      <c r="U71" s="177">
        <f t="shared" si="36"/>
        <v>0</v>
      </c>
      <c r="V71" s="37" t="str">
        <f t="shared" ca="1" si="37"/>
        <v>No prazo, ainda não iniciado</v>
      </c>
      <c r="W71" s="33" t="str">
        <f t="shared" si="12"/>
        <v>EVT 6 - Material Odontológico IV/ RMS-2</v>
      </c>
      <c r="AMK71" s="14"/>
    </row>
    <row r="72" spans="1:23 1025:1025" x14ac:dyDescent="0.25">
      <c r="A72" s="29">
        <f t="shared" si="13"/>
        <v>6</v>
      </c>
      <c r="B72" s="30" t="s">
        <v>23</v>
      </c>
      <c r="C72" s="31" t="s">
        <v>332</v>
      </c>
      <c r="D72" s="44" t="s">
        <v>333</v>
      </c>
      <c r="E72" s="33" t="str">
        <f t="shared" si="29"/>
        <v>68/2024 - Material Odontológico IV/ RMS-2</v>
      </c>
      <c r="F72" s="184" t="s">
        <v>38</v>
      </c>
      <c r="G72" s="35" t="str">
        <f t="shared" si="27"/>
        <v>DISPONIBILIZAÇÃO DAS EEOO</v>
      </c>
      <c r="H72" s="31" t="s">
        <v>61</v>
      </c>
      <c r="I72" s="36">
        <v>45807</v>
      </c>
      <c r="J72" s="37" t="str">
        <f t="shared" si="30"/>
        <v>K</v>
      </c>
      <c r="K72" s="38" t="s">
        <v>36</v>
      </c>
      <c r="L72" s="174">
        <v>30</v>
      </c>
      <c r="M72" s="37">
        <f t="shared" si="31"/>
        <v>45752</v>
      </c>
      <c r="N72" s="37">
        <f t="shared" si="26"/>
        <v>45782</v>
      </c>
      <c r="O72" s="37" t="str">
        <f t="shared" si="28"/>
        <v/>
      </c>
      <c r="P72" s="168"/>
      <c r="Q72" s="175" t="str">
        <f t="shared" si="32"/>
        <v/>
      </c>
      <c r="R72" s="176" t="str">
        <f t="shared" si="33"/>
        <v/>
      </c>
      <c r="S72" s="177" t="str">
        <f t="shared" si="34"/>
        <v/>
      </c>
      <c r="T72" s="177" t="str">
        <f t="shared" si="35"/>
        <v/>
      </c>
      <c r="U72" s="177">
        <f t="shared" si="36"/>
        <v>0</v>
      </c>
      <c r="V72" s="37" t="str">
        <f t="shared" ca="1" si="37"/>
        <v>No prazo, ainda não iniciado</v>
      </c>
      <c r="W72" s="33" t="str">
        <f t="shared" ref="W72:W135" si="38">"EVT "&amp;A72&amp;" - "&amp;D72</f>
        <v>EVT 6 - Material Odontológico IV/ RMS-2</v>
      </c>
      <c r="AMK72" s="14"/>
    </row>
    <row r="73" spans="1:23 1025:1025" x14ac:dyDescent="0.25">
      <c r="A73" s="29">
        <f t="shared" si="13"/>
        <v>6</v>
      </c>
      <c r="B73" s="30" t="s">
        <v>23</v>
      </c>
      <c r="C73" s="31" t="s">
        <v>332</v>
      </c>
      <c r="D73" s="44" t="s">
        <v>333</v>
      </c>
      <c r="E73" s="33" t="str">
        <f t="shared" si="29"/>
        <v>68/2024 - Material Odontológico IV/ RMS-2</v>
      </c>
      <c r="F73" s="184" t="s">
        <v>38</v>
      </c>
      <c r="G73" s="35" t="str">
        <f t="shared" si="27"/>
        <v>DISPONIBILIZAÇÃO DAS EEOO</v>
      </c>
      <c r="H73" s="31" t="s">
        <v>61</v>
      </c>
      <c r="I73" s="36">
        <v>45807</v>
      </c>
      <c r="J73" s="37" t="str">
        <f t="shared" si="30"/>
        <v>L</v>
      </c>
      <c r="K73" s="38" t="s">
        <v>37</v>
      </c>
      <c r="L73" s="174">
        <v>15</v>
      </c>
      <c r="M73" s="37">
        <f t="shared" si="31"/>
        <v>45782</v>
      </c>
      <c r="N73" s="180">
        <f>I73-10</f>
        <v>45797</v>
      </c>
      <c r="O73" s="37" t="str">
        <f t="shared" si="28"/>
        <v/>
      </c>
      <c r="P73" s="168"/>
      <c r="Q73" s="175" t="str">
        <f t="shared" si="32"/>
        <v/>
      </c>
      <c r="R73" s="176" t="str">
        <f t="shared" si="33"/>
        <v/>
      </c>
      <c r="S73" s="177" t="str">
        <f t="shared" si="34"/>
        <v/>
      </c>
      <c r="T73" s="177" t="str">
        <f t="shared" si="35"/>
        <v/>
      </c>
      <c r="U73" s="177">
        <f t="shared" si="36"/>
        <v>0</v>
      </c>
      <c r="V73" s="37" t="str">
        <f t="shared" ca="1" si="37"/>
        <v>No prazo, ainda não iniciado</v>
      </c>
      <c r="W73" s="33" t="str">
        <f t="shared" si="38"/>
        <v>EVT 6 - Material Odontológico IV/ RMS-2</v>
      </c>
      <c r="AMK73" s="14"/>
    </row>
    <row r="74" spans="1:23 1025:1025" s="172" customFormat="1" x14ac:dyDescent="0.25">
      <c r="A74" s="29">
        <f t="shared" si="13"/>
        <v>7</v>
      </c>
      <c r="B74" s="159" t="s">
        <v>23</v>
      </c>
      <c r="C74" s="160" t="s">
        <v>326</v>
      </c>
      <c r="D74" s="189" t="s">
        <v>46</v>
      </c>
      <c r="E74" s="162" t="str">
        <f t="shared" si="29"/>
        <v>67/2024 - Material Odontológico III/2 RMS-2</v>
      </c>
      <c r="F74" s="182" t="s">
        <v>38</v>
      </c>
      <c r="G74" s="164" t="str">
        <f>IF(P74="",MID(K74,5,999),IF(P75="",MID(K75,5,999),IF(P76="",MID(K76,5,999),IF(P77="",MID(K77,5,999),IF(P78="",MID(K78,5,999),IF(P79="",MID(K79,5,999),IF(P80="",MID(K80,5,999),IF(P81="",MID(K81,5,999),IF(P82="",MID(K82,5,999),IF(P83="",MID(K83,5,999),IF(P84="",MID(K84,5,999),MID(K85,5,999))))))))))))</f>
        <v>DISPONIBILIZAÇÃO DAS EEOO</v>
      </c>
      <c r="H74" s="190" t="s">
        <v>47</v>
      </c>
      <c r="I74" s="179">
        <v>45776</v>
      </c>
      <c r="J74" s="165" t="str">
        <f t="shared" si="30"/>
        <v>A</v>
      </c>
      <c r="K74" s="166" t="s">
        <v>26</v>
      </c>
      <c r="L74" s="167">
        <v>0</v>
      </c>
      <c r="M74" s="165">
        <f t="shared" si="31"/>
        <v>45656</v>
      </c>
      <c r="N74" s="165">
        <f t="shared" ref="N74:N84" si="39">M75</f>
        <v>45656</v>
      </c>
      <c r="O74" s="165">
        <f>M74</f>
        <v>45656</v>
      </c>
      <c r="P74" s="168"/>
      <c r="Q74" s="169" t="str">
        <f t="shared" si="32"/>
        <v/>
      </c>
      <c r="R74" s="170" t="str">
        <f t="shared" si="33"/>
        <v/>
      </c>
      <c r="S74" s="171" t="str">
        <f t="shared" si="34"/>
        <v/>
      </c>
      <c r="T74" s="171" t="str">
        <f t="shared" si="35"/>
        <v/>
      </c>
      <c r="U74" s="171">
        <f t="shared" si="36"/>
        <v>0</v>
      </c>
      <c r="V74" s="165" t="str">
        <f t="shared" ca="1" si="37"/>
        <v>No prazo, em andamento</v>
      </c>
      <c r="W74" s="33" t="str">
        <f t="shared" si="38"/>
        <v>EVT 7 - Material Odontológico III/2 RMS-2</v>
      </c>
    </row>
    <row r="75" spans="1:23 1025:1025" x14ac:dyDescent="0.25">
      <c r="A75" s="29">
        <f t="shared" si="13"/>
        <v>7</v>
      </c>
      <c r="B75" s="30" t="s">
        <v>23</v>
      </c>
      <c r="C75" s="31" t="s">
        <v>326</v>
      </c>
      <c r="D75" s="44" t="s">
        <v>334</v>
      </c>
      <c r="E75" s="33" t="str">
        <f t="shared" si="29"/>
        <v>67/2024 - Material Odontológico III/ RMS-2</v>
      </c>
      <c r="F75" s="184" t="s">
        <v>38</v>
      </c>
      <c r="G75" s="35" t="str">
        <f t="shared" ref="G75:G85" si="40">G74</f>
        <v>DISPONIBILIZAÇÃO DAS EEOO</v>
      </c>
      <c r="H75" s="191" t="s">
        <v>47</v>
      </c>
      <c r="I75" s="36">
        <v>45776</v>
      </c>
      <c r="J75" s="37" t="str">
        <f t="shared" si="30"/>
        <v>B</v>
      </c>
      <c r="K75" s="38" t="s">
        <v>27</v>
      </c>
      <c r="L75" s="174">
        <v>7</v>
      </c>
      <c r="M75" s="37">
        <f t="shared" si="31"/>
        <v>45656</v>
      </c>
      <c r="N75" s="37">
        <f t="shared" si="39"/>
        <v>45663</v>
      </c>
      <c r="O75" s="37" t="str">
        <f t="shared" ref="O75:O85" si="41">IF(P74&lt;&gt;"",P74,"")</f>
        <v/>
      </c>
      <c r="P75" s="168"/>
      <c r="Q75" s="175" t="str">
        <f t="shared" si="32"/>
        <v/>
      </c>
      <c r="R75" s="176" t="str">
        <f t="shared" si="33"/>
        <v/>
      </c>
      <c r="S75" s="177" t="str">
        <f t="shared" si="34"/>
        <v/>
      </c>
      <c r="T75" s="177" t="str">
        <f t="shared" si="35"/>
        <v/>
      </c>
      <c r="U75" s="177">
        <f t="shared" si="36"/>
        <v>0</v>
      </c>
      <c r="V75" s="37" t="str">
        <f t="shared" ca="1" si="37"/>
        <v>No prazo, ainda não iniciado</v>
      </c>
      <c r="W75" s="33" t="str">
        <f t="shared" si="38"/>
        <v>EVT 7 - Material Odontológico III/ RMS-2</v>
      </c>
      <c r="AMK75" s="14"/>
    </row>
    <row r="76" spans="1:23 1025:1025" x14ac:dyDescent="0.25">
      <c r="A76" s="29">
        <f t="shared" si="13"/>
        <v>7</v>
      </c>
      <c r="B76" s="30" t="s">
        <v>23</v>
      </c>
      <c r="C76" s="31" t="s">
        <v>326</v>
      </c>
      <c r="D76" s="44" t="s">
        <v>334</v>
      </c>
      <c r="E76" s="33" t="str">
        <f t="shared" si="29"/>
        <v>67/2024 - Material Odontológico III/ RMS-2</v>
      </c>
      <c r="F76" s="184" t="s">
        <v>38</v>
      </c>
      <c r="G76" s="35" t="str">
        <f t="shared" si="40"/>
        <v>DISPONIBILIZAÇÃO DAS EEOO</v>
      </c>
      <c r="H76" s="191" t="s">
        <v>47</v>
      </c>
      <c r="I76" s="36">
        <v>45776</v>
      </c>
      <c r="J76" s="37" t="str">
        <f t="shared" si="30"/>
        <v>C</v>
      </c>
      <c r="K76" s="38" t="s">
        <v>28</v>
      </c>
      <c r="L76" s="174">
        <v>15</v>
      </c>
      <c r="M76" s="37">
        <f t="shared" si="31"/>
        <v>45663</v>
      </c>
      <c r="N76" s="37">
        <f t="shared" si="39"/>
        <v>45678</v>
      </c>
      <c r="O76" s="37" t="str">
        <f t="shared" si="41"/>
        <v/>
      </c>
      <c r="P76" s="168"/>
      <c r="Q76" s="175" t="str">
        <f t="shared" si="32"/>
        <v/>
      </c>
      <c r="R76" s="176" t="str">
        <f t="shared" si="33"/>
        <v/>
      </c>
      <c r="S76" s="177" t="str">
        <f t="shared" si="34"/>
        <v/>
      </c>
      <c r="T76" s="177" t="str">
        <f t="shared" si="35"/>
        <v/>
      </c>
      <c r="U76" s="177">
        <f t="shared" si="36"/>
        <v>0</v>
      </c>
      <c r="V76" s="37" t="str">
        <f t="shared" ca="1" si="37"/>
        <v>No prazo, ainda não iniciado</v>
      </c>
      <c r="W76" s="33" t="str">
        <f t="shared" si="38"/>
        <v>EVT 7 - Material Odontológico III/ RMS-2</v>
      </c>
      <c r="AMK76" s="14"/>
    </row>
    <row r="77" spans="1:23 1025:1025" x14ac:dyDescent="0.25">
      <c r="A77" s="29">
        <f t="shared" si="13"/>
        <v>7</v>
      </c>
      <c r="B77" s="30" t="s">
        <v>23</v>
      </c>
      <c r="C77" s="31" t="s">
        <v>326</v>
      </c>
      <c r="D77" s="44" t="s">
        <v>334</v>
      </c>
      <c r="E77" s="33" t="str">
        <f t="shared" si="29"/>
        <v>67/2024 - Material Odontológico III/ RMS-2</v>
      </c>
      <c r="F77" s="184" t="s">
        <v>38</v>
      </c>
      <c r="G77" s="35" t="str">
        <f t="shared" si="40"/>
        <v>DISPONIBILIZAÇÃO DAS EEOO</v>
      </c>
      <c r="H77" s="191" t="s">
        <v>47</v>
      </c>
      <c r="I77" s="36">
        <v>45776</v>
      </c>
      <c r="J77" s="37" t="str">
        <f t="shared" si="30"/>
        <v>D</v>
      </c>
      <c r="K77" s="38" t="s">
        <v>29</v>
      </c>
      <c r="L77" s="174">
        <v>5</v>
      </c>
      <c r="M77" s="37">
        <f t="shared" si="31"/>
        <v>45678</v>
      </c>
      <c r="N77" s="37">
        <f t="shared" si="39"/>
        <v>45683</v>
      </c>
      <c r="O77" s="37" t="str">
        <f t="shared" si="41"/>
        <v/>
      </c>
      <c r="P77" s="168"/>
      <c r="Q77" s="175" t="str">
        <f t="shared" si="32"/>
        <v/>
      </c>
      <c r="R77" s="176" t="str">
        <f t="shared" si="33"/>
        <v/>
      </c>
      <c r="S77" s="177" t="str">
        <f t="shared" si="34"/>
        <v/>
      </c>
      <c r="T77" s="177" t="str">
        <f t="shared" si="35"/>
        <v/>
      </c>
      <c r="U77" s="177">
        <f t="shared" si="36"/>
        <v>0</v>
      </c>
      <c r="V77" s="37" t="str">
        <f t="shared" ca="1" si="37"/>
        <v>No prazo, ainda não iniciado</v>
      </c>
      <c r="W77" s="33" t="str">
        <f t="shared" si="38"/>
        <v>EVT 7 - Material Odontológico III/ RMS-2</v>
      </c>
      <c r="AMK77" s="14"/>
    </row>
    <row r="78" spans="1:23 1025:1025" x14ac:dyDescent="0.25">
      <c r="A78" s="29">
        <f t="shared" ref="A78:A141" si="42">A66+1</f>
        <v>7</v>
      </c>
      <c r="B78" s="30" t="s">
        <v>23</v>
      </c>
      <c r="C78" s="31" t="s">
        <v>326</v>
      </c>
      <c r="D78" s="44" t="s">
        <v>334</v>
      </c>
      <c r="E78" s="33" t="str">
        <f t="shared" si="29"/>
        <v>67/2024 - Material Odontológico III/ RMS-2</v>
      </c>
      <c r="F78" s="184" t="s">
        <v>38</v>
      </c>
      <c r="G78" s="35" t="str">
        <f t="shared" si="40"/>
        <v>DISPONIBILIZAÇÃO DAS EEOO</v>
      </c>
      <c r="H78" s="191" t="s">
        <v>47</v>
      </c>
      <c r="I78" s="36">
        <v>45776</v>
      </c>
      <c r="J78" s="37" t="str">
        <f t="shared" si="30"/>
        <v>E</v>
      </c>
      <c r="K78" s="38" t="s">
        <v>30</v>
      </c>
      <c r="L78" s="174">
        <v>5</v>
      </c>
      <c r="M78" s="37">
        <f t="shared" si="31"/>
        <v>45683</v>
      </c>
      <c r="N78" s="37">
        <f t="shared" si="39"/>
        <v>45688</v>
      </c>
      <c r="O78" s="37" t="str">
        <f t="shared" si="41"/>
        <v/>
      </c>
      <c r="P78" s="168"/>
      <c r="Q78" s="175" t="str">
        <f t="shared" si="32"/>
        <v/>
      </c>
      <c r="R78" s="176" t="str">
        <f t="shared" si="33"/>
        <v/>
      </c>
      <c r="S78" s="177" t="str">
        <f t="shared" si="34"/>
        <v/>
      </c>
      <c r="T78" s="177" t="str">
        <f t="shared" si="35"/>
        <v/>
      </c>
      <c r="U78" s="177">
        <f t="shared" si="36"/>
        <v>0</v>
      </c>
      <c r="V78" s="37" t="str">
        <f t="shared" ca="1" si="37"/>
        <v>No prazo, ainda não iniciado</v>
      </c>
      <c r="W78" s="33" t="str">
        <f t="shared" si="38"/>
        <v>EVT 7 - Material Odontológico III/ RMS-2</v>
      </c>
      <c r="AMK78" s="14"/>
    </row>
    <row r="79" spans="1:23 1025:1025" x14ac:dyDescent="0.25">
      <c r="A79" s="29">
        <f t="shared" si="42"/>
        <v>7</v>
      </c>
      <c r="B79" s="30" t="s">
        <v>23</v>
      </c>
      <c r="C79" s="31" t="s">
        <v>326</v>
      </c>
      <c r="D79" s="44" t="s">
        <v>334</v>
      </c>
      <c r="E79" s="33" t="str">
        <f t="shared" si="29"/>
        <v>67/2024 - Material Odontológico III/ RMS-2</v>
      </c>
      <c r="F79" s="184" t="s">
        <v>38</v>
      </c>
      <c r="G79" s="35" t="str">
        <f t="shared" si="40"/>
        <v>DISPONIBILIZAÇÃO DAS EEOO</v>
      </c>
      <c r="H79" s="191" t="s">
        <v>47</v>
      </c>
      <c r="I79" s="36">
        <v>45776</v>
      </c>
      <c r="J79" s="37" t="str">
        <f t="shared" si="30"/>
        <v>F</v>
      </c>
      <c r="K79" s="38" t="s">
        <v>31</v>
      </c>
      <c r="L79" s="174">
        <v>5</v>
      </c>
      <c r="M79" s="37">
        <f t="shared" si="31"/>
        <v>45688</v>
      </c>
      <c r="N79" s="37">
        <f t="shared" si="39"/>
        <v>45693</v>
      </c>
      <c r="O79" s="37" t="str">
        <f t="shared" si="41"/>
        <v/>
      </c>
      <c r="P79" s="168"/>
      <c r="Q79" s="175" t="str">
        <f t="shared" si="32"/>
        <v/>
      </c>
      <c r="R79" s="176" t="str">
        <f t="shared" si="33"/>
        <v/>
      </c>
      <c r="S79" s="177" t="str">
        <f t="shared" si="34"/>
        <v/>
      </c>
      <c r="T79" s="177" t="str">
        <f t="shared" si="35"/>
        <v/>
      </c>
      <c r="U79" s="177">
        <f t="shared" si="36"/>
        <v>0</v>
      </c>
      <c r="V79" s="37" t="str">
        <f t="shared" ca="1" si="37"/>
        <v>No prazo, ainda não iniciado</v>
      </c>
      <c r="W79" s="33" t="str">
        <f t="shared" si="38"/>
        <v>EVT 7 - Material Odontológico III/ RMS-2</v>
      </c>
      <c r="AMK79" s="14"/>
    </row>
    <row r="80" spans="1:23 1025:1025" x14ac:dyDescent="0.25">
      <c r="A80" s="29">
        <f t="shared" si="42"/>
        <v>7</v>
      </c>
      <c r="B80" s="30" t="s">
        <v>23</v>
      </c>
      <c r="C80" s="31" t="s">
        <v>326</v>
      </c>
      <c r="D80" s="44" t="s">
        <v>334</v>
      </c>
      <c r="E80" s="33" t="str">
        <f t="shared" si="29"/>
        <v>67/2024 - Material Odontológico III/ RMS-2</v>
      </c>
      <c r="F80" s="184" t="s">
        <v>38</v>
      </c>
      <c r="G80" s="35" t="str">
        <f t="shared" si="40"/>
        <v>DISPONIBILIZAÇÃO DAS EEOO</v>
      </c>
      <c r="H80" s="191" t="s">
        <v>47</v>
      </c>
      <c r="I80" s="36">
        <v>45776</v>
      </c>
      <c r="J80" s="37" t="str">
        <f t="shared" si="30"/>
        <v>G</v>
      </c>
      <c r="K80" s="38" t="s">
        <v>32</v>
      </c>
      <c r="L80" s="174">
        <v>5</v>
      </c>
      <c r="M80" s="37">
        <f t="shared" si="31"/>
        <v>45693</v>
      </c>
      <c r="N80" s="37">
        <f t="shared" si="39"/>
        <v>45698</v>
      </c>
      <c r="O80" s="37" t="str">
        <f t="shared" si="41"/>
        <v/>
      </c>
      <c r="P80" s="168"/>
      <c r="Q80" s="175" t="str">
        <f t="shared" si="32"/>
        <v/>
      </c>
      <c r="R80" s="176" t="str">
        <f t="shared" si="33"/>
        <v/>
      </c>
      <c r="S80" s="177" t="str">
        <f t="shared" si="34"/>
        <v/>
      </c>
      <c r="T80" s="177" t="str">
        <f t="shared" si="35"/>
        <v/>
      </c>
      <c r="U80" s="177">
        <f t="shared" si="36"/>
        <v>0</v>
      </c>
      <c r="V80" s="37" t="str">
        <f t="shared" ca="1" si="37"/>
        <v>No prazo, ainda não iniciado</v>
      </c>
      <c r="W80" s="33" t="str">
        <f t="shared" si="38"/>
        <v>EVT 7 - Material Odontológico III/ RMS-2</v>
      </c>
      <c r="AMK80" s="14"/>
    </row>
    <row r="81" spans="1:23 1025:1025" x14ac:dyDescent="0.25">
      <c r="A81" s="29">
        <f t="shared" si="42"/>
        <v>7</v>
      </c>
      <c r="B81" s="30" t="s">
        <v>23</v>
      </c>
      <c r="C81" s="31" t="s">
        <v>326</v>
      </c>
      <c r="D81" s="44" t="s">
        <v>334</v>
      </c>
      <c r="E81" s="33" t="str">
        <f t="shared" si="29"/>
        <v>67/2024 - Material Odontológico III/ RMS-2</v>
      </c>
      <c r="F81" s="184" t="s">
        <v>38</v>
      </c>
      <c r="G81" s="35" t="str">
        <f t="shared" si="40"/>
        <v>DISPONIBILIZAÇÃO DAS EEOO</v>
      </c>
      <c r="H81" s="191" t="s">
        <v>47</v>
      </c>
      <c r="I81" s="36">
        <v>45776</v>
      </c>
      <c r="J81" s="37" t="str">
        <f t="shared" si="30"/>
        <v>H</v>
      </c>
      <c r="K81" s="38" t="s">
        <v>33</v>
      </c>
      <c r="L81" s="174">
        <v>3</v>
      </c>
      <c r="M81" s="37">
        <f t="shared" si="31"/>
        <v>45698</v>
      </c>
      <c r="N81" s="37">
        <f t="shared" si="39"/>
        <v>45701</v>
      </c>
      <c r="O81" s="37" t="str">
        <f t="shared" si="41"/>
        <v/>
      </c>
      <c r="P81" s="168"/>
      <c r="Q81" s="175" t="str">
        <f t="shared" si="32"/>
        <v/>
      </c>
      <c r="R81" s="176" t="str">
        <f t="shared" si="33"/>
        <v/>
      </c>
      <c r="S81" s="177" t="str">
        <f t="shared" si="34"/>
        <v/>
      </c>
      <c r="T81" s="177" t="str">
        <f t="shared" si="35"/>
        <v/>
      </c>
      <c r="U81" s="177">
        <f t="shared" si="36"/>
        <v>0</v>
      </c>
      <c r="V81" s="37" t="str">
        <f t="shared" ca="1" si="37"/>
        <v>No prazo, ainda não iniciado</v>
      </c>
      <c r="W81" s="33" t="str">
        <f t="shared" si="38"/>
        <v>EVT 7 - Material Odontológico III/ RMS-2</v>
      </c>
      <c r="AMK81" s="14"/>
    </row>
    <row r="82" spans="1:23 1025:1025" x14ac:dyDescent="0.25">
      <c r="A82" s="29">
        <f t="shared" si="42"/>
        <v>7</v>
      </c>
      <c r="B82" s="30" t="s">
        <v>23</v>
      </c>
      <c r="C82" s="31" t="s">
        <v>326</v>
      </c>
      <c r="D82" s="44" t="s">
        <v>334</v>
      </c>
      <c r="E82" s="33" t="str">
        <f t="shared" si="29"/>
        <v>67/2024 - Material Odontológico III/ RMS-2</v>
      </c>
      <c r="F82" s="184" t="s">
        <v>38</v>
      </c>
      <c r="G82" s="35" t="str">
        <f t="shared" si="40"/>
        <v>DISPONIBILIZAÇÃO DAS EEOO</v>
      </c>
      <c r="H82" s="191" t="s">
        <v>47</v>
      </c>
      <c r="I82" s="36">
        <v>45776</v>
      </c>
      <c r="J82" s="37" t="str">
        <f t="shared" si="30"/>
        <v>I</v>
      </c>
      <c r="K82" s="38" t="s">
        <v>34</v>
      </c>
      <c r="L82" s="174">
        <v>15</v>
      </c>
      <c r="M82" s="37">
        <f t="shared" si="31"/>
        <v>45701</v>
      </c>
      <c r="N82" s="37">
        <f t="shared" si="39"/>
        <v>45716</v>
      </c>
      <c r="O82" s="37" t="str">
        <f t="shared" si="41"/>
        <v/>
      </c>
      <c r="P82" s="168"/>
      <c r="Q82" s="175" t="str">
        <f t="shared" si="32"/>
        <v/>
      </c>
      <c r="R82" s="176" t="str">
        <f t="shared" si="33"/>
        <v/>
      </c>
      <c r="S82" s="177" t="str">
        <f t="shared" si="34"/>
        <v/>
      </c>
      <c r="T82" s="177" t="str">
        <f t="shared" si="35"/>
        <v/>
      </c>
      <c r="U82" s="177">
        <f t="shared" si="36"/>
        <v>0</v>
      </c>
      <c r="V82" s="37" t="str">
        <f t="shared" ca="1" si="37"/>
        <v>No prazo, ainda não iniciado</v>
      </c>
      <c r="W82" s="33" t="str">
        <f t="shared" si="38"/>
        <v>EVT 7 - Material Odontológico III/ RMS-2</v>
      </c>
      <c r="AMK82" s="14"/>
    </row>
    <row r="83" spans="1:23 1025:1025" x14ac:dyDescent="0.25">
      <c r="A83" s="29">
        <f t="shared" si="42"/>
        <v>7</v>
      </c>
      <c r="B83" s="30" t="s">
        <v>23</v>
      </c>
      <c r="C83" s="31" t="s">
        <v>326</v>
      </c>
      <c r="D83" s="44" t="s">
        <v>334</v>
      </c>
      <c r="E83" s="33" t="str">
        <f t="shared" si="29"/>
        <v>67/2024 - Material Odontológico III/ RMS-2</v>
      </c>
      <c r="F83" s="184" t="s">
        <v>38</v>
      </c>
      <c r="G83" s="35" t="str">
        <f t="shared" si="40"/>
        <v>DISPONIBILIZAÇÃO DAS EEOO</v>
      </c>
      <c r="H83" s="191" t="s">
        <v>47</v>
      </c>
      <c r="I83" s="36">
        <v>45776</v>
      </c>
      <c r="J83" s="37" t="str">
        <f t="shared" si="30"/>
        <v>J</v>
      </c>
      <c r="K83" s="38" t="s">
        <v>35</v>
      </c>
      <c r="L83" s="174">
        <v>5</v>
      </c>
      <c r="M83" s="37">
        <f t="shared" si="31"/>
        <v>45716</v>
      </c>
      <c r="N83" s="37">
        <f t="shared" si="39"/>
        <v>45721</v>
      </c>
      <c r="O83" s="37" t="str">
        <f t="shared" si="41"/>
        <v/>
      </c>
      <c r="P83" s="168"/>
      <c r="Q83" s="175" t="str">
        <f t="shared" si="32"/>
        <v/>
      </c>
      <c r="R83" s="176" t="str">
        <f t="shared" si="33"/>
        <v/>
      </c>
      <c r="S83" s="177" t="str">
        <f t="shared" si="34"/>
        <v/>
      </c>
      <c r="T83" s="177" t="str">
        <f t="shared" si="35"/>
        <v/>
      </c>
      <c r="U83" s="177">
        <f t="shared" si="36"/>
        <v>0</v>
      </c>
      <c r="V83" s="37" t="str">
        <f t="shared" ca="1" si="37"/>
        <v>No prazo, ainda não iniciado</v>
      </c>
      <c r="W83" s="33" t="str">
        <f t="shared" si="38"/>
        <v>EVT 7 - Material Odontológico III/ RMS-2</v>
      </c>
      <c r="AMK83" s="14"/>
    </row>
    <row r="84" spans="1:23 1025:1025" x14ac:dyDescent="0.25">
      <c r="A84" s="29">
        <f t="shared" si="42"/>
        <v>7</v>
      </c>
      <c r="B84" s="30" t="s">
        <v>23</v>
      </c>
      <c r="C84" s="31" t="s">
        <v>326</v>
      </c>
      <c r="D84" s="44" t="s">
        <v>334</v>
      </c>
      <c r="E84" s="33" t="str">
        <f t="shared" si="29"/>
        <v>67/2024 - Material Odontológico III/ RMS-2</v>
      </c>
      <c r="F84" s="184" t="s">
        <v>38</v>
      </c>
      <c r="G84" s="35" t="str">
        <f t="shared" si="40"/>
        <v>DISPONIBILIZAÇÃO DAS EEOO</v>
      </c>
      <c r="H84" s="191" t="s">
        <v>47</v>
      </c>
      <c r="I84" s="36">
        <v>45776</v>
      </c>
      <c r="J84" s="37" t="str">
        <f t="shared" si="30"/>
        <v>K</v>
      </c>
      <c r="K84" s="38" t="s">
        <v>36</v>
      </c>
      <c r="L84" s="174">
        <v>30</v>
      </c>
      <c r="M84" s="37">
        <f t="shared" si="31"/>
        <v>45721</v>
      </c>
      <c r="N84" s="37">
        <f t="shared" si="39"/>
        <v>45751</v>
      </c>
      <c r="O84" s="37" t="str">
        <f t="shared" si="41"/>
        <v/>
      </c>
      <c r="P84" s="168"/>
      <c r="Q84" s="175" t="str">
        <f t="shared" si="32"/>
        <v/>
      </c>
      <c r="R84" s="176" t="str">
        <f t="shared" si="33"/>
        <v/>
      </c>
      <c r="S84" s="177" t="str">
        <f t="shared" si="34"/>
        <v/>
      </c>
      <c r="T84" s="177" t="str">
        <f t="shared" si="35"/>
        <v/>
      </c>
      <c r="U84" s="177">
        <f t="shared" si="36"/>
        <v>0</v>
      </c>
      <c r="V84" s="37" t="str">
        <f t="shared" ca="1" si="37"/>
        <v>No prazo, ainda não iniciado</v>
      </c>
      <c r="W84" s="33" t="str">
        <f t="shared" si="38"/>
        <v>EVT 7 - Material Odontológico III/ RMS-2</v>
      </c>
      <c r="AMK84" s="14"/>
    </row>
    <row r="85" spans="1:23 1025:1025" x14ac:dyDescent="0.25">
      <c r="A85" s="29">
        <f t="shared" si="42"/>
        <v>7</v>
      </c>
      <c r="B85" s="30" t="s">
        <v>23</v>
      </c>
      <c r="C85" s="31" t="s">
        <v>326</v>
      </c>
      <c r="D85" s="44" t="s">
        <v>334</v>
      </c>
      <c r="E85" s="33" t="str">
        <f t="shared" si="29"/>
        <v>67/2024 - Material Odontológico III/ RMS-2</v>
      </c>
      <c r="F85" s="184" t="s">
        <v>38</v>
      </c>
      <c r="G85" s="35" t="str">
        <f t="shared" si="40"/>
        <v>DISPONIBILIZAÇÃO DAS EEOO</v>
      </c>
      <c r="H85" s="191" t="s">
        <v>47</v>
      </c>
      <c r="I85" s="36">
        <v>45776</v>
      </c>
      <c r="J85" s="37" t="str">
        <f t="shared" si="30"/>
        <v>L</v>
      </c>
      <c r="K85" s="38" t="s">
        <v>37</v>
      </c>
      <c r="L85" s="174">
        <v>15</v>
      </c>
      <c r="M85" s="37">
        <f t="shared" si="31"/>
        <v>45751</v>
      </c>
      <c r="N85" s="180">
        <f>I85-10</f>
        <v>45766</v>
      </c>
      <c r="O85" s="37" t="str">
        <f t="shared" si="41"/>
        <v/>
      </c>
      <c r="P85" s="168"/>
      <c r="Q85" s="175" t="str">
        <f t="shared" si="32"/>
        <v/>
      </c>
      <c r="R85" s="176" t="str">
        <f t="shared" si="33"/>
        <v/>
      </c>
      <c r="S85" s="177" t="str">
        <f t="shared" si="34"/>
        <v/>
      </c>
      <c r="T85" s="177" t="str">
        <f t="shared" si="35"/>
        <v/>
      </c>
      <c r="U85" s="177">
        <f t="shared" si="36"/>
        <v>0</v>
      </c>
      <c r="V85" s="37" t="str">
        <f t="shared" ca="1" si="37"/>
        <v>No prazo, ainda não iniciado</v>
      </c>
      <c r="W85" s="33" t="str">
        <f t="shared" si="38"/>
        <v>EVT 7 - Material Odontológico III/ RMS-2</v>
      </c>
      <c r="AMK85" s="14"/>
    </row>
    <row r="86" spans="1:23 1025:1025" s="172" customFormat="1" x14ac:dyDescent="0.25">
      <c r="A86" s="29">
        <f t="shared" si="42"/>
        <v>8</v>
      </c>
      <c r="B86" s="159" t="s">
        <v>23</v>
      </c>
      <c r="C86" s="160" t="s">
        <v>335</v>
      </c>
      <c r="D86" s="161" t="s">
        <v>336</v>
      </c>
      <c r="E86" s="162" t="str">
        <f t="shared" si="29"/>
        <v>72/2024 - Material cirúrgico especializado</v>
      </c>
      <c r="F86" s="163" t="s">
        <v>38</v>
      </c>
      <c r="G86" s="164" t="str">
        <f>IF(P86="",MID(K86,5,999),IF(P87="",MID(K87,5,999),IF(P88="",MID(K88,5,999),IF(P89="",MID(K89,5,999),IF(P90="",MID(K90,5,999),IF(P91="",MID(K91,5,999),IF(P92="",MID(K92,5,999),IF(P93="",MID(K93,5,999),IF(P94="",MID(K94,5,999),IF(P95="",MID(K95,5,999),IF(P96="",MID(K96,5,999),MID(K97,5,999))))))))))))</f>
        <v>DISPONIBILIZAÇÃO DAS EEOO</v>
      </c>
      <c r="H86" s="160" t="s">
        <v>48</v>
      </c>
      <c r="I86" s="179">
        <v>45646</v>
      </c>
      <c r="J86" s="165" t="str">
        <f t="shared" si="30"/>
        <v>A</v>
      </c>
      <c r="K86" s="166" t="s">
        <v>26</v>
      </c>
      <c r="L86" s="167">
        <v>0</v>
      </c>
      <c r="M86" s="165">
        <f t="shared" si="31"/>
        <v>45493</v>
      </c>
      <c r="N86" s="165">
        <f t="shared" ref="N86:N96" si="43">M87</f>
        <v>45493</v>
      </c>
      <c r="O86" s="165">
        <f>M86</f>
        <v>45493</v>
      </c>
      <c r="P86" s="168"/>
      <c r="Q86" s="169" t="str">
        <f t="shared" si="32"/>
        <v/>
      </c>
      <c r="R86" s="170" t="str">
        <f t="shared" si="33"/>
        <v/>
      </c>
      <c r="S86" s="171" t="str">
        <f t="shared" si="34"/>
        <v/>
      </c>
      <c r="T86" s="171" t="str">
        <f t="shared" si="35"/>
        <v/>
      </c>
      <c r="U86" s="171">
        <f t="shared" si="36"/>
        <v>0</v>
      </c>
      <c r="V86" s="165" t="str">
        <f t="shared" ca="1" si="37"/>
        <v>No prazo, em andamento</v>
      </c>
      <c r="W86" s="33" t="str">
        <f t="shared" si="38"/>
        <v>EVT 8 - Material cirúrgico especializado</v>
      </c>
    </row>
    <row r="87" spans="1:23 1025:1025" x14ac:dyDescent="0.25">
      <c r="A87" s="29">
        <f t="shared" si="42"/>
        <v>8</v>
      </c>
      <c r="B87" s="30" t="s">
        <v>23</v>
      </c>
      <c r="C87" s="31" t="s">
        <v>335</v>
      </c>
      <c r="D87" s="32" t="s">
        <v>336</v>
      </c>
      <c r="E87" s="33" t="str">
        <f t="shared" si="29"/>
        <v>72/2024 - Material cirúrgico especializado</v>
      </c>
      <c r="F87" s="173" t="s">
        <v>38</v>
      </c>
      <c r="G87" s="35" t="str">
        <f t="shared" ref="G87:G97" si="44">G86</f>
        <v>DISPONIBILIZAÇÃO DAS EEOO</v>
      </c>
      <c r="H87" s="31" t="s">
        <v>48</v>
      </c>
      <c r="I87" s="36">
        <v>45646</v>
      </c>
      <c r="J87" s="37" t="str">
        <f t="shared" si="30"/>
        <v>B</v>
      </c>
      <c r="K87" s="38" t="s">
        <v>27</v>
      </c>
      <c r="L87" s="174">
        <v>5</v>
      </c>
      <c r="M87" s="37">
        <f t="shared" si="31"/>
        <v>45493</v>
      </c>
      <c r="N87" s="37">
        <f t="shared" si="43"/>
        <v>45498</v>
      </c>
      <c r="O87" s="37" t="str">
        <f t="shared" ref="O87:O97" si="45">IF(P86&lt;&gt;"",P86,"")</f>
        <v/>
      </c>
      <c r="P87" s="168"/>
      <c r="Q87" s="175" t="str">
        <f t="shared" si="32"/>
        <v/>
      </c>
      <c r="R87" s="176" t="str">
        <f t="shared" si="33"/>
        <v/>
      </c>
      <c r="S87" s="177" t="str">
        <f t="shared" si="34"/>
        <v/>
      </c>
      <c r="T87" s="177" t="str">
        <f t="shared" si="35"/>
        <v/>
      </c>
      <c r="U87" s="177">
        <f t="shared" si="36"/>
        <v>0</v>
      </c>
      <c r="V87" s="37" t="str">
        <f t="shared" ca="1" si="37"/>
        <v>No prazo, ainda não iniciado</v>
      </c>
      <c r="W87" s="33" t="str">
        <f t="shared" si="38"/>
        <v>EVT 8 - Material cirúrgico especializado</v>
      </c>
      <c r="AMK87" s="14"/>
    </row>
    <row r="88" spans="1:23 1025:1025" x14ac:dyDescent="0.25">
      <c r="A88" s="29">
        <f t="shared" si="42"/>
        <v>8</v>
      </c>
      <c r="B88" s="30" t="s">
        <v>23</v>
      </c>
      <c r="C88" s="31" t="s">
        <v>335</v>
      </c>
      <c r="D88" s="32" t="s">
        <v>336</v>
      </c>
      <c r="E88" s="33" t="str">
        <f t="shared" si="29"/>
        <v>72/2024 - Material cirúrgico especializado</v>
      </c>
      <c r="F88" s="173" t="s">
        <v>38</v>
      </c>
      <c r="G88" s="35" t="str">
        <f t="shared" si="44"/>
        <v>DISPONIBILIZAÇÃO DAS EEOO</v>
      </c>
      <c r="H88" s="31" t="s">
        <v>48</v>
      </c>
      <c r="I88" s="36">
        <v>45646</v>
      </c>
      <c r="J88" s="37" t="str">
        <f t="shared" si="30"/>
        <v>C</v>
      </c>
      <c r="K88" s="38" t="s">
        <v>28</v>
      </c>
      <c r="L88" s="174">
        <v>20</v>
      </c>
      <c r="M88" s="37">
        <f t="shared" si="31"/>
        <v>45498</v>
      </c>
      <c r="N88" s="37">
        <f t="shared" si="43"/>
        <v>45518</v>
      </c>
      <c r="O88" s="37" t="str">
        <f t="shared" si="45"/>
        <v/>
      </c>
      <c r="P88" s="168"/>
      <c r="Q88" s="175" t="str">
        <f t="shared" si="32"/>
        <v/>
      </c>
      <c r="R88" s="176" t="str">
        <f t="shared" si="33"/>
        <v/>
      </c>
      <c r="S88" s="177" t="str">
        <f t="shared" si="34"/>
        <v/>
      </c>
      <c r="T88" s="177" t="str">
        <f t="shared" si="35"/>
        <v/>
      </c>
      <c r="U88" s="177">
        <f t="shared" si="36"/>
        <v>0</v>
      </c>
      <c r="V88" s="37" t="str">
        <f t="shared" ca="1" si="37"/>
        <v>No prazo, ainda não iniciado</v>
      </c>
      <c r="W88" s="33" t="str">
        <f t="shared" si="38"/>
        <v>EVT 8 - Material cirúrgico especializado</v>
      </c>
      <c r="AMK88" s="14"/>
    </row>
    <row r="89" spans="1:23 1025:1025" x14ac:dyDescent="0.25">
      <c r="A89" s="29">
        <f t="shared" si="42"/>
        <v>8</v>
      </c>
      <c r="B89" s="30" t="s">
        <v>23</v>
      </c>
      <c r="C89" s="31" t="s">
        <v>335</v>
      </c>
      <c r="D89" s="32" t="s">
        <v>336</v>
      </c>
      <c r="E89" s="33" t="str">
        <f t="shared" si="29"/>
        <v>72/2024 - Material cirúrgico especializado</v>
      </c>
      <c r="F89" s="173" t="s">
        <v>38</v>
      </c>
      <c r="G89" s="35" t="str">
        <f t="shared" si="44"/>
        <v>DISPONIBILIZAÇÃO DAS EEOO</v>
      </c>
      <c r="H89" s="31" t="s">
        <v>48</v>
      </c>
      <c r="I89" s="36">
        <v>45646</v>
      </c>
      <c r="J89" s="37" t="str">
        <f t="shared" si="30"/>
        <v>D</v>
      </c>
      <c r="K89" s="38" t="s">
        <v>29</v>
      </c>
      <c r="L89" s="174">
        <v>5</v>
      </c>
      <c r="M89" s="37">
        <f t="shared" si="31"/>
        <v>45518</v>
      </c>
      <c r="N89" s="37">
        <f t="shared" si="43"/>
        <v>45523</v>
      </c>
      <c r="O89" s="37" t="str">
        <f t="shared" si="45"/>
        <v/>
      </c>
      <c r="P89" s="168"/>
      <c r="Q89" s="175" t="str">
        <f t="shared" si="32"/>
        <v/>
      </c>
      <c r="R89" s="176" t="str">
        <f t="shared" si="33"/>
        <v/>
      </c>
      <c r="S89" s="177" t="str">
        <f t="shared" si="34"/>
        <v/>
      </c>
      <c r="T89" s="177" t="str">
        <f t="shared" si="35"/>
        <v/>
      </c>
      <c r="U89" s="177">
        <f t="shared" si="36"/>
        <v>0</v>
      </c>
      <c r="V89" s="37" t="str">
        <f t="shared" ca="1" si="37"/>
        <v>No prazo, ainda não iniciado</v>
      </c>
      <c r="W89" s="33" t="str">
        <f t="shared" si="38"/>
        <v>EVT 8 - Material cirúrgico especializado</v>
      </c>
      <c r="AMK89" s="14"/>
    </row>
    <row r="90" spans="1:23 1025:1025" x14ac:dyDescent="0.25">
      <c r="A90" s="29">
        <f t="shared" si="42"/>
        <v>8</v>
      </c>
      <c r="B90" s="30" t="s">
        <v>23</v>
      </c>
      <c r="C90" s="31" t="s">
        <v>335</v>
      </c>
      <c r="D90" s="32" t="s">
        <v>336</v>
      </c>
      <c r="E90" s="33" t="str">
        <f t="shared" si="29"/>
        <v>72/2024 - Material cirúrgico especializado</v>
      </c>
      <c r="F90" s="173" t="s">
        <v>38</v>
      </c>
      <c r="G90" s="35" t="str">
        <f t="shared" si="44"/>
        <v>DISPONIBILIZAÇÃO DAS EEOO</v>
      </c>
      <c r="H90" s="31" t="s">
        <v>48</v>
      </c>
      <c r="I90" s="36">
        <v>45646</v>
      </c>
      <c r="J90" s="37" t="str">
        <f t="shared" si="30"/>
        <v>E</v>
      </c>
      <c r="K90" s="38" t="s">
        <v>30</v>
      </c>
      <c r="L90" s="174">
        <v>5</v>
      </c>
      <c r="M90" s="37">
        <f t="shared" si="31"/>
        <v>45523</v>
      </c>
      <c r="N90" s="37">
        <f t="shared" si="43"/>
        <v>45528</v>
      </c>
      <c r="O90" s="37" t="str">
        <f t="shared" si="45"/>
        <v/>
      </c>
      <c r="P90" s="168"/>
      <c r="Q90" s="175" t="str">
        <f t="shared" si="32"/>
        <v/>
      </c>
      <c r="R90" s="176" t="str">
        <f t="shared" si="33"/>
        <v/>
      </c>
      <c r="S90" s="177" t="str">
        <f t="shared" si="34"/>
        <v/>
      </c>
      <c r="T90" s="177" t="str">
        <f t="shared" si="35"/>
        <v/>
      </c>
      <c r="U90" s="177">
        <f t="shared" si="36"/>
        <v>0</v>
      </c>
      <c r="V90" s="37" t="str">
        <f t="shared" ca="1" si="37"/>
        <v>No prazo, ainda não iniciado</v>
      </c>
      <c r="W90" s="33" t="str">
        <f t="shared" si="38"/>
        <v>EVT 8 - Material cirúrgico especializado</v>
      </c>
      <c r="AMK90" s="14"/>
    </row>
    <row r="91" spans="1:23 1025:1025" x14ac:dyDescent="0.25">
      <c r="A91" s="29">
        <f t="shared" si="42"/>
        <v>8</v>
      </c>
      <c r="B91" s="30" t="s">
        <v>23</v>
      </c>
      <c r="C91" s="31" t="s">
        <v>335</v>
      </c>
      <c r="D91" s="32" t="s">
        <v>336</v>
      </c>
      <c r="E91" s="33" t="str">
        <f t="shared" si="29"/>
        <v>72/2024 - Material cirúrgico especializado</v>
      </c>
      <c r="F91" s="173" t="s">
        <v>38</v>
      </c>
      <c r="G91" s="35" t="str">
        <f t="shared" si="44"/>
        <v>DISPONIBILIZAÇÃO DAS EEOO</v>
      </c>
      <c r="H91" s="31" t="s">
        <v>48</v>
      </c>
      <c r="I91" s="36">
        <v>45646</v>
      </c>
      <c r="J91" s="37" t="str">
        <f t="shared" si="30"/>
        <v>F</v>
      </c>
      <c r="K91" s="38" t="s">
        <v>31</v>
      </c>
      <c r="L91" s="174">
        <v>5</v>
      </c>
      <c r="M91" s="37">
        <f t="shared" si="31"/>
        <v>45528</v>
      </c>
      <c r="N91" s="37">
        <f t="shared" si="43"/>
        <v>45533</v>
      </c>
      <c r="O91" s="37" t="str">
        <f t="shared" si="45"/>
        <v/>
      </c>
      <c r="P91" s="168"/>
      <c r="Q91" s="175" t="str">
        <f t="shared" si="32"/>
        <v/>
      </c>
      <c r="R91" s="176" t="str">
        <f t="shared" si="33"/>
        <v/>
      </c>
      <c r="S91" s="177" t="str">
        <f t="shared" si="34"/>
        <v/>
      </c>
      <c r="T91" s="177" t="str">
        <f t="shared" si="35"/>
        <v/>
      </c>
      <c r="U91" s="177">
        <f t="shared" si="36"/>
        <v>0</v>
      </c>
      <c r="V91" s="37" t="str">
        <f t="shared" ca="1" si="37"/>
        <v>No prazo, ainda não iniciado</v>
      </c>
      <c r="W91" s="33" t="str">
        <f t="shared" si="38"/>
        <v>EVT 8 - Material cirúrgico especializado</v>
      </c>
      <c r="AMK91" s="14"/>
    </row>
    <row r="92" spans="1:23 1025:1025" x14ac:dyDescent="0.25">
      <c r="A92" s="29">
        <f t="shared" si="42"/>
        <v>8</v>
      </c>
      <c r="B92" s="30" t="s">
        <v>23</v>
      </c>
      <c r="C92" s="31" t="s">
        <v>335</v>
      </c>
      <c r="D92" s="32" t="s">
        <v>336</v>
      </c>
      <c r="E92" s="33" t="str">
        <f t="shared" si="29"/>
        <v>72/2024 - Material cirúrgico especializado</v>
      </c>
      <c r="F92" s="173" t="s">
        <v>38</v>
      </c>
      <c r="G92" s="35" t="str">
        <f t="shared" si="44"/>
        <v>DISPONIBILIZAÇÃO DAS EEOO</v>
      </c>
      <c r="H92" s="31" t="s">
        <v>48</v>
      </c>
      <c r="I92" s="36">
        <v>45646</v>
      </c>
      <c r="J92" s="37" t="str">
        <f t="shared" si="30"/>
        <v>G</v>
      </c>
      <c r="K92" s="38" t="s">
        <v>32</v>
      </c>
      <c r="L92" s="174">
        <v>5</v>
      </c>
      <c r="M92" s="37">
        <f t="shared" si="31"/>
        <v>45533</v>
      </c>
      <c r="N92" s="37">
        <f t="shared" si="43"/>
        <v>45538</v>
      </c>
      <c r="O92" s="37" t="str">
        <f t="shared" si="45"/>
        <v/>
      </c>
      <c r="P92" s="168"/>
      <c r="Q92" s="175" t="str">
        <f t="shared" si="32"/>
        <v/>
      </c>
      <c r="R92" s="176" t="str">
        <f t="shared" si="33"/>
        <v/>
      </c>
      <c r="S92" s="177" t="str">
        <f t="shared" si="34"/>
        <v/>
      </c>
      <c r="T92" s="177" t="str">
        <f t="shared" si="35"/>
        <v/>
      </c>
      <c r="U92" s="177">
        <f t="shared" si="36"/>
        <v>0</v>
      </c>
      <c r="V92" s="37" t="str">
        <f t="shared" ca="1" si="37"/>
        <v>No prazo, ainda não iniciado</v>
      </c>
      <c r="W92" s="33" t="str">
        <f t="shared" si="38"/>
        <v>EVT 8 - Material cirúrgico especializado</v>
      </c>
      <c r="AMK92" s="14"/>
    </row>
    <row r="93" spans="1:23 1025:1025" x14ac:dyDescent="0.25">
      <c r="A93" s="29">
        <f t="shared" si="42"/>
        <v>8</v>
      </c>
      <c r="B93" s="30" t="s">
        <v>23</v>
      </c>
      <c r="C93" s="31" t="s">
        <v>335</v>
      </c>
      <c r="D93" s="32" t="s">
        <v>336</v>
      </c>
      <c r="E93" s="33" t="str">
        <f t="shared" si="29"/>
        <v>72/2024 - Material cirúrgico especializado</v>
      </c>
      <c r="F93" s="173" t="s">
        <v>38</v>
      </c>
      <c r="G93" s="35" t="str">
        <f t="shared" si="44"/>
        <v>DISPONIBILIZAÇÃO DAS EEOO</v>
      </c>
      <c r="H93" s="31" t="s">
        <v>48</v>
      </c>
      <c r="I93" s="36">
        <v>45646</v>
      </c>
      <c r="J93" s="37" t="str">
        <f t="shared" si="30"/>
        <v>H</v>
      </c>
      <c r="K93" s="38" t="s">
        <v>33</v>
      </c>
      <c r="L93" s="174">
        <v>3</v>
      </c>
      <c r="M93" s="37">
        <f t="shared" si="31"/>
        <v>45538</v>
      </c>
      <c r="N93" s="37">
        <f t="shared" si="43"/>
        <v>45541</v>
      </c>
      <c r="O93" s="37" t="str">
        <f t="shared" si="45"/>
        <v/>
      </c>
      <c r="P93" s="168"/>
      <c r="Q93" s="175" t="str">
        <f t="shared" si="32"/>
        <v/>
      </c>
      <c r="R93" s="176" t="str">
        <f t="shared" si="33"/>
        <v/>
      </c>
      <c r="S93" s="177" t="str">
        <f t="shared" si="34"/>
        <v/>
      </c>
      <c r="T93" s="177" t="str">
        <f t="shared" si="35"/>
        <v/>
      </c>
      <c r="U93" s="177">
        <f t="shared" si="36"/>
        <v>0</v>
      </c>
      <c r="V93" s="37" t="str">
        <f t="shared" ca="1" si="37"/>
        <v>No prazo, ainda não iniciado</v>
      </c>
      <c r="W93" s="33" t="str">
        <f t="shared" si="38"/>
        <v>EVT 8 - Material cirúrgico especializado</v>
      </c>
      <c r="AMK93" s="14"/>
    </row>
    <row r="94" spans="1:23 1025:1025" x14ac:dyDescent="0.25">
      <c r="A94" s="29">
        <f t="shared" si="42"/>
        <v>8</v>
      </c>
      <c r="B94" s="30" t="s">
        <v>23</v>
      </c>
      <c r="C94" s="31" t="s">
        <v>335</v>
      </c>
      <c r="D94" s="32" t="s">
        <v>336</v>
      </c>
      <c r="E94" s="33" t="str">
        <f t="shared" si="29"/>
        <v>72/2024 - Material cirúrgico especializado</v>
      </c>
      <c r="F94" s="173" t="s">
        <v>38</v>
      </c>
      <c r="G94" s="35" t="str">
        <f t="shared" si="44"/>
        <v>DISPONIBILIZAÇÃO DAS EEOO</v>
      </c>
      <c r="H94" s="31" t="s">
        <v>48</v>
      </c>
      <c r="I94" s="36">
        <v>45646</v>
      </c>
      <c r="J94" s="37" t="str">
        <f t="shared" si="30"/>
        <v>I</v>
      </c>
      <c r="K94" s="38" t="s">
        <v>34</v>
      </c>
      <c r="L94" s="174">
        <v>15</v>
      </c>
      <c r="M94" s="37">
        <f t="shared" si="31"/>
        <v>45541</v>
      </c>
      <c r="N94" s="37">
        <f t="shared" si="43"/>
        <v>45556</v>
      </c>
      <c r="O94" s="37" t="str">
        <f t="shared" si="45"/>
        <v/>
      </c>
      <c r="P94" s="168"/>
      <c r="Q94" s="175" t="str">
        <f t="shared" si="32"/>
        <v/>
      </c>
      <c r="R94" s="176" t="str">
        <f t="shared" si="33"/>
        <v/>
      </c>
      <c r="S94" s="177" t="str">
        <f t="shared" si="34"/>
        <v/>
      </c>
      <c r="T94" s="177" t="str">
        <f t="shared" si="35"/>
        <v/>
      </c>
      <c r="U94" s="177">
        <f t="shared" si="36"/>
        <v>0</v>
      </c>
      <c r="V94" s="37" t="str">
        <f t="shared" ca="1" si="37"/>
        <v>No prazo, ainda não iniciado</v>
      </c>
      <c r="W94" s="33" t="str">
        <f t="shared" si="38"/>
        <v>EVT 8 - Material cirúrgico especializado</v>
      </c>
      <c r="AMK94" s="14"/>
    </row>
    <row r="95" spans="1:23 1025:1025" x14ac:dyDescent="0.25">
      <c r="A95" s="29">
        <f t="shared" si="42"/>
        <v>8</v>
      </c>
      <c r="B95" s="30" t="s">
        <v>23</v>
      </c>
      <c r="C95" s="31" t="s">
        <v>335</v>
      </c>
      <c r="D95" s="32" t="s">
        <v>336</v>
      </c>
      <c r="E95" s="33" t="str">
        <f t="shared" si="29"/>
        <v>72/2024 - Material cirúrgico especializado</v>
      </c>
      <c r="F95" s="173" t="s">
        <v>38</v>
      </c>
      <c r="G95" s="35" t="str">
        <f t="shared" si="44"/>
        <v>DISPONIBILIZAÇÃO DAS EEOO</v>
      </c>
      <c r="H95" s="31" t="s">
        <v>48</v>
      </c>
      <c r="I95" s="36">
        <v>45646</v>
      </c>
      <c r="J95" s="37" t="str">
        <f t="shared" si="30"/>
        <v>J</v>
      </c>
      <c r="K95" s="38" t="s">
        <v>35</v>
      </c>
      <c r="L95" s="174">
        <v>5</v>
      </c>
      <c r="M95" s="37">
        <f t="shared" si="31"/>
        <v>45556</v>
      </c>
      <c r="N95" s="37">
        <f t="shared" si="43"/>
        <v>45561</v>
      </c>
      <c r="O95" s="37" t="str">
        <f t="shared" si="45"/>
        <v/>
      </c>
      <c r="P95" s="168"/>
      <c r="Q95" s="175" t="str">
        <f t="shared" si="32"/>
        <v/>
      </c>
      <c r="R95" s="176" t="str">
        <f t="shared" si="33"/>
        <v/>
      </c>
      <c r="S95" s="177" t="str">
        <f t="shared" si="34"/>
        <v/>
      </c>
      <c r="T95" s="177" t="str">
        <f t="shared" si="35"/>
        <v/>
      </c>
      <c r="U95" s="177">
        <f t="shared" si="36"/>
        <v>0</v>
      </c>
      <c r="V95" s="37" t="str">
        <f t="shared" ca="1" si="37"/>
        <v>No prazo, ainda não iniciado</v>
      </c>
      <c r="W95" s="33" t="str">
        <f t="shared" si="38"/>
        <v>EVT 8 - Material cirúrgico especializado</v>
      </c>
      <c r="AMK95" s="14"/>
    </row>
    <row r="96" spans="1:23 1025:1025" x14ac:dyDescent="0.25">
      <c r="A96" s="29">
        <f t="shared" si="42"/>
        <v>8</v>
      </c>
      <c r="B96" s="30" t="s">
        <v>23</v>
      </c>
      <c r="C96" s="31" t="s">
        <v>335</v>
      </c>
      <c r="D96" s="32" t="s">
        <v>336</v>
      </c>
      <c r="E96" s="33" t="str">
        <f t="shared" si="29"/>
        <v>72/2024 - Material cirúrgico especializado</v>
      </c>
      <c r="F96" s="173" t="s">
        <v>38</v>
      </c>
      <c r="G96" s="35" t="str">
        <f t="shared" si="44"/>
        <v>DISPONIBILIZAÇÃO DAS EEOO</v>
      </c>
      <c r="H96" s="31" t="s">
        <v>48</v>
      </c>
      <c r="I96" s="36">
        <v>45646</v>
      </c>
      <c r="J96" s="37" t="str">
        <f t="shared" si="30"/>
        <v>K</v>
      </c>
      <c r="K96" s="38" t="s">
        <v>36</v>
      </c>
      <c r="L96" s="174">
        <v>60</v>
      </c>
      <c r="M96" s="37">
        <f t="shared" si="31"/>
        <v>45561</v>
      </c>
      <c r="N96" s="37">
        <f t="shared" si="43"/>
        <v>45621</v>
      </c>
      <c r="O96" s="37" t="str">
        <f t="shared" si="45"/>
        <v/>
      </c>
      <c r="P96" s="168"/>
      <c r="Q96" s="175" t="str">
        <f t="shared" si="32"/>
        <v/>
      </c>
      <c r="R96" s="176" t="str">
        <f t="shared" si="33"/>
        <v/>
      </c>
      <c r="S96" s="177" t="str">
        <f t="shared" si="34"/>
        <v/>
      </c>
      <c r="T96" s="177" t="str">
        <f t="shared" si="35"/>
        <v/>
      </c>
      <c r="U96" s="177">
        <f t="shared" si="36"/>
        <v>0</v>
      </c>
      <c r="V96" s="37" t="str">
        <f t="shared" ca="1" si="37"/>
        <v>No prazo, ainda não iniciado</v>
      </c>
      <c r="W96" s="33" t="str">
        <f t="shared" si="38"/>
        <v>EVT 8 - Material cirúrgico especializado</v>
      </c>
      <c r="AMK96" s="14"/>
    </row>
    <row r="97" spans="1:23 1025:1025" x14ac:dyDescent="0.25">
      <c r="A97" s="29">
        <f t="shared" si="42"/>
        <v>8</v>
      </c>
      <c r="B97" s="30" t="s">
        <v>23</v>
      </c>
      <c r="C97" s="31" t="s">
        <v>335</v>
      </c>
      <c r="D97" s="32" t="s">
        <v>336</v>
      </c>
      <c r="E97" s="33" t="str">
        <f t="shared" si="29"/>
        <v>72/2024 - Material cirúrgico especializado</v>
      </c>
      <c r="F97" s="173" t="s">
        <v>38</v>
      </c>
      <c r="G97" s="35" t="str">
        <f t="shared" si="44"/>
        <v>DISPONIBILIZAÇÃO DAS EEOO</v>
      </c>
      <c r="H97" s="31" t="s">
        <v>48</v>
      </c>
      <c r="I97" s="36">
        <v>45646</v>
      </c>
      <c r="J97" s="37" t="str">
        <f t="shared" si="30"/>
        <v>L</v>
      </c>
      <c r="K97" s="38" t="s">
        <v>37</v>
      </c>
      <c r="L97" s="174">
        <v>15</v>
      </c>
      <c r="M97" s="37">
        <f t="shared" si="31"/>
        <v>45621</v>
      </c>
      <c r="N97" s="180">
        <f>I97-10</f>
        <v>45636</v>
      </c>
      <c r="O97" s="37" t="str">
        <f t="shared" si="45"/>
        <v/>
      </c>
      <c r="P97" s="168"/>
      <c r="Q97" s="175" t="str">
        <f t="shared" si="32"/>
        <v/>
      </c>
      <c r="R97" s="176" t="str">
        <f t="shared" si="33"/>
        <v/>
      </c>
      <c r="S97" s="177" t="str">
        <f t="shared" si="34"/>
        <v/>
      </c>
      <c r="T97" s="177" t="str">
        <f t="shared" si="35"/>
        <v/>
      </c>
      <c r="U97" s="177">
        <f t="shared" si="36"/>
        <v>0</v>
      </c>
      <c r="V97" s="37" t="str">
        <f t="shared" ca="1" si="37"/>
        <v>No prazo, ainda não iniciado</v>
      </c>
      <c r="W97" s="33" t="str">
        <f t="shared" si="38"/>
        <v>EVT 8 - Material cirúrgico especializado</v>
      </c>
      <c r="AMK97" s="14"/>
    </row>
    <row r="98" spans="1:23 1025:1025" s="172" customFormat="1" x14ac:dyDescent="0.25">
      <c r="A98" s="29">
        <f t="shared" si="42"/>
        <v>9</v>
      </c>
      <c r="B98" s="159" t="s">
        <v>23</v>
      </c>
      <c r="C98" s="192" t="s">
        <v>337</v>
      </c>
      <c r="D98" s="161" t="s">
        <v>50</v>
      </c>
      <c r="E98" s="162" t="str">
        <f t="shared" si="29"/>
        <v xml:space="preserve">52/2024 - Nutrição e Dietéticos </v>
      </c>
      <c r="F98" s="163" t="s">
        <v>38</v>
      </c>
      <c r="G98" s="164" t="str">
        <f>IF(P98="",MID(K98,5,999),IF(P99="",MID(K99,5,999),IF(P100="",MID(K100,5,999),IF(P101="",MID(K101,5,999),IF(P102="",MID(K102,5,999),IF(P103="",MID(K103,5,999),IF(P104="",MID(K104,5,999),IF(P105="",MID(K105,5,999),IF(P106="",MID(K106,5,999),IF(P107="",MID(K107,5,999),IF(P108="",MID(K108,5,999),MID(K109,5,999))))))))))))</f>
        <v>DISPONIBILIZAÇÃO DAS EEOO</v>
      </c>
      <c r="H98" s="192" t="s">
        <v>49</v>
      </c>
      <c r="I98" s="179">
        <v>45477</v>
      </c>
      <c r="J98" s="165" t="str">
        <f t="shared" si="30"/>
        <v>A</v>
      </c>
      <c r="K98" s="166" t="s">
        <v>26</v>
      </c>
      <c r="L98" s="167">
        <v>0</v>
      </c>
      <c r="M98" s="165">
        <f t="shared" si="31"/>
        <v>45344</v>
      </c>
      <c r="N98" s="165">
        <f t="shared" ref="N98:N108" si="46">M99</f>
        <v>45344</v>
      </c>
      <c r="O98" s="165">
        <f>M98</f>
        <v>45344</v>
      </c>
      <c r="P98" s="168"/>
      <c r="Q98" s="169" t="str">
        <f t="shared" si="32"/>
        <v/>
      </c>
      <c r="R98" s="170" t="str">
        <f t="shared" si="33"/>
        <v/>
      </c>
      <c r="S98" s="171" t="str">
        <f t="shared" si="34"/>
        <v/>
      </c>
      <c r="T98" s="171" t="str">
        <f t="shared" si="35"/>
        <v/>
      </c>
      <c r="U98" s="171">
        <f t="shared" si="36"/>
        <v>0</v>
      </c>
      <c r="V98" s="165" t="str">
        <f t="shared" ca="1" si="37"/>
        <v>Atrasado, em andamento</v>
      </c>
      <c r="W98" s="33" t="str">
        <f t="shared" si="38"/>
        <v xml:space="preserve">EVT 9 - Nutrição e Dietéticos </v>
      </c>
    </row>
    <row r="99" spans="1:23 1025:1025" x14ac:dyDescent="0.25">
      <c r="A99" s="29">
        <f t="shared" si="42"/>
        <v>9</v>
      </c>
      <c r="B99" s="30" t="s">
        <v>23</v>
      </c>
      <c r="C99" s="45" t="s">
        <v>337</v>
      </c>
      <c r="D99" s="32" t="s">
        <v>50</v>
      </c>
      <c r="E99" s="33" t="str">
        <f t="shared" si="29"/>
        <v xml:space="preserve">52/2024 - Nutrição e Dietéticos </v>
      </c>
      <c r="F99" s="173" t="s">
        <v>38</v>
      </c>
      <c r="G99" s="35" t="str">
        <f t="shared" ref="G99:G109" si="47">G98</f>
        <v>DISPONIBILIZAÇÃO DAS EEOO</v>
      </c>
      <c r="H99" s="45" t="s">
        <v>49</v>
      </c>
      <c r="I99" s="36">
        <v>45477</v>
      </c>
      <c r="J99" s="37" t="str">
        <f t="shared" si="30"/>
        <v>B</v>
      </c>
      <c r="K99" s="38" t="s">
        <v>27</v>
      </c>
      <c r="L99" s="174">
        <v>5</v>
      </c>
      <c r="M99" s="37">
        <f t="shared" si="31"/>
        <v>45344</v>
      </c>
      <c r="N99" s="37">
        <f t="shared" si="46"/>
        <v>45349</v>
      </c>
      <c r="O99" s="37" t="str">
        <f t="shared" ref="O99:O109" si="48">IF(P98&lt;&gt;"",P98,"")</f>
        <v/>
      </c>
      <c r="P99" s="168"/>
      <c r="Q99" s="175" t="str">
        <f t="shared" si="32"/>
        <v/>
      </c>
      <c r="R99" s="176" t="str">
        <f t="shared" si="33"/>
        <v/>
      </c>
      <c r="S99" s="177" t="str">
        <f t="shared" si="34"/>
        <v/>
      </c>
      <c r="T99" s="177" t="str">
        <f t="shared" si="35"/>
        <v/>
      </c>
      <c r="U99" s="177">
        <f t="shared" si="36"/>
        <v>0</v>
      </c>
      <c r="V99" s="37" t="str">
        <f t="shared" ca="1" si="37"/>
        <v>Atrasado, ainda não iniciado</v>
      </c>
      <c r="W99" s="33" t="str">
        <f t="shared" si="38"/>
        <v xml:space="preserve">EVT 9 - Nutrição e Dietéticos </v>
      </c>
      <c r="AMK99" s="14"/>
    </row>
    <row r="100" spans="1:23 1025:1025" x14ac:dyDescent="0.25">
      <c r="A100" s="29">
        <f t="shared" si="42"/>
        <v>9</v>
      </c>
      <c r="B100" s="30" t="s">
        <v>23</v>
      </c>
      <c r="C100" s="45" t="s">
        <v>337</v>
      </c>
      <c r="D100" s="32" t="s">
        <v>50</v>
      </c>
      <c r="E100" s="33" t="str">
        <f t="shared" si="29"/>
        <v xml:space="preserve">52/2024 - Nutrição e Dietéticos </v>
      </c>
      <c r="F100" s="173" t="s">
        <v>38</v>
      </c>
      <c r="G100" s="35" t="str">
        <f t="shared" si="47"/>
        <v>DISPONIBILIZAÇÃO DAS EEOO</v>
      </c>
      <c r="H100" s="45" t="s">
        <v>49</v>
      </c>
      <c r="I100" s="36">
        <v>45477</v>
      </c>
      <c r="J100" s="37" t="str">
        <f t="shared" si="30"/>
        <v>C</v>
      </c>
      <c r="K100" s="38" t="s">
        <v>28</v>
      </c>
      <c r="L100" s="174">
        <v>15</v>
      </c>
      <c r="M100" s="37">
        <f t="shared" si="31"/>
        <v>45349</v>
      </c>
      <c r="N100" s="37">
        <f t="shared" si="46"/>
        <v>45364</v>
      </c>
      <c r="O100" s="37" t="str">
        <f t="shared" si="48"/>
        <v/>
      </c>
      <c r="P100" s="168"/>
      <c r="Q100" s="175" t="str">
        <f t="shared" si="32"/>
        <v/>
      </c>
      <c r="R100" s="176" t="str">
        <f t="shared" si="33"/>
        <v/>
      </c>
      <c r="S100" s="177" t="str">
        <f t="shared" si="34"/>
        <v/>
      </c>
      <c r="T100" s="177" t="str">
        <f t="shared" si="35"/>
        <v/>
      </c>
      <c r="U100" s="177">
        <f t="shared" si="36"/>
        <v>0</v>
      </c>
      <c r="V100" s="37" t="str">
        <f t="shared" ca="1" si="37"/>
        <v>Atrasado, ainda não iniciado</v>
      </c>
      <c r="W100" s="33" t="str">
        <f t="shared" si="38"/>
        <v xml:space="preserve">EVT 9 - Nutrição e Dietéticos </v>
      </c>
      <c r="AMK100" s="14"/>
    </row>
    <row r="101" spans="1:23 1025:1025" x14ac:dyDescent="0.25">
      <c r="A101" s="29">
        <f t="shared" si="42"/>
        <v>9</v>
      </c>
      <c r="B101" s="30" t="s">
        <v>23</v>
      </c>
      <c r="C101" s="45" t="s">
        <v>337</v>
      </c>
      <c r="D101" s="32" t="s">
        <v>50</v>
      </c>
      <c r="E101" s="33" t="str">
        <f t="shared" si="29"/>
        <v xml:space="preserve">52/2024 - Nutrição e Dietéticos </v>
      </c>
      <c r="F101" s="173" t="s">
        <v>38</v>
      </c>
      <c r="G101" s="35" t="str">
        <f t="shared" si="47"/>
        <v>DISPONIBILIZAÇÃO DAS EEOO</v>
      </c>
      <c r="H101" s="45" t="s">
        <v>49</v>
      </c>
      <c r="I101" s="36">
        <v>45477</v>
      </c>
      <c r="J101" s="37" t="str">
        <f t="shared" si="30"/>
        <v>D</v>
      </c>
      <c r="K101" s="38" t="s">
        <v>29</v>
      </c>
      <c r="L101" s="174">
        <v>10</v>
      </c>
      <c r="M101" s="37">
        <f t="shared" si="31"/>
        <v>45364</v>
      </c>
      <c r="N101" s="37">
        <f t="shared" si="46"/>
        <v>45374</v>
      </c>
      <c r="O101" s="37" t="str">
        <f t="shared" si="48"/>
        <v/>
      </c>
      <c r="P101" s="168"/>
      <c r="Q101" s="175" t="str">
        <f t="shared" si="32"/>
        <v/>
      </c>
      <c r="R101" s="176" t="str">
        <f t="shared" si="33"/>
        <v/>
      </c>
      <c r="S101" s="177" t="str">
        <f t="shared" si="34"/>
        <v/>
      </c>
      <c r="T101" s="177" t="str">
        <f t="shared" si="35"/>
        <v/>
      </c>
      <c r="U101" s="177">
        <f t="shared" si="36"/>
        <v>0</v>
      </c>
      <c r="V101" s="37" t="str">
        <f t="shared" ca="1" si="37"/>
        <v>Atrasado, ainda não iniciado</v>
      </c>
      <c r="W101" s="33" t="str">
        <f t="shared" si="38"/>
        <v xml:space="preserve">EVT 9 - Nutrição e Dietéticos </v>
      </c>
      <c r="AMK101" s="14"/>
    </row>
    <row r="102" spans="1:23 1025:1025" x14ac:dyDescent="0.25">
      <c r="A102" s="29">
        <f t="shared" si="42"/>
        <v>9</v>
      </c>
      <c r="B102" s="30" t="s">
        <v>23</v>
      </c>
      <c r="C102" s="45" t="s">
        <v>337</v>
      </c>
      <c r="D102" s="32" t="s">
        <v>50</v>
      </c>
      <c r="E102" s="33" t="str">
        <f t="shared" si="29"/>
        <v xml:space="preserve">52/2024 - Nutrição e Dietéticos </v>
      </c>
      <c r="F102" s="173" t="s">
        <v>38</v>
      </c>
      <c r="G102" s="35" t="str">
        <f t="shared" si="47"/>
        <v>DISPONIBILIZAÇÃO DAS EEOO</v>
      </c>
      <c r="H102" s="45" t="s">
        <v>49</v>
      </c>
      <c r="I102" s="36">
        <v>45477</v>
      </c>
      <c r="J102" s="37" t="str">
        <f t="shared" si="30"/>
        <v>E</v>
      </c>
      <c r="K102" s="38" t="s">
        <v>30</v>
      </c>
      <c r="L102" s="174">
        <v>5</v>
      </c>
      <c r="M102" s="37">
        <f t="shared" si="31"/>
        <v>45374</v>
      </c>
      <c r="N102" s="37">
        <f t="shared" si="46"/>
        <v>45379</v>
      </c>
      <c r="O102" s="37" t="str">
        <f t="shared" si="48"/>
        <v/>
      </c>
      <c r="P102" s="168"/>
      <c r="Q102" s="175" t="str">
        <f t="shared" si="32"/>
        <v/>
      </c>
      <c r="R102" s="176" t="str">
        <f t="shared" si="33"/>
        <v/>
      </c>
      <c r="S102" s="177" t="str">
        <f t="shared" si="34"/>
        <v/>
      </c>
      <c r="T102" s="177" t="str">
        <f t="shared" si="35"/>
        <v/>
      </c>
      <c r="U102" s="177">
        <f t="shared" si="36"/>
        <v>0</v>
      </c>
      <c r="V102" s="37" t="str">
        <f t="shared" ca="1" si="37"/>
        <v>Atrasado, ainda não iniciado</v>
      </c>
      <c r="W102" s="33" t="str">
        <f t="shared" si="38"/>
        <v xml:space="preserve">EVT 9 - Nutrição e Dietéticos </v>
      </c>
      <c r="AMK102" s="14"/>
    </row>
    <row r="103" spans="1:23 1025:1025" x14ac:dyDescent="0.25">
      <c r="A103" s="29">
        <f t="shared" si="42"/>
        <v>9</v>
      </c>
      <c r="B103" s="30" t="s">
        <v>23</v>
      </c>
      <c r="C103" s="45" t="s">
        <v>337</v>
      </c>
      <c r="D103" s="32" t="s">
        <v>50</v>
      </c>
      <c r="E103" s="33" t="str">
        <f t="shared" si="29"/>
        <v xml:space="preserve">52/2024 - Nutrição e Dietéticos </v>
      </c>
      <c r="F103" s="173" t="s">
        <v>38</v>
      </c>
      <c r="G103" s="35" t="str">
        <f t="shared" si="47"/>
        <v>DISPONIBILIZAÇÃO DAS EEOO</v>
      </c>
      <c r="H103" s="45" t="s">
        <v>49</v>
      </c>
      <c r="I103" s="36">
        <v>45477</v>
      </c>
      <c r="J103" s="37" t="str">
        <f t="shared" si="30"/>
        <v>F</v>
      </c>
      <c r="K103" s="38" t="s">
        <v>31</v>
      </c>
      <c r="L103" s="174">
        <v>5</v>
      </c>
      <c r="M103" s="37">
        <f t="shared" si="31"/>
        <v>45379</v>
      </c>
      <c r="N103" s="37">
        <f t="shared" si="46"/>
        <v>45384</v>
      </c>
      <c r="O103" s="37" t="str">
        <f t="shared" si="48"/>
        <v/>
      </c>
      <c r="P103" s="168"/>
      <c r="Q103" s="175" t="str">
        <f t="shared" si="32"/>
        <v/>
      </c>
      <c r="R103" s="176" t="str">
        <f t="shared" si="33"/>
        <v/>
      </c>
      <c r="S103" s="177" t="str">
        <f t="shared" si="34"/>
        <v/>
      </c>
      <c r="T103" s="177" t="str">
        <f t="shared" si="35"/>
        <v/>
      </c>
      <c r="U103" s="177">
        <f t="shared" si="36"/>
        <v>0</v>
      </c>
      <c r="V103" s="37" t="str">
        <f t="shared" ca="1" si="37"/>
        <v>Atrasado, ainda não iniciado</v>
      </c>
      <c r="W103" s="33" t="str">
        <f t="shared" si="38"/>
        <v xml:space="preserve">EVT 9 - Nutrição e Dietéticos </v>
      </c>
      <c r="AMK103" s="14"/>
    </row>
    <row r="104" spans="1:23 1025:1025" x14ac:dyDescent="0.25">
      <c r="A104" s="29">
        <f t="shared" si="42"/>
        <v>9</v>
      </c>
      <c r="B104" s="30" t="s">
        <v>23</v>
      </c>
      <c r="C104" s="45" t="s">
        <v>337</v>
      </c>
      <c r="D104" s="32" t="s">
        <v>50</v>
      </c>
      <c r="E104" s="33" t="str">
        <f t="shared" si="29"/>
        <v xml:space="preserve">52/2024 - Nutrição e Dietéticos </v>
      </c>
      <c r="F104" s="173" t="s">
        <v>38</v>
      </c>
      <c r="G104" s="35" t="str">
        <f t="shared" si="47"/>
        <v>DISPONIBILIZAÇÃO DAS EEOO</v>
      </c>
      <c r="H104" s="45" t="s">
        <v>49</v>
      </c>
      <c r="I104" s="36">
        <v>45477</v>
      </c>
      <c r="J104" s="37" t="str">
        <f t="shared" si="30"/>
        <v>G</v>
      </c>
      <c r="K104" s="38" t="s">
        <v>32</v>
      </c>
      <c r="L104" s="174">
        <v>5</v>
      </c>
      <c r="M104" s="37">
        <f t="shared" si="31"/>
        <v>45384</v>
      </c>
      <c r="N104" s="37">
        <f t="shared" si="46"/>
        <v>45389</v>
      </c>
      <c r="O104" s="37" t="str">
        <f t="shared" si="48"/>
        <v/>
      </c>
      <c r="P104" s="168"/>
      <c r="Q104" s="175" t="str">
        <f t="shared" si="32"/>
        <v/>
      </c>
      <c r="R104" s="176" t="str">
        <f t="shared" si="33"/>
        <v/>
      </c>
      <c r="S104" s="177" t="str">
        <f t="shared" si="34"/>
        <v/>
      </c>
      <c r="T104" s="177" t="str">
        <f t="shared" si="35"/>
        <v/>
      </c>
      <c r="U104" s="177">
        <f t="shared" si="36"/>
        <v>0</v>
      </c>
      <c r="V104" s="37" t="str">
        <f t="shared" ca="1" si="37"/>
        <v>Atrasado, ainda não iniciado</v>
      </c>
      <c r="W104" s="33" t="str">
        <f t="shared" si="38"/>
        <v xml:space="preserve">EVT 9 - Nutrição e Dietéticos </v>
      </c>
      <c r="AMK104" s="14"/>
    </row>
    <row r="105" spans="1:23 1025:1025" x14ac:dyDescent="0.25">
      <c r="A105" s="29">
        <f t="shared" si="42"/>
        <v>9</v>
      </c>
      <c r="B105" s="30" t="s">
        <v>23</v>
      </c>
      <c r="C105" s="45" t="s">
        <v>337</v>
      </c>
      <c r="D105" s="32" t="s">
        <v>50</v>
      </c>
      <c r="E105" s="33" t="str">
        <f t="shared" si="29"/>
        <v xml:space="preserve">52/2024 - Nutrição e Dietéticos </v>
      </c>
      <c r="F105" s="173" t="s">
        <v>38</v>
      </c>
      <c r="G105" s="35" t="str">
        <f t="shared" si="47"/>
        <v>DISPONIBILIZAÇÃO DAS EEOO</v>
      </c>
      <c r="H105" s="45" t="s">
        <v>49</v>
      </c>
      <c r="I105" s="36">
        <v>45477</v>
      </c>
      <c r="J105" s="37" t="str">
        <f t="shared" si="30"/>
        <v>H</v>
      </c>
      <c r="K105" s="38" t="s">
        <v>33</v>
      </c>
      <c r="L105" s="174">
        <v>3</v>
      </c>
      <c r="M105" s="37">
        <f t="shared" si="31"/>
        <v>45389</v>
      </c>
      <c r="N105" s="37">
        <f t="shared" si="46"/>
        <v>45392</v>
      </c>
      <c r="O105" s="37" t="str">
        <f t="shared" si="48"/>
        <v/>
      </c>
      <c r="P105" s="168"/>
      <c r="Q105" s="175" t="str">
        <f t="shared" si="32"/>
        <v/>
      </c>
      <c r="R105" s="176" t="str">
        <f t="shared" si="33"/>
        <v/>
      </c>
      <c r="S105" s="177" t="str">
        <f t="shared" si="34"/>
        <v/>
      </c>
      <c r="T105" s="177" t="str">
        <f t="shared" si="35"/>
        <v/>
      </c>
      <c r="U105" s="177">
        <f t="shared" si="36"/>
        <v>0</v>
      </c>
      <c r="V105" s="37" t="str">
        <f t="shared" ca="1" si="37"/>
        <v>No prazo, ainda não iniciado</v>
      </c>
      <c r="W105" s="33" t="str">
        <f t="shared" si="38"/>
        <v xml:space="preserve">EVT 9 - Nutrição e Dietéticos </v>
      </c>
      <c r="AMK105" s="14"/>
    </row>
    <row r="106" spans="1:23 1025:1025" x14ac:dyDescent="0.25">
      <c r="A106" s="29">
        <f t="shared" si="42"/>
        <v>9</v>
      </c>
      <c r="B106" s="30" t="s">
        <v>23</v>
      </c>
      <c r="C106" s="45" t="s">
        <v>337</v>
      </c>
      <c r="D106" s="32" t="s">
        <v>50</v>
      </c>
      <c r="E106" s="33" t="str">
        <f t="shared" si="29"/>
        <v xml:space="preserve">52/2024 - Nutrição e Dietéticos </v>
      </c>
      <c r="F106" s="173" t="s">
        <v>38</v>
      </c>
      <c r="G106" s="35" t="str">
        <f t="shared" si="47"/>
        <v>DISPONIBILIZAÇÃO DAS EEOO</v>
      </c>
      <c r="H106" s="45" t="s">
        <v>49</v>
      </c>
      <c r="I106" s="36">
        <v>45477</v>
      </c>
      <c r="J106" s="37" t="str">
        <f t="shared" si="30"/>
        <v>I</v>
      </c>
      <c r="K106" s="38" t="s">
        <v>34</v>
      </c>
      <c r="L106" s="174">
        <v>15</v>
      </c>
      <c r="M106" s="37">
        <f t="shared" si="31"/>
        <v>45392</v>
      </c>
      <c r="N106" s="37">
        <f t="shared" si="46"/>
        <v>45407</v>
      </c>
      <c r="O106" s="37" t="str">
        <f t="shared" si="48"/>
        <v/>
      </c>
      <c r="P106" s="168"/>
      <c r="Q106" s="175" t="str">
        <f t="shared" si="32"/>
        <v/>
      </c>
      <c r="R106" s="176" t="str">
        <f t="shared" si="33"/>
        <v/>
      </c>
      <c r="S106" s="177" t="str">
        <f t="shared" si="34"/>
        <v/>
      </c>
      <c r="T106" s="177" t="str">
        <f t="shared" si="35"/>
        <v/>
      </c>
      <c r="U106" s="177">
        <f t="shared" si="36"/>
        <v>0</v>
      </c>
      <c r="V106" s="37" t="str">
        <f t="shared" ca="1" si="37"/>
        <v>No prazo, ainda não iniciado</v>
      </c>
      <c r="W106" s="33" t="str">
        <f t="shared" si="38"/>
        <v xml:space="preserve">EVT 9 - Nutrição e Dietéticos </v>
      </c>
      <c r="AMK106" s="14"/>
    </row>
    <row r="107" spans="1:23 1025:1025" x14ac:dyDescent="0.25">
      <c r="A107" s="29">
        <f t="shared" si="42"/>
        <v>9</v>
      </c>
      <c r="B107" s="30" t="s">
        <v>23</v>
      </c>
      <c r="C107" s="45" t="s">
        <v>337</v>
      </c>
      <c r="D107" s="32" t="s">
        <v>50</v>
      </c>
      <c r="E107" s="33" t="str">
        <f t="shared" si="29"/>
        <v xml:space="preserve">52/2024 - Nutrição e Dietéticos </v>
      </c>
      <c r="F107" s="173" t="s">
        <v>38</v>
      </c>
      <c r="G107" s="35" t="str">
        <f t="shared" si="47"/>
        <v>DISPONIBILIZAÇÃO DAS EEOO</v>
      </c>
      <c r="H107" s="45" t="s">
        <v>49</v>
      </c>
      <c r="I107" s="36">
        <v>45477</v>
      </c>
      <c r="J107" s="37" t="str">
        <f t="shared" si="30"/>
        <v>J</v>
      </c>
      <c r="K107" s="38" t="s">
        <v>35</v>
      </c>
      <c r="L107" s="174">
        <v>5</v>
      </c>
      <c r="M107" s="37">
        <f t="shared" si="31"/>
        <v>45407</v>
      </c>
      <c r="N107" s="37">
        <f t="shared" si="46"/>
        <v>45412</v>
      </c>
      <c r="O107" s="37" t="str">
        <f t="shared" si="48"/>
        <v/>
      </c>
      <c r="P107" s="168"/>
      <c r="Q107" s="175" t="str">
        <f t="shared" si="32"/>
        <v/>
      </c>
      <c r="R107" s="176" t="str">
        <f t="shared" si="33"/>
        <v/>
      </c>
      <c r="S107" s="177" t="str">
        <f t="shared" si="34"/>
        <v/>
      </c>
      <c r="T107" s="177" t="str">
        <f t="shared" si="35"/>
        <v/>
      </c>
      <c r="U107" s="177">
        <f t="shared" si="36"/>
        <v>0</v>
      </c>
      <c r="V107" s="37" t="str">
        <f t="shared" ca="1" si="37"/>
        <v>No prazo, ainda não iniciado</v>
      </c>
      <c r="W107" s="33" t="str">
        <f t="shared" si="38"/>
        <v xml:space="preserve">EVT 9 - Nutrição e Dietéticos </v>
      </c>
      <c r="AMK107" s="14"/>
    </row>
    <row r="108" spans="1:23 1025:1025" x14ac:dyDescent="0.25">
      <c r="A108" s="29">
        <f t="shared" si="42"/>
        <v>9</v>
      </c>
      <c r="B108" s="30" t="s">
        <v>23</v>
      </c>
      <c r="C108" s="45" t="s">
        <v>337</v>
      </c>
      <c r="D108" s="32" t="s">
        <v>50</v>
      </c>
      <c r="E108" s="33" t="str">
        <f t="shared" si="29"/>
        <v xml:space="preserve">52/2024 - Nutrição e Dietéticos </v>
      </c>
      <c r="F108" s="173" t="s">
        <v>38</v>
      </c>
      <c r="G108" s="35" t="str">
        <f t="shared" si="47"/>
        <v>DISPONIBILIZAÇÃO DAS EEOO</v>
      </c>
      <c r="H108" s="45" t="s">
        <v>49</v>
      </c>
      <c r="I108" s="36">
        <v>45477</v>
      </c>
      <c r="J108" s="37" t="str">
        <f t="shared" si="30"/>
        <v>K</v>
      </c>
      <c r="K108" s="38" t="s">
        <v>36</v>
      </c>
      <c r="L108" s="174">
        <v>50</v>
      </c>
      <c r="M108" s="37">
        <f t="shared" si="31"/>
        <v>45412</v>
      </c>
      <c r="N108" s="37">
        <f t="shared" si="46"/>
        <v>45462</v>
      </c>
      <c r="O108" s="37" t="str">
        <f t="shared" si="48"/>
        <v/>
      </c>
      <c r="P108" s="168"/>
      <c r="Q108" s="175" t="str">
        <f t="shared" si="32"/>
        <v/>
      </c>
      <c r="R108" s="176" t="str">
        <f t="shared" si="33"/>
        <v/>
      </c>
      <c r="S108" s="177" t="str">
        <f t="shared" si="34"/>
        <v/>
      </c>
      <c r="T108" s="177" t="str">
        <f t="shared" si="35"/>
        <v/>
      </c>
      <c r="U108" s="177">
        <f t="shared" si="36"/>
        <v>0</v>
      </c>
      <c r="V108" s="37" t="str">
        <f t="shared" ca="1" si="37"/>
        <v>No prazo, ainda não iniciado</v>
      </c>
      <c r="W108" s="33" t="str">
        <f t="shared" si="38"/>
        <v xml:space="preserve">EVT 9 - Nutrição e Dietéticos </v>
      </c>
      <c r="AMK108" s="14"/>
    </row>
    <row r="109" spans="1:23 1025:1025" x14ac:dyDescent="0.25">
      <c r="A109" s="29">
        <f t="shared" si="42"/>
        <v>9</v>
      </c>
      <c r="B109" s="30" t="s">
        <v>23</v>
      </c>
      <c r="C109" s="45" t="s">
        <v>337</v>
      </c>
      <c r="D109" s="32" t="s">
        <v>50</v>
      </c>
      <c r="E109" s="33" t="str">
        <f t="shared" si="29"/>
        <v xml:space="preserve">52/2024 - Nutrição e Dietéticos </v>
      </c>
      <c r="F109" s="173" t="s">
        <v>38</v>
      </c>
      <c r="G109" s="35" t="str">
        <f t="shared" si="47"/>
        <v>DISPONIBILIZAÇÃO DAS EEOO</v>
      </c>
      <c r="H109" s="45" t="s">
        <v>49</v>
      </c>
      <c r="I109" s="36">
        <v>45477</v>
      </c>
      <c r="J109" s="37" t="str">
        <f t="shared" si="30"/>
        <v>L</v>
      </c>
      <c r="K109" s="38" t="s">
        <v>37</v>
      </c>
      <c r="L109" s="174">
        <v>5</v>
      </c>
      <c r="M109" s="37">
        <f t="shared" si="31"/>
        <v>45462</v>
      </c>
      <c r="N109" s="180">
        <f>I109-10</f>
        <v>45467</v>
      </c>
      <c r="O109" s="37" t="str">
        <f t="shared" si="48"/>
        <v/>
      </c>
      <c r="P109" s="168"/>
      <c r="Q109" s="175" t="str">
        <f t="shared" si="32"/>
        <v/>
      </c>
      <c r="R109" s="176" t="str">
        <f t="shared" si="33"/>
        <v/>
      </c>
      <c r="S109" s="177" t="str">
        <f t="shared" si="34"/>
        <v/>
      </c>
      <c r="T109" s="177" t="str">
        <f t="shared" si="35"/>
        <v/>
      </c>
      <c r="U109" s="177">
        <f t="shared" si="36"/>
        <v>0</v>
      </c>
      <c r="V109" s="37" t="str">
        <f t="shared" ca="1" si="37"/>
        <v>No prazo, ainda não iniciado</v>
      </c>
      <c r="W109" s="33" t="str">
        <f t="shared" si="38"/>
        <v xml:space="preserve">EVT 9 - Nutrição e Dietéticos </v>
      </c>
      <c r="AMK109" s="14"/>
    </row>
    <row r="110" spans="1:23 1025:1025" s="172" customFormat="1" x14ac:dyDescent="0.25">
      <c r="A110" s="29">
        <f t="shared" si="42"/>
        <v>10</v>
      </c>
      <c r="B110" s="159" t="s">
        <v>23</v>
      </c>
      <c r="C110" s="160" t="s">
        <v>338</v>
      </c>
      <c r="D110" s="161" t="s">
        <v>52</v>
      </c>
      <c r="E110" s="162" t="str">
        <f t="shared" si="29"/>
        <v xml:space="preserve">78/2024 - Bucomaxilofacial </v>
      </c>
      <c r="F110" s="163" t="s">
        <v>43</v>
      </c>
      <c r="G110" s="164" t="str">
        <f>IF(P110="",MID(K110,5,999),IF(P111="",MID(K111,5,999),IF(P112="",MID(K112,5,999),IF(P113="",MID(K113,5,999),IF(P114="",MID(K114,5,999),IF(P115="",MID(K115,5,999),IF(P116="",MID(K116,5,999),IF(P117="",MID(K117,5,999),IF(P118="",MID(K118,5,999),IF(P119="",MID(K119,5,999),IF(P120="",MID(K120,5,999),MID(K121,5,999))))))))))))</f>
        <v>DISPONIBILIZAÇÃO DAS EEOO</v>
      </c>
      <c r="H110" s="160" t="s">
        <v>51</v>
      </c>
      <c r="I110" s="179">
        <v>45665</v>
      </c>
      <c r="J110" s="165" t="str">
        <f t="shared" si="30"/>
        <v>A</v>
      </c>
      <c r="K110" s="166" t="s">
        <v>26</v>
      </c>
      <c r="L110" s="167">
        <v>0</v>
      </c>
      <c r="M110" s="165">
        <f t="shared" si="31"/>
        <v>45527</v>
      </c>
      <c r="N110" s="165">
        <f t="shared" ref="N110:N120" si="49">M111</f>
        <v>45527</v>
      </c>
      <c r="O110" s="165">
        <f>M110</f>
        <v>45527</v>
      </c>
      <c r="P110" s="168"/>
      <c r="Q110" s="169" t="str">
        <f t="shared" si="32"/>
        <v/>
      </c>
      <c r="R110" s="170" t="str">
        <f t="shared" si="33"/>
        <v/>
      </c>
      <c r="S110" s="171" t="str">
        <f t="shared" si="34"/>
        <v/>
      </c>
      <c r="T110" s="171" t="str">
        <f t="shared" si="35"/>
        <v/>
      </c>
      <c r="U110" s="171">
        <f t="shared" si="36"/>
        <v>0</v>
      </c>
      <c r="V110" s="165" t="str">
        <f t="shared" ca="1" si="37"/>
        <v>No prazo, em andamento</v>
      </c>
      <c r="W110" s="33" t="str">
        <f t="shared" si="38"/>
        <v xml:space="preserve">EVT 10 - Bucomaxilofacial </v>
      </c>
    </row>
    <row r="111" spans="1:23 1025:1025" x14ac:dyDescent="0.25">
      <c r="A111" s="29">
        <f t="shared" si="42"/>
        <v>10</v>
      </c>
      <c r="B111" s="30" t="s">
        <v>23</v>
      </c>
      <c r="C111" s="31" t="s">
        <v>338</v>
      </c>
      <c r="D111" s="32" t="s">
        <v>52</v>
      </c>
      <c r="E111" s="33" t="str">
        <f t="shared" si="29"/>
        <v xml:space="preserve">78/2024 - Bucomaxilofacial </v>
      </c>
      <c r="F111" s="173" t="s">
        <v>53</v>
      </c>
      <c r="G111" s="35" t="str">
        <f t="shared" ref="G111:G121" si="50">G110</f>
        <v>DISPONIBILIZAÇÃO DAS EEOO</v>
      </c>
      <c r="H111" s="31" t="s">
        <v>51</v>
      </c>
      <c r="I111" s="36">
        <v>45665</v>
      </c>
      <c r="J111" s="37" t="str">
        <f t="shared" si="30"/>
        <v>B</v>
      </c>
      <c r="K111" s="38" t="s">
        <v>27</v>
      </c>
      <c r="L111" s="174">
        <v>5</v>
      </c>
      <c r="M111" s="37">
        <f t="shared" si="31"/>
        <v>45527</v>
      </c>
      <c r="N111" s="37">
        <f t="shared" si="49"/>
        <v>45532</v>
      </c>
      <c r="O111" s="37" t="str">
        <f t="shared" ref="O111:O121" si="51">IF(P110&lt;&gt;"",P110,"")</f>
        <v/>
      </c>
      <c r="P111" s="168"/>
      <c r="Q111" s="175" t="str">
        <f t="shared" si="32"/>
        <v/>
      </c>
      <c r="R111" s="176" t="str">
        <f t="shared" si="33"/>
        <v/>
      </c>
      <c r="S111" s="177" t="str">
        <f t="shared" si="34"/>
        <v/>
      </c>
      <c r="T111" s="177" t="str">
        <f t="shared" si="35"/>
        <v/>
      </c>
      <c r="U111" s="177">
        <f t="shared" si="36"/>
        <v>0</v>
      </c>
      <c r="V111" s="37" t="str">
        <f t="shared" ca="1" si="37"/>
        <v>No prazo, ainda não iniciado</v>
      </c>
      <c r="W111" s="33" t="str">
        <f t="shared" si="38"/>
        <v xml:space="preserve">EVT 10 - Bucomaxilofacial </v>
      </c>
      <c r="AMK111" s="14"/>
    </row>
    <row r="112" spans="1:23 1025:1025" x14ac:dyDescent="0.25">
      <c r="A112" s="29">
        <f t="shared" si="42"/>
        <v>10</v>
      </c>
      <c r="B112" s="30" t="s">
        <v>23</v>
      </c>
      <c r="C112" s="31" t="s">
        <v>338</v>
      </c>
      <c r="D112" s="32" t="s">
        <v>52</v>
      </c>
      <c r="E112" s="33" t="str">
        <f t="shared" si="29"/>
        <v xml:space="preserve">78/2024 - Bucomaxilofacial </v>
      </c>
      <c r="F112" s="173" t="s">
        <v>53</v>
      </c>
      <c r="G112" s="35" t="str">
        <f t="shared" si="50"/>
        <v>DISPONIBILIZAÇÃO DAS EEOO</v>
      </c>
      <c r="H112" s="31" t="s">
        <v>51</v>
      </c>
      <c r="I112" s="36">
        <v>45665</v>
      </c>
      <c r="J112" s="37" t="str">
        <f t="shared" si="30"/>
        <v>C</v>
      </c>
      <c r="K112" s="38" t="s">
        <v>28</v>
      </c>
      <c r="L112" s="174">
        <v>15</v>
      </c>
      <c r="M112" s="37">
        <f t="shared" si="31"/>
        <v>45532</v>
      </c>
      <c r="N112" s="37">
        <f t="shared" si="49"/>
        <v>45547</v>
      </c>
      <c r="O112" s="37" t="str">
        <f t="shared" si="51"/>
        <v/>
      </c>
      <c r="P112" s="168"/>
      <c r="Q112" s="175" t="str">
        <f t="shared" si="32"/>
        <v/>
      </c>
      <c r="R112" s="176" t="str">
        <f t="shared" si="33"/>
        <v/>
      </c>
      <c r="S112" s="177" t="str">
        <f t="shared" si="34"/>
        <v/>
      </c>
      <c r="T112" s="177" t="str">
        <f t="shared" si="35"/>
        <v/>
      </c>
      <c r="U112" s="177">
        <f t="shared" si="36"/>
        <v>0</v>
      </c>
      <c r="V112" s="37" t="str">
        <f t="shared" ca="1" si="37"/>
        <v>No prazo, ainda não iniciado</v>
      </c>
      <c r="W112" s="33" t="str">
        <f t="shared" si="38"/>
        <v xml:space="preserve">EVT 10 - Bucomaxilofacial </v>
      </c>
      <c r="AMK112" s="14"/>
    </row>
    <row r="113" spans="1:23 1025:1025" x14ac:dyDescent="0.25">
      <c r="A113" s="29">
        <f t="shared" si="42"/>
        <v>10</v>
      </c>
      <c r="B113" s="30" t="s">
        <v>23</v>
      </c>
      <c r="C113" s="31" t="s">
        <v>338</v>
      </c>
      <c r="D113" s="32" t="s">
        <v>52</v>
      </c>
      <c r="E113" s="33" t="str">
        <f t="shared" si="29"/>
        <v xml:space="preserve">78/2024 - Bucomaxilofacial </v>
      </c>
      <c r="F113" s="173" t="s">
        <v>53</v>
      </c>
      <c r="G113" s="35" t="str">
        <f t="shared" si="50"/>
        <v>DISPONIBILIZAÇÃO DAS EEOO</v>
      </c>
      <c r="H113" s="31" t="s">
        <v>51</v>
      </c>
      <c r="I113" s="36">
        <v>45665</v>
      </c>
      <c r="J113" s="37" t="str">
        <f t="shared" si="30"/>
        <v>D</v>
      </c>
      <c r="K113" s="38" t="s">
        <v>29</v>
      </c>
      <c r="L113" s="174">
        <v>5</v>
      </c>
      <c r="M113" s="37">
        <f t="shared" si="31"/>
        <v>45547</v>
      </c>
      <c r="N113" s="37">
        <f t="shared" si="49"/>
        <v>45552</v>
      </c>
      <c r="O113" s="37" t="str">
        <f t="shared" si="51"/>
        <v/>
      </c>
      <c r="P113" s="168"/>
      <c r="Q113" s="175" t="str">
        <f t="shared" si="32"/>
        <v/>
      </c>
      <c r="R113" s="176" t="str">
        <f t="shared" si="33"/>
        <v/>
      </c>
      <c r="S113" s="177" t="str">
        <f t="shared" si="34"/>
        <v/>
      </c>
      <c r="T113" s="177" t="str">
        <f t="shared" si="35"/>
        <v/>
      </c>
      <c r="U113" s="177">
        <f t="shared" si="36"/>
        <v>0</v>
      </c>
      <c r="V113" s="37" t="str">
        <f t="shared" ca="1" si="37"/>
        <v>No prazo, ainda não iniciado</v>
      </c>
      <c r="W113" s="33" t="str">
        <f t="shared" si="38"/>
        <v xml:space="preserve">EVT 10 - Bucomaxilofacial </v>
      </c>
      <c r="AMK113" s="14"/>
    </row>
    <row r="114" spans="1:23 1025:1025" x14ac:dyDescent="0.25">
      <c r="A114" s="29">
        <f t="shared" si="42"/>
        <v>10</v>
      </c>
      <c r="B114" s="30" t="s">
        <v>23</v>
      </c>
      <c r="C114" s="31" t="s">
        <v>338</v>
      </c>
      <c r="D114" s="32" t="s">
        <v>52</v>
      </c>
      <c r="E114" s="33" t="str">
        <f t="shared" si="29"/>
        <v xml:space="preserve">78/2024 - Bucomaxilofacial </v>
      </c>
      <c r="F114" s="173" t="s">
        <v>53</v>
      </c>
      <c r="G114" s="35" t="str">
        <f t="shared" si="50"/>
        <v>DISPONIBILIZAÇÃO DAS EEOO</v>
      </c>
      <c r="H114" s="31" t="s">
        <v>51</v>
      </c>
      <c r="I114" s="36">
        <v>45665</v>
      </c>
      <c r="J114" s="37" t="str">
        <f t="shared" si="30"/>
        <v>E</v>
      </c>
      <c r="K114" s="38" t="s">
        <v>30</v>
      </c>
      <c r="L114" s="174">
        <v>5</v>
      </c>
      <c r="M114" s="37">
        <f t="shared" si="31"/>
        <v>45552</v>
      </c>
      <c r="N114" s="37">
        <f t="shared" si="49"/>
        <v>45557</v>
      </c>
      <c r="O114" s="37" t="str">
        <f t="shared" si="51"/>
        <v/>
      </c>
      <c r="P114" s="168"/>
      <c r="Q114" s="175" t="str">
        <f t="shared" si="32"/>
        <v/>
      </c>
      <c r="R114" s="176" t="str">
        <f t="shared" si="33"/>
        <v/>
      </c>
      <c r="S114" s="177" t="str">
        <f t="shared" si="34"/>
        <v/>
      </c>
      <c r="T114" s="177" t="str">
        <f t="shared" si="35"/>
        <v/>
      </c>
      <c r="U114" s="177">
        <f t="shared" si="36"/>
        <v>0</v>
      </c>
      <c r="V114" s="37" t="str">
        <f t="shared" ca="1" si="37"/>
        <v>No prazo, ainda não iniciado</v>
      </c>
      <c r="W114" s="33" t="str">
        <f t="shared" si="38"/>
        <v xml:space="preserve">EVT 10 - Bucomaxilofacial </v>
      </c>
      <c r="AMK114" s="14"/>
    </row>
    <row r="115" spans="1:23 1025:1025" x14ac:dyDescent="0.25">
      <c r="A115" s="29">
        <f t="shared" si="42"/>
        <v>10</v>
      </c>
      <c r="B115" s="30" t="s">
        <v>23</v>
      </c>
      <c r="C115" s="31" t="s">
        <v>338</v>
      </c>
      <c r="D115" s="32" t="s">
        <v>52</v>
      </c>
      <c r="E115" s="33" t="str">
        <f t="shared" si="29"/>
        <v xml:space="preserve">78/2024 - Bucomaxilofacial </v>
      </c>
      <c r="F115" s="173" t="s">
        <v>53</v>
      </c>
      <c r="G115" s="35" t="str">
        <f t="shared" si="50"/>
        <v>DISPONIBILIZAÇÃO DAS EEOO</v>
      </c>
      <c r="H115" s="31" t="s">
        <v>51</v>
      </c>
      <c r="I115" s="36">
        <v>45665</v>
      </c>
      <c r="J115" s="37" t="str">
        <f t="shared" si="30"/>
        <v>F</v>
      </c>
      <c r="K115" s="38" t="s">
        <v>31</v>
      </c>
      <c r="L115" s="174">
        <v>5</v>
      </c>
      <c r="M115" s="37">
        <f t="shared" si="31"/>
        <v>45557</v>
      </c>
      <c r="N115" s="37">
        <f t="shared" si="49"/>
        <v>45562</v>
      </c>
      <c r="O115" s="37" t="str">
        <f t="shared" si="51"/>
        <v/>
      </c>
      <c r="P115" s="168"/>
      <c r="Q115" s="175" t="str">
        <f t="shared" si="32"/>
        <v/>
      </c>
      <c r="R115" s="176" t="str">
        <f t="shared" si="33"/>
        <v/>
      </c>
      <c r="S115" s="177" t="str">
        <f t="shared" si="34"/>
        <v/>
      </c>
      <c r="T115" s="177" t="str">
        <f t="shared" si="35"/>
        <v/>
      </c>
      <c r="U115" s="177">
        <f t="shared" si="36"/>
        <v>0</v>
      </c>
      <c r="V115" s="37" t="str">
        <f t="shared" ca="1" si="37"/>
        <v>No prazo, ainda não iniciado</v>
      </c>
      <c r="W115" s="33" t="str">
        <f t="shared" si="38"/>
        <v xml:space="preserve">EVT 10 - Bucomaxilofacial </v>
      </c>
      <c r="AMK115" s="14"/>
    </row>
    <row r="116" spans="1:23 1025:1025" x14ac:dyDescent="0.25">
      <c r="A116" s="29">
        <f t="shared" si="42"/>
        <v>10</v>
      </c>
      <c r="B116" s="30" t="s">
        <v>23</v>
      </c>
      <c r="C116" s="31" t="s">
        <v>338</v>
      </c>
      <c r="D116" s="32" t="s">
        <v>52</v>
      </c>
      <c r="E116" s="33" t="str">
        <f t="shared" si="29"/>
        <v xml:space="preserve">78/2024 - Bucomaxilofacial </v>
      </c>
      <c r="F116" s="173" t="s">
        <v>53</v>
      </c>
      <c r="G116" s="35" t="str">
        <f t="shared" si="50"/>
        <v>DISPONIBILIZAÇÃO DAS EEOO</v>
      </c>
      <c r="H116" s="31" t="s">
        <v>51</v>
      </c>
      <c r="I116" s="36">
        <v>45665</v>
      </c>
      <c r="J116" s="37" t="str">
        <f t="shared" si="30"/>
        <v>G</v>
      </c>
      <c r="K116" s="38" t="s">
        <v>32</v>
      </c>
      <c r="L116" s="174">
        <v>5</v>
      </c>
      <c r="M116" s="37">
        <f t="shared" si="31"/>
        <v>45562</v>
      </c>
      <c r="N116" s="37">
        <f t="shared" si="49"/>
        <v>45567</v>
      </c>
      <c r="O116" s="37" t="str">
        <f t="shared" si="51"/>
        <v/>
      </c>
      <c r="P116" s="168"/>
      <c r="Q116" s="175" t="str">
        <f t="shared" si="32"/>
        <v/>
      </c>
      <c r="R116" s="176" t="str">
        <f t="shared" si="33"/>
        <v/>
      </c>
      <c r="S116" s="177" t="str">
        <f t="shared" si="34"/>
        <v/>
      </c>
      <c r="T116" s="177" t="str">
        <f t="shared" si="35"/>
        <v/>
      </c>
      <c r="U116" s="177">
        <f t="shared" si="36"/>
        <v>0</v>
      </c>
      <c r="V116" s="37" t="str">
        <f t="shared" ca="1" si="37"/>
        <v>No prazo, ainda não iniciado</v>
      </c>
      <c r="W116" s="33" t="str">
        <f t="shared" si="38"/>
        <v xml:space="preserve">EVT 10 - Bucomaxilofacial </v>
      </c>
      <c r="AMK116" s="14"/>
    </row>
    <row r="117" spans="1:23 1025:1025" x14ac:dyDescent="0.25">
      <c r="A117" s="29">
        <f t="shared" si="42"/>
        <v>10</v>
      </c>
      <c r="B117" s="30" t="s">
        <v>23</v>
      </c>
      <c r="C117" s="31" t="s">
        <v>338</v>
      </c>
      <c r="D117" s="32" t="s">
        <v>52</v>
      </c>
      <c r="E117" s="33" t="str">
        <f t="shared" si="29"/>
        <v xml:space="preserve">78/2024 - Bucomaxilofacial </v>
      </c>
      <c r="F117" s="173" t="s">
        <v>53</v>
      </c>
      <c r="G117" s="35" t="str">
        <f t="shared" si="50"/>
        <v>DISPONIBILIZAÇÃO DAS EEOO</v>
      </c>
      <c r="H117" s="31" t="s">
        <v>51</v>
      </c>
      <c r="I117" s="36">
        <v>45665</v>
      </c>
      <c r="J117" s="37" t="str">
        <f t="shared" si="30"/>
        <v>H</v>
      </c>
      <c r="K117" s="38" t="s">
        <v>33</v>
      </c>
      <c r="L117" s="174">
        <v>3</v>
      </c>
      <c r="M117" s="37">
        <f t="shared" si="31"/>
        <v>45567</v>
      </c>
      <c r="N117" s="37">
        <f t="shared" si="49"/>
        <v>45570</v>
      </c>
      <c r="O117" s="37" t="str">
        <f t="shared" si="51"/>
        <v/>
      </c>
      <c r="P117" s="168"/>
      <c r="Q117" s="175" t="str">
        <f t="shared" si="32"/>
        <v/>
      </c>
      <c r="R117" s="176" t="str">
        <f t="shared" si="33"/>
        <v/>
      </c>
      <c r="S117" s="177" t="str">
        <f t="shared" si="34"/>
        <v/>
      </c>
      <c r="T117" s="177" t="str">
        <f t="shared" si="35"/>
        <v/>
      </c>
      <c r="U117" s="177">
        <f t="shared" si="36"/>
        <v>0</v>
      </c>
      <c r="V117" s="37" t="str">
        <f t="shared" ca="1" si="37"/>
        <v>No prazo, ainda não iniciado</v>
      </c>
      <c r="W117" s="33" t="str">
        <f t="shared" si="38"/>
        <v xml:space="preserve">EVT 10 - Bucomaxilofacial </v>
      </c>
      <c r="AMK117" s="14"/>
    </row>
    <row r="118" spans="1:23 1025:1025" x14ac:dyDescent="0.25">
      <c r="A118" s="29">
        <f t="shared" si="42"/>
        <v>10</v>
      </c>
      <c r="B118" s="30" t="s">
        <v>23</v>
      </c>
      <c r="C118" s="31" t="s">
        <v>338</v>
      </c>
      <c r="D118" s="32" t="s">
        <v>52</v>
      </c>
      <c r="E118" s="33" t="str">
        <f t="shared" si="29"/>
        <v xml:space="preserve">78/2024 - Bucomaxilofacial </v>
      </c>
      <c r="F118" s="173" t="s">
        <v>53</v>
      </c>
      <c r="G118" s="35" t="str">
        <f t="shared" si="50"/>
        <v>DISPONIBILIZAÇÃO DAS EEOO</v>
      </c>
      <c r="H118" s="31" t="s">
        <v>51</v>
      </c>
      <c r="I118" s="36">
        <v>45665</v>
      </c>
      <c r="J118" s="37" t="str">
        <f t="shared" si="30"/>
        <v>I</v>
      </c>
      <c r="K118" s="38" t="s">
        <v>34</v>
      </c>
      <c r="L118" s="174">
        <v>15</v>
      </c>
      <c r="M118" s="37">
        <f t="shared" si="31"/>
        <v>45570</v>
      </c>
      <c r="N118" s="37">
        <f t="shared" si="49"/>
        <v>45585</v>
      </c>
      <c r="O118" s="37" t="str">
        <f t="shared" si="51"/>
        <v/>
      </c>
      <c r="P118" s="168"/>
      <c r="Q118" s="175" t="str">
        <f t="shared" si="32"/>
        <v/>
      </c>
      <c r="R118" s="176" t="str">
        <f t="shared" si="33"/>
        <v/>
      </c>
      <c r="S118" s="177" t="str">
        <f t="shared" si="34"/>
        <v/>
      </c>
      <c r="T118" s="177" t="str">
        <f t="shared" si="35"/>
        <v/>
      </c>
      <c r="U118" s="177">
        <f t="shared" si="36"/>
        <v>0</v>
      </c>
      <c r="V118" s="37" t="str">
        <f t="shared" ca="1" si="37"/>
        <v>No prazo, ainda não iniciado</v>
      </c>
      <c r="W118" s="33" t="str">
        <f t="shared" si="38"/>
        <v xml:space="preserve">EVT 10 - Bucomaxilofacial </v>
      </c>
      <c r="AMK118" s="14"/>
    </row>
    <row r="119" spans="1:23 1025:1025" x14ac:dyDescent="0.25">
      <c r="A119" s="29">
        <f t="shared" si="42"/>
        <v>10</v>
      </c>
      <c r="B119" s="30" t="s">
        <v>23</v>
      </c>
      <c r="C119" s="31" t="s">
        <v>338</v>
      </c>
      <c r="D119" s="32" t="s">
        <v>52</v>
      </c>
      <c r="E119" s="33" t="str">
        <f t="shared" si="29"/>
        <v xml:space="preserve">78/2024 - Bucomaxilofacial </v>
      </c>
      <c r="F119" s="173" t="s">
        <v>53</v>
      </c>
      <c r="G119" s="35" t="str">
        <f t="shared" si="50"/>
        <v>DISPONIBILIZAÇÃO DAS EEOO</v>
      </c>
      <c r="H119" s="31" t="s">
        <v>51</v>
      </c>
      <c r="I119" s="36">
        <v>45665</v>
      </c>
      <c r="J119" s="37" t="str">
        <f t="shared" si="30"/>
        <v>J</v>
      </c>
      <c r="K119" s="38" t="s">
        <v>35</v>
      </c>
      <c r="L119" s="174">
        <v>5</v>
      </c>
      <c r="M119" s="37">
        <f t="shared" si="31"/>
        <v>45585</v>
      </c>
      <c r="N119" s="37">
        <f t="shared" si="49"/>
        <v>45590</v>
      </c>
      <c r="O119" s="37" t="str">
        <f t="shared" si="51"/>
        <v/>
      </c>
      <c r="P119" s="168"/>
      <c r="Q119" s="175" t="str">
        <f t="shared" si="32"/>
        <v/>
      </c>
      <c r="R119" s="176" t="str">
        <f t="shared" si="33"/>
        <v/>
      </c>
      <c r="S119" s="177" t="str">
        <f t="shared" si="34"/>
        <v/>
      </c>
      <c r="T119" s="177" t="str">
        <f t="shared" si="35"/>
        <v/>
      </c>
      <c r="U119" s="177">
        <f t="shared" si="36"/>
        <v>0</v>
      </c>
      <c r="V119" s="37" t="str">
        <f t="shared" ca="1" si="37"/>
        <v>No prazo, ainda não iniciado</v>
      </c>
      <c r="W119" s="33" t="str">
        <f t="shared" si="38"/>
        <v xml:space="preserve">EVT 10 - Bucomaxilofacial </v>
      </c>
      <c r="AMK119" s="14"/>
    </row>
    <row r="120" spans="1:23 1025:1025" x14ac:dyDescent="0.25">
      <c r="A120" s="29">
        <f t="shared" si="42"/>
        <v>10</v>
      </c>
      <c r="B120" s="30" t="s">
        <v>23</v>
      </c>
      <c r="C120" s="31" t="s">
        <v>338</v>
      </c>
      <c r="D120" s="32" t="s">
        <v>52</v>
      </c>
      <c r="E120" s="33" t="str">
        <f t="shared" si="29"/>
        <v xml:space="preserve">78/2024 - Bucomaxilofacial </v>
      </c>
      <c r="F120" s="173" t="s">
        <v>53</v>
      </c>
      <c r="G120" s="35" t="str">
        <f t="shared" si="50"/>
        <v>DISPONIBILIZAÇÃO DAS EEOO</v>
      </c>
      <c r="H120" s="31" t="s">
        <v>51</v>
      </c>
      <c r="I120" s="36">
        <v>45665</v>
      </c>
      <c r="J120" s="37" t="str">
        <f t="shared" si="30"/>
        <v>K</v>
      </c>
      <c r="K120" s="38" t="s">
        <v>36</v>
      </c>
      <c r="L120" s="174">
        <v>60</v>
      </c>
      <c r="M120" s="37">
        <f t="shared" si="31"/>
        <v>45590</v>
      </c>
      <c r="N120" s="37">
        <f t="shared" si="49"/>
        <v>45650</v>
      </c>
      <c r="O120" s="37" t="str">
        <f t="shared" si="51"/>
        <v/>
      </c>
      <c r="P120" s="168"/>
      <c r="Q120" s="175" t="str">
        <f t="shared" si="32"/>
        <v/>
      </c>
      <c r="R120" s="176" t="str">
        <f t="shared" si="33"/>
        <v/>
      </c>
      <c r="S120" s="177" t="str">
        <f t="shared" si="34"/>
        <v/>
      </c>
      <c r="T120" s="177" t="str">
        <f t="shared" si="35"/>
        <v/>
      </c>
      <c r="U120" s="177">
        <f t="shared" si="36"/>
        <v>0</v>
      </c>
      <c r="V120" s="37" t="str">
        <f t="shared" ca="1" si="37"/>
        <v>No prazo, ainda não iniciado</v>
      </c>
      <c r="W120" s="33" t="str">
        <f t="shared" si="38"/>
        <v xml:space="preserve">EVT 10 - Bucomaxilofacial </v>
      </c>
      <c r="AMK120" s="14"/>
    </row>
    <row r="121" spans="1:23 1025:1025" x14ac:dyDescent="0.25">
      <c r="A121" s="29">
        <f t="shared" si="42"/>
        <v>10</v>
      </c>
      <c r="B121" s="30" t="s">
        <v>23</v>
      </c>
      <c r="C121" s="31" t="s">
        <v>338</v>
      </c>
      <c r="D121" s="32" t="s">
        <v>52</v>
      </c>
      <c r="E121" s="33" t="str">
        <f t="shared" si="29"/>
        <v xml:space="preserve">78/2024 - Bucomaxilofacial </v>
      </c>
      <c r="F121" s="173" t="s">
        <v>53</v>
      </c>
      <c r="G121" s="35" t="str">
        <f t="shared" si="50"/>
        <v>DISPONIBILIZAÇÃO DAS EEOO</v>
      </c>
      <c r="H121" s="31" t="s">
        <v>51</v>
      </c>
      <c r="I121" s="36">
        <v>45665</v>
      </c>
      <c r="J121" s="37" t="str">
        <f t="shared" si="30"/>
        <v>L</v>
      </c>
      <c r="K121" s="38" t="s">
        <v>37</v>
      </c>
      <c r="L121" s="174">
        <v>5</v>
      </c>
      <c r="M121" s="37">
        <f t="shared" si="31"/>
        <v>45650</v>
      </c>
      <c r="N121" s="180">
        <f>I121-10</f>
        <v>45655</v>
      </c>
      <c r="O121" s="37" t="str">
        <f t="shared" si="51"/>
        <v/>
      </c>
      <c r="P121" s="168"/>
      <c r="Q121" s="175" t="str">
        <f t="shared" si="32"/>
        <v/>
      </c>
      <c r="R121" s="176" t="str">
        <f t="shared" si="33"/>
        <v/>
      </c>
      <c r="S121" s="177" t="str">
        <f t="shared" si="34"/>
        <v/>
      </c>
      <c r="T121" s="177" t="str">
        <f t="shared" si="35"/>
        <v/>
      </c>
      <c r="U121" s="177">
        <f t="shared" si="36"/>
        <v>0</v>
      </c>
      <c r="V121" s="37" t="str">
        <f t="shared" ca="1" si="37"/>
        <v>No prazo, ainda não iniciado</v>
      </c>
      <c r="W121" s="33" t="str">
        <f t="shared" si="38"/>
        <v xml:space="preserve">EVT 10 - Bucomaxilofacial </v>
      </c>
      <c r="AMK121" s="14"/>
    </row>
    <row r="122" spans="1:23 1025:1025" s="172" customFormat="1" x14ac:dyDescent="0.25">
      <c r="A122" s="29">
        <f t="shared" si="42"/>
        <v>11</v>
      </c>
      <c r="B122" s="159" t="s">
        <v>23</v>
      </c>
      <c r="C122" s="160" t="s">
        <v>339</v>
      </c>
      <c r="D122" s="161" t="s">
        <v>55</v>
      </c>
      <c r="E122" s="162" t="str">
        <f t="shared" si="29"/>
        <v xml:space="preserve">76/2024 - Hemodinâmica </v>
      </c>
      <c r="F122" s="182" t="s">
        <v>43</v>
      </c>
      <c r="G122" s="164" t="str">
        <f>IF(P122="",MID(K122,5,999),IF(P123="",MID(K123,5,999),IF(P124="",MID(K124,5,999),IF(P125="",MID(K125,5,999),IF(P126="",MID(K126,5,999),IF(P127="",MID(K127,5,999),IF(P128="",MID(K128,5,999),IF(P129="",MID(K129,5,999),IF(P130="",MID(K130,5,999),IF(P131="",MID(K131,5,999),IF(P132="",MID(K132,5,999),MID(K133,5,999))))))))))))</f>
        <v>DISPONIBILIZAÇÃO DAS EEOO</v>
      </c>
      <c r="H122" s="160" t="s">
        <v>54</v>
      </c>
      <c r="I122" s="179">
        <v>45665</v>
      </c>
      <c r="J122" s="165" t="str">
        <f t="shared" si="30"/>
        <v>A</v>
      </c>
      <c r="K122" s="166" t="s">
        <v>26</v>
      </c>
      <c r="L122" s="167">
        <v>0</v>
      </c>
      <c r="M122" s="165">
        <f t="shared" si="31"/>
        <v>45522</v>
      </c>
      <c r="N122" s="165">
        <f t="shared" ref="N122:N132" si="52">M123</f>
        <v>45522</v>
      </c>
      <c r="O122" s="165">
        <f>M122</f>
        <v>45522</v>
      </c>
      <c r="P122" s="168"/>
      <c r="Q122" s="169" t="str">
        <f t="shared" si="32"/>
        <v/>
      </c>
      <c r="R122" s="170" t="str">
        <f t="shared" si="33"/>
        <v/>
      </c>
      <c r="S122" s="171" t="str">
        <f t="shared" si="34"/>
        <v/>
      </c>
      <c r="T122" s="171" t="str">
        <f t="shared" si="35"/>
        <v/>
      </c>
      <c r="U122" s="171">
        <f t="shared" si="36"/>
        <v>0</v>
      </c>
      <c r="V122" s="165" t="str">
        <f t="shared" ca="1" si="37"/>
        <v>No prazo, em andamento</v>
      </c>
      <c r="W122" s="33" t="str">
        <f t="shared" si="38"/>
        <v xml:space="preserve">EVT 11 - Hemodinâmica </v>
      </c>
    </row>
    <row r="123" spans="1:23 1025:1025" x14ac:dyDescent="0.25">
      <c r="A123" s="29">
        <f t="shared" si="42"/>
        <v>11</v>
      </c>
      <c r="B123" s="30" t="s">
        <v>23</v>
      </c>
      <c r="C123" s="31" t="s">
        <v>339</v>
      </c>
      <c r="D123" s="32" t="s">
        <v>55</v>
      </c>
      <c r="E123" s="33" t="str">
        <f t="shared" si="29"/>
        <v xml:space="preserve">76/2024 - Hemodinâmica </v>
      </c>
      <c r="F123" s="184" t="s">
        <v>43</v>
      </c>
      <c r="G123" s="35" t="str">
        <f t="shared" ref="G123:G133" si="53">G122</f>
        <v>DISPONIBILIZAÇÃO DAS EEOO</v>
      </c>
      <c r="H123" s="31" t="s">
        <v>54</v>
      </c>
      <c r="I123" s="36">
        <v>45665</v>
      </c>
      <c r="J123" s="37" t="str">
        <f t="shared" si="30"/>
        <v>B</v>
      </c>
      <c r="K123" s="38" t="s">
        <v>27</v>
      </c>
      <c r="L123" s="174">
        <v>5</v>
      </c>
      <c r="M123" s="37">
        <f t="shared" si="31"/>
        <v>45522</v>
      </c>
      <c r="N123" s="37">
        <f t="shared" si="52"/>
        <v>45527</v>
      </c>
      <c r="O123" s="37" t="str">
        <f t="shared" ref="O123:O133" si="54">IF(P122&lt;&gt;"",P122,"")</f>
        <v/>
      </c>
      <c r="P123" s="168"/>
      <c r="Q123" s="175" t="str">
        <f t="shared" si="32"/>
        <v/>
      </c>
      <c r="R123" s="176" t="str">
        <f t="shared" si="33"/>
        <v/>
      </c>
      <c r="S123" s="177" t="str">
        <f t="shared" si="34"/>
        <v/>
      </c>
      <c r="T123" s="177" t="str">
        <f t="shared" si="35"/>
        <v/>
      </c>
      <c r="U123" s="177">
        <f t="shared" si="36"/>
        <v>0</v>
      </c>
      <c r="V123" s="37" t="str">
        <f t="shared" ca="1" si="37"/>
        <v>No prazo, ainda não iniciado</v>
      </c>
      <c r="W123" s="33" t="str">
        <f t="shared" si="38"/>
        <v xml:space="preserve">EVT 11 - Hemodinâmica </v>
      </c>
      <c r="AMK123" s="14"/>
    </row>
    <row r="124" spans="1:23 1025:1025" x14ac:dyDescent="0.25">
      <c r="A124" s="29">
        <f t="shared" si="42"/>
        <v>11</v>
      </c>
      <c r="B124" s="30" t="s">
        <v>23</v>
      </c>
      <c r="C124" s="31" t="s">
        <v>339</v>
      </c>
      <c r="D124" s="32" t="s">
        <v>55</v>
      </c>
      <c r="E124" s="33" t="str">
        <f t="shared" si="29"/>
        <v xml:space="preserve">76/2024 - Hemodinâmica </v>
      </c>
      <c r="F124" s="184" t="s">
        <v>43</v>
      </c>
      <c r="G124" s="35" t="str">
        <f t="shared" si="53"/>
        <v>DISPONIBILIZAÇÃO DAS EEOO</v>
      </c>
      <c r="H124" s="31" t="s">
        <v>54</v>
      </c>
      <c r="I124" s="36">
        <v>45665</v>
      </c>
      <c r="J124" s="37" t="str">
        <f t="shared" si="30"/>
        <v>C</v>
      </c>
      <c r="K124" s="38" t="s">
        <v>28</v>
      </c>
      <c r="L124" s="174">
        <v>20</v>
      </c>
      <c r="M124" s="37">
        <f t="shared" si="31"/>
        <v>45527</v>
      </c>
      <c r="N124" s="37">
        <f t="shared" si="52"/>
        <v>45547</v>
      </c>
      <c r="O124" s="37" t="str">
        <f t="shared" si="54"/>
        <v/>
      </c>
      <c r="P124" s="168"/>
      <c r="Q124" s="175" t="str">
        <f t="shared" si="32"/>
        <v/>
      </c>
      <c r="R124" s="176" t="str">
        <f t="shared" si="33"/>
        <v/>
      </c>
      <c r="S124" s="177" t="str">
        <f t="shared" si="34"/>
        <v/>
      </c>
      <c r="T124" s="177" t="str">
        <f t="shared" si="35"/>
        <v/>
      </c>
      <c r="U124" s="177">
        <f t="shared" si="36"/>
        <v>0</v>
      </c>
      <c r="V124" s="37" t="str">
        <f t="shared" ca="1" si="37"/>
        <v>No prazo, ainda não iniciado</v>
      </c>
      <c r="W124" s="33" t="str">
        <f t="shared" si="38"/>
        <v xml:space="preserve">EVT 11 - Hemodinâmica </v>
      </c>
      <c r="AMK124" s="14"/>
    </row>
    <row r="125" spans="1:23 1025:1025" x14ac:dyDescent="0.25">
      <c r="A125" s="29">
        <f t="shared" si="42"/>
        <v>11</v>
      </c>
      <c r="B125" s="30" t="s">
        <v>23</v>
      </c>
      <c r="C125" s="31" t="s">
        <v>339</v>
      </c>
      <c r="D125" s="32" t="s">
        <v>55</v>
      </c>
      <c r="E125" s="33" t="str">
        <f t="shared" si="29"/>
        <v xml:space="preserve">76/2024 - Hemodinâmica </v>
      </c>
      <c r="F125" s="184" t="s">
        <v>43</v>
      </c>
      <c r="G125" s="35" t="str">
        <f t="shared" si="53"/>
        <v>DISPONIBILIZAÇÃO DAS EEOO</v>
      </c>
      <c r="H125" s="31" t="s">
        <v>54</v>
      </c>
      <c r="I125" s="36">
        <v>45665</v>
      </c>
      <c r="J125" s="37" t="str">
        <f t="shared" si="30"/>
        <v>D</v>
      </c>
      <c r="K125" s="38" t="s">
        <v>29</v>
      </c>
      <c r="L125" s="174">
        <v>5</v>
      </c>
      <c r="M125" s="37">
        <f t="shared" si="31"/>
        <v>45547</v>
      </c>
      <c r="N125" s="37">
        <f t="shared" si="52"/>
        <v>45552</v>
      </c>
      <c r="O125" s="37" t="str">
        <f t="shared" si="54"/>
        <v/>
      </c>
      <c r="P125" s="168"/>
      <c r="Q125" s="175" t="str">
        <f t="shared" si="32"/>
        <v/>
      </c>
      <c r="R125" s="176" t="str">
        <f t="shared" si="33"/>
        <v/>
      </c>
      <c r="S125" s="177" t="str">
        <f t="shared" si="34"/>
        <v/>
      </c>
      <c r="T125" s="177" t="str">
        <f t="shared" si="35"/>
        <v/>
      </c>
      <c r="U125" s="177">
        <f t="shared" si="36"/>
        <v>0</v>
      </c>
      <c r="V125" s="37" t="str">
        <f t="shared" ca="1" si="37"/>
        <v>No prazo, ainda não iniciado</v>
      </c>
      <c r="W125" s="33" t="str">
        <f t="shared" si="38"/>
        <v xml:space="preserve">EVT 11 - Hemodinâmica </v>
      </c>
      <c r="AMK125" s="14"/>
    </row>
    <row r="126" spans="1:23 1025:1025" x14ac:dyDescent="0.25">
      <c r="A126" s="29">
        <f t="shared" si="42"/>
        <v>11</v>
      </c>
      <c r="B126" s="30" t="s">
        <v>23</v>
      </c>
      <c r="C126" s="31" t="s">
        <v>339</v>
      </c>
      <c r="D126" s="32" t="s">
        <v>55</v>
      </c>
      <c r="E126" s="33" t="str">
        <f t="shared" si="29"/>
        <v xml:space="preserve">76/2024 - Hemodinâmica </v>
      </c>
      <c r="F126" s="184" t="s">
        <v>43</v>
      </c>
      <c r="G126" s="35" t="str">
        <f t="shared" si="53"/>
        <v>DISPONIBILIZAÇÃO DAS EEOO</v>
      </c>
      <c r="H126" s="31" t="s">
        <v>54</v>
      </c>
      <c r="I126" s="36">
        <v>45665</v>
      </c>
      <c r="J126" s="37" t="str">
        <f t="shared" si="30"/>
        <v>E</v>
      </c>
      <c r="K126" s="38" t="s">
        <v>30</v>
      </c>
      <c r="L126" s="174">
        <v>5</v>
      </c>
      <c r="M126" s="37">
        <f t="shared" si="31"/>
        <v>45552</v>
      </c>
      <c r="N126" s="37">
        <f t="shared" si="52"/>
        <v>45557</v>
      </c>
      <c r="O126" s="37" t="str">
        <f t="shared" si="54"/>
        <v/>
      </c>
      <c r="P126" s="168"/>
      <c r="Q126" s="175" t="str">
        <f t="shared" si="32"/>
        <v/>
      </c>
      <c r="R126" s="176" t="str">
        <f t="shared" si="33"/>
        <v/>
      </c>
      <c r="S126" s="177" t="str">
        <f t="shared" si="34"/>
        <v/>
      </c>
      <c r="T126" s="177" t="str">
        <f t="shared" si="35"/>
        <v/>
      </c>
      <c r="U126" s="177">
        <f t="shared" si="36"/>
        <v>0</v>
      </c>
      <c r="V126" s="37" t="str">
        <f t="shared" ca="1" si="37"/>
        <v>No prazo, ainda não iniciado</v>
      </c>
      <c r="W126" s="33" t="str">
        <f t="shared" si="38"/>
        <v xml:space="preserve">EVT 11 - Hemodinâmica </v>
      </c>
      <c r="AMK126" s="14"/>
    </row>
    <row r="127" spans="1:23 1025:1025" x14ac:dyDescent="0.25">
      <c r="A127" s="29">
        <f t="shared" si="42"/>
        <v>11</v>
      </c>
      <c r="B127" s="30" t="s">
        <v>23</v>
      </c>
      <c r="C127" s="31" t="s">
        <v>339</v>
      </c>
      <c r="D127" s="32" t="s">
        <v>55</v>
      </c>
      <c r="E127" s="33" t="str">
        <f t="shared" si="29"/>
        <v xml:space="preserve">76/2024 - Hemodinâmica </v>
      </c>
      <c r="F127" s="184" t="s">
        <v>43</v>
      </c>
      <c r="G127" s="35" t="str">
        <f t="shared" si="53"/>
        <v>DISPONIBILIZAÇÃO DAS EEOO</v>
      </c>
      <c r="H127" s="31" t="s">
        <v>54</v>
      </c>
      <c r="I127" s="36">
        <v>45665</v>
      </c>
      <c r="J127" s="37" t="str">
        <f t="shared" si="30"/>
        <v>F</v>
      </c>
      <c r="K127" s="38" t="s">
        <v>31</v>
      </c>
      <c r="L127" s="174">
        <v>5</v>
      </c>
      <c r="M127" s="37">
        <f t="shared" si="31"/>
        <v>45557</v>
      </c>
      <c r="N127" s="37">
        <f t="shared" si="52"/>
        <v>45562</v>
      </c>
      <c r="O127" s="37" t="str">
        <f t="shared" si="54"/>
        <v/>
      </c>
      <c r="P127" s="168"/>
      <c r="Q127" s="175" t="str">
        <f t="shared" si="32"/>
        <v/>
      </c>
      <c r="R127" s="176" t="str">
        <f t="shared" si="33"/>
        <v/>
      </c>
      <c r="S127" s="177" t="str">
        <f t="shared" si="34"/>
        <v/>
      </c>
      <c r="T127" s="177" t="str">
        <f t="shared" si="35"/>
        <v/>
      </c>
      <c r="U127" s="177">
        <f t="shared" si="36"/>
        <v>0</v>
      </c>
      <c r="V127" s="37" t="str">
        <f t="shared" ca="1" si="37"/>
        <v>No prazo, ainda não iniciado</v>
      </c>
      <c r="W127" s="33" t="str">
        <f t="shared" si="38"/>
        <v xml:space="preserve">EVT 11 - Hemodinâmica </v>
      </c>
      <c r="AMK127" s="14"/>
    </row>
    <row r="128" spans="1:23 1025:1025" x14ac:dyDescent="0.25">
      <c r="A128" s="29">
        <f t="shared" si="42"/>
        <v>11</v>
      </c>
      <c r="B128" s="30" t="s">
        <v>23</v>
      </c>
      <c r="C128" s="31" t="s">
        <v>339</v>
      </c>
      <c r="D128" s="32" t="s">
        <v>55</v>
      </c>
      <c r="E128" s="33" t="str">
        <f t="shared" si="29"/>
        <v xml:space="preserve">76/2024 - Hemodinâmica </v>
      </c>
      <c r="F128" s="184" t="s">
        <v>43</v>
      </c>
      <c r="G128" s="35" t="str">
        <f t="shared" si="53"/>
        <v>DISPONIBILIZAÇÃO DAS EEOO</v>
      </c>
      <c r="H128" s="31" t="s">
        <v>54</v>
      </c>
      <c r="I128" s="36">
        <v>45665</v>
      </c>
      <c r="J128" s="37" t="str">
        <f t="shared" si="30"/>
        <v>G</v>
      </c>
      <c r="K128" s="38" t="s">
        <v>32</v>
      </c>
      <c r="L128" s="174">
        <v>5</v>
      </c>
      <c r="M128" s="37">
        <f t="shared" si="31"/>
        <v>45562</v>
      </c>
      <c r="N128" s="37">
        <f t="shared" si="52"/>
        <v>45567</v>
      </c>
      <c r="O128" s="37" t="str">
        <f t="shared" si="54"/>
        <v/>
      </c>
      <c r="P128" s="168"/>
      <c r="Q128" s="175" t="str">
        <f t="shared" si="32"/>
        <v/>
      </c>
      <c r="R128" s="176" t="str">
        <f t="shared" si="33"/>
        <v/>
      </c>
      <c r="S128" s="177" t="str">
        <f t="shared" si="34"/>
        <v/>
      </c>
      <c r="T128" s="177" t="str">
        <f t="shared" si="35"/>
        <v/>
      </c>
      <c r="U128" s="177">
        <f t="shared" si="36"/>
        <v>0</v>
      </c>
      <c r="V128" s="37" t="str">
        <f t="shared" ca="1" si="37"/>
        <v>No prazo, ainda não iniciado</v>
      </c>
      <c r="W128" s="33" t="str">
        <f t="shared" si="38"/>
        <v xml:space="preserve">EVT 11 - Hemodinâmica </v>
      </c>
      <c r="AMK128" s="14"/>
    </row>
    <row r="129" spans="1:23 1025:1025" x14ac:dyDescent="0.25">
      <c r="A129" s="29">
        <f t="shared" si="42"/>
        <v>11</v>
      </c>
      <c r="B129" s="30" t="s">
        <v>23</v>
      </c>
      <c r="C129" s="31" t="s">
        <v>339</v>
      </c>
      <c r="D129" s="32" t="s">
        <v>55</v>
      </c>
      <c r="E129" s="33" t="str">
        <f t="shared" si="29"/>
        <v xml:space="preserve">76/2024 - Hemodinâmica </v>
      </c>
      <c r="F129" s="184" t="s">
        <v>43</v>
      </c>
      <c r="G129" s="35" t="str">
        <f t="shared" si="53"/>
        <v>DISPONIBILIZAÇÃO DAS EEOO</v>
      </c>
      <c r="H129" s="31" t="s">
        <v>54</v>
      </c>
      <c r="I129" s="36">
        <v>45665</v>
      </c>
      <c r="J129" s="37" t="str">
        <f t="shared" si="30"/>
        <v>H</v>
      </c>
      <c r="K129" s="38" t="s">
        <v>33</v>
      </c>
      <c r="L129" s="174">
        <v>3</v>
      </c>
      <c r="M129" s="37">
        <f t="shared" si="31"/>
        <v>45567</v>
      </c>
      <c r="N129" s="37">
        <f t="shared" si="52"/>
        <v>45570</v>
      </c>
      <c r="O129" s="37" t="str">
        <f t="shared" si="54"/>
        <v/>
      </c>
      <c r="P129" s="168"/>
      <c r="Q129" s="175" t="str">
        <f t="shared" si="32"/>
        <v/>
      </c>
      <c r="R129" s="176" t="str">
        <f t="shared" si="33"/>
        <v/>
      </c>
      <c r="S129" s="177" t="str">
        <f t="shared" si="34"/>
        <v/>
      </c>
      <c r="T129" s="177" t="str">
        <f t="shared" si="35"/>
        <v/>
      </c>
      <c r="U129" s="177">
        <f t="shared" si="36"/>
        <v>0</v>
      </c>
      <c r="V129" s="37" t="str">
        <f t="shared" ca="1" si="37"/>
        <v>No prazo, ainda não iniciado</v>
      </c>
      <c r="W129" s="33" t="str">
        <f t="shared" si="38"/>
        <v xml:space="preserve">EVT 11 - Hemodinâmica </v>
      </c>
      <c r="AMK129" s="14"/>
    </row>
    <row r="130" spans="1:23 1025:1025" x14ac:dyDescent="0.25">
      <c r="A130" s="29">
        <f t="shared" si="42"/>
        <v>11</v>
      </c>
      <c r="B130" s="30" t="s">
        <v>23</v>
      </c>
      <c r="C130" s="31" t="s">
        <v>339</v>
      </c>
      <c r="D130" s="32" t="s">
        <v>55</v>
      </c>
      <c r="E130" s="33" t="str">
        <f t="shared" ref="E130:E193" si="55">C130&amp;" - "&amp;D130</f>
        <v xml:space="preserve">76/2024 - Hemodinâmica </v>
      </c>
      <c r="F130" s="184" t="s">
        <v>43</v>
      </c>
      <c r="G130" s="35" t="str">
        <f t="shared" si="53"/>
        <v>DISPONIBILIZAÇÃO DAS EEOO</v>
      </c>
      <c r="H130" s="31" t="s">
        <v>54</v>
      </c>
      <c r="I130" s="36">
        <v>45665</v>
      </c>
      <c r="J130" s="37" t="str">
        <f t="shared" ref="J130:J193" si="56">LEFT(K130,1)</f>
        <v>I</v>
      </c>
      <c r="K130" s="38" t="s">
        <v>34</v>
      </c>
      <c r="L130" s="174">
        <v>15</v>
      </c>
      <c r="M130" s="37">
        <f t="shared" ref="M130:M193" si="57">N130-L130</f>
        <v>45570</v>
      </c>
      <c r="N130" s="37">
        <f t="shared" si="52"/>
        <v>45585</v>
      </c>
      <c r="O130" s="37" t="str">
        <f t="shared" si="54"/>
        <v/>
      </c>
      <c r="P130" s="168"/>
      <c r="Q130" s="175" t="str">
        <f t="shared" ref="Q130:Q193" si="58">IF(P130&lt;&gt;"","S","")</f>
        <v/>
      </c>
      <c r="R130" s="176" t="str">
        <f t="shared" ref="R130:R193" si="59">IF(Q130="S",P130-O130,"")</f>
        <v/>
      </c>
      <c r="S130" s="177" t="str">
        <f t="shared" ref="S130:S193" si="60">IF(Q130="S",L130,"")</f>
        <v/>
      </c>
      <c r="T130" s="177" t="str">
        <f t="shared" ref="T130:T193" si="61">IF(R130&lt;&gt;"",R130-L130,"")</f>
        <v/>
      </c>
      <c r="U130" s="177">
        <f t="shared" ref="U130:U193" si="62">IF(Q130&lt;&gt;"",1,0)</f>
        <v>0</v>
      </c>
      <c r="V130" s="37" t="str">
        <f t="shared" ref="V130:V193" ca="1" si="63">IF(AND(N130&gt;=TODAY(),P130="",O130=""),"No prazo, ainda não iniciado",IF(AND(P130&lt;=N130,P130&lt;&gt;""),"Executado no prazo",IF(AND(N130&gt;=TODAY(),P130="",O130&lt;&gt;""),"No prazo, em andamento",IF(AND(P130&gt;N130,P130&lt;&gt;""),"Executado com atraso",IF(AND(N130&lt;TODAY(),P130="",O130=""),"Atrasado, ainda não iniciado",IF(AND(N130&lt;TODAY(),P130="",O130&lt;&gt;""),"Atrasado, em andamento"))))))</f>
        <v>No prazo, ainda não iniciado</v>
      </c>
      <c r="W130" s="33" t="str">
        <f t="shared" si="38"/>
        <v xml:space="preserve">EVT 11 - Hemodinâmica </v>
      </c>
      <c r="AMK130" s="14"/>
    </row>
    <row r="131" spans="1:23 1025:1025" x14ac:dyDescent="0.25">
      <c r="A131" s="29">
        <f t="shared" si="42"/>
        <v>11</v>
      </c>
      <c r="B131" s="30" t="s">
        <v>23</v>
      </c>
      <c r="C131" s="31" t="s">
        <v>339</v>
      </c>
      <c r="D131" s="32" t="s">
        <v>55</v>
      </c>
      <c r="E131" s="33" t="str">
        <f t="shared" si="55"/>
        <v xml:space="preserve">76/2024 - Hemodinâmica </v>
      </c>
      <c r="F131" s="184" t="s">
        <v>43</v>
      </c>
      <c r="G131" s="35" t="str">
        <f t="shared" si="53"/>
        <v>DISPONIBILIZAÇÃO DAS EEOO</v>
      </c>
      <c r="H131" s="31" t="s">
        <v>54</v>
      </c>
      <c r="I131" s="36">
        <v>45665</v>
      </c>
      <c r="J131" s="37" t="str">
        <f t="shared" si="56"/>
        <v>J</v>
      </c>
      <c r="K131" s="38" t="s">
        <v>35</v>
      </c>
      <c r="L131" s="174">
        <v>5</v>
      </c>
      <c r="M131" s="37">
        <f t="shared" si="57"/>
        <v>45585</v>
      </c>
      <c r="N131" s="37">
        <f t="shared" si="52"/>
        <v>45590</v>
      </c>
      <c r="O131" s="37" t="str">
        <f t="shared" si="54"/>
        <v/>
      </c>
      <c r="P131" s="168"/>
      <c r="Q131" s="175" t="str">
        <f t="shared" si="58"/>
        <v/>
      </c>
      <c r="R131" s="176" t="str">
        <f t="shared" si="59"/>
        <v/>
      </c>
      <c r="S131" s="177" t="str">
        <f t="shared" si="60"/>
        <v/>
      </c>
      <c r="T131" s="177" t="str">
        <f t="shared" si="61"/>
        <v/>
      </c>
      <c r="U131" s="177">
        <f t="shared" si="62"/>
        <v>0</v>
      </c>
      <c r="V131" s="37" t="str">
        <f t="shared" ca="1" si="63"/>
        <v>No prazo, ainda não iniciado</v>
      </c>
      <c r="W131" s="33" t="str">
        <f t="shared" si="38"/>
        <v xml:space="preserve">EVT 11 - Hemodinâmica </v>
      </c>
      <c r="AMK131" s="14"/>
    </row>
    <row r="132" spans="1:23 1025:1025" x14ac:dyDescent="0.25">
      <c r="A132" s="29">
        <f t="shared" si="42"/>
        <v>11</v>
      </c>
      <c r="B132" s="30" t="s">
        <v>23</v>
      </c>
      <c r="C132" s="31" t="s">
        <v>339</v>
      </c>
      <c r="D132" s="32" t="s">
        <v>55</v>
      </c>
      <c r="E132" s="33" t="str">
        <f t="shared" si="55"/>
        <v xml:space="preserve">76/2024 - Hemodinâmica </v>
      </c>
      <c r="F132" s="184" t="s">
        <v>43</v>
      </c>
      <c r="G132" s="35" t="str">
        <f t="shared" si="53"/>
        <v>DISPONIBILIZAÇÃO DAS EEOO</v>
      </c>
      <c r="H132" s="31" t="s">
        <v>54</v>
      </c>
      <c r="I132" s="36">
        <v>45665</v>
      </c>
      <c r="J132" s="37" t="str">
        <f t="shared" si="56"/>
        <v>K</v>
      </c>
      <c r="K132" s="38" t="s">
        <v>36</v>
      </c>
      <c r="L132" s="174">
        <v>60</v>
      </c>
      <c r="M132" s="37">
        <f t="shared" si="57"/>
        <v>45590</v>
      </c>
      <c r="N132" s="37">
        <f t="shared" si="52"/>
        <v>45650</v>
      </c>
      <c r="O132" s="37" t="str">
        <f t="shared" si="54"/>
        <v/>
      </c>
      <c r="P132" s="168"/>
      <c r="Q132" s="175" t="str">
        <f t="shared" si="58"/>
        <v/>
      </c>
      <c r="R132" s="176" t="str">
        <f t="shared" si="59"/>
        <v/>
      </c>
      <c r="S132" s="177" t="str">
        <f t="shared" si="60"/>
        <v/>
      </c>
      <c r="T132" s="177" t="str">
        <f t="shared" si="61"/>
        <v/>
      </c>
      <c r="U132" s="177">
        <f t="shared" si="62"/>
        <v>0</v>
      </c>
      <c r="V132" s="37" t="str">
        <f t="shared" ca="1" si="63"/>
        <v>No prazo, ainda não iniciado</v>
      </c>
      <c r="W132" s="33" t="str">
        <f t="shared" si="38"/>
        <v xml:space="preserve">EVT 11 - Hemodinâmica </v>
      </c>
      <c r="AMK132" s="14"/>
    </row>
    <row r="133" spans="1:23 1025:1025" x14ac:dyDescent="0.25">
      <c r="A133" s="29">
        <f t="shared" si="42"/>
        <v>11</v>
      </c>
      <c r="B133" s="30" t="s">
        <v>23</v>
      </c>
      <c r="C133" s="31" t="s">
        <v>339</v>
      </c>
      <c r="D133" s="32" t="s">
        <v>55</v>
      </c>
      <c r="E133" s="33" t="str">
        <f t="shared" si="55"/>
        <v xml:space="preserve">76/2024 - Hemodinâmica </v>
      </c>
      <c r="F133" s="184" t="s">
        <v>43</v>
      </c>
      <c r="G133" s="35" t="str">
        <f t="shared" si="53"/>
        <v>DISPONIBILIZAÇÃO DAS EEOO</v>
      </c>
      <c r="H133" s="31" t="s">
        <v>54</v>
      </c>
      <c r="I133" s="36">
        <v>45665</v>
      </c>
      <c r="J133" s="37" t="str">
        <f t="shared" si="56"/>
        <v>L</v>
      </c>
      <c r="K133" s="38" t="s">
        <v>37</v>
      </c>
      <c r="L133" s="174">
        <v>5</v>
      </c>
      <c r="M133" s="37">
        <f t="shared" si="57"/>
        <v>45650</v>
      </c>
      <c r="N133" s="180">
        <f>I133-10</f>
        <v>45655</v>
      </c>
      <c r="O133" s="37" t="str">
        <f t="shared" si="54"/>
        <v/>
      </c>
      <c r="P133" s="168"/>
      <c r="Q133" s="175" t="str">
        <f t="shared" si="58"/>
        <v/>
      </c>
      <c r="R133" s="176" t="str">
        <f t="shared" si="59"/>
        <v/>
      </c>
      <c r="S133" s="177" t="str">
        <f t="shared" si="60"/>
        <v/>
      </c>
      <c r="T133" s="177" t="str">
        <f t="shared" si="61"/>
        <v/>
      </c>
      <c r="U133" s="177">
        <f t="shared" si="62"/>
        <v>0</v>
      </c>
      <c r="V133" s="37" t="str">
        <f t="shared" ca="1" si="63"/>
        <v>No prazo, ainda não iniciado</v>
      </c>
      <c r="W133" s="33" t="str">
        <f t="shared" si="38"/>
        <v xml:space="preserve">EVT 11 - Hemodinâmica </v>
      </c>
      <c r="AMK133" s="14"/>
    </row>
    <row r="134" spans="1:23 1025:1025" s="172" customFormat="1" x14ac:dyDescent="0.25">
      <c r="A134" s="29">
        <f t="shared" si="42"/>
        <v>12</v>
      </c>
      <c r="B134" s="159" t="s">
        <v>23</v>
      </c>
      <c r="C134" s="160" t="s">
        <v>340</v>
      </c>
      <c r="D134" s="161" t="s">
        <v>341</v>
      </c>
      <c r="E134" s="162" t="str">
        <f t="shared" si="55"/>
        <v xml:space="preserve">55/2024 - Medicamentos /RMS-2 </v>
      </c>
      <c r="F134" s="182" t="s">
        <v>38</v>
      </c>
      <c r="G134" s="164" t="str">
        <f>IF(P134="",MID(K134,5,999),IF(P135="",MID(K135,5,999),IF(P136="",MID(K136,5,999),IF(P137="",MID(K137,5,999),IF(P138="",MID(K138,5,999),IF(P139="",MID(K139,5,999),IF(P140="",MID(K140,5,999),IF(P141="",MID(K141,5,999),IF(P142="",MID(K142,5,999),IF(P143="",MID(K143,5,999),IF(P144="",MID(K144,5,999),MID(K145,5,999))))))))))))</f>
        <v>DISPONIBILIZAÇÃO DAS EEOO</v>
      </c>
      <c r="H134" s="160" t="s">
        <v>56</v>
      </c>
      <c r="I134" s="179">
        <v>46003</v>
      </c>
      <c r="J134" s="165" t="str">
        <f t="shared" si="56"/>
        <v>A</v>
      </c>
      <c r="K134" s="166" t="s">
        <v>26</v>
      </c>
      <c r="L134" s="167">
        <v>0</v>
      </c>
      <c r="M134" s="165">
        <f t="shared" si="57"/>
        <v>45830</v>
      </c>
      <c r="N134" s="165">
        <f t="shared" ref="N134:N144" si="64">M135</f>
        <v>45830</v>
      </c>
      <c r="O134" s="165">
        <f>M134</f>
        <v>45830</v>
      </c>
      <c r="P134" s="168"/>
      <c r="Q134" s="169" t="str">
        <f t="shared" si="58"/>
        <v/>
      </c>
      <c r="R134" s="170" t="str">
        <f t="shared" si="59"/>
        <v/>
      </c>
      <c r="S134" s="171" t="str">
        <f t="shared" si="60"/>
        <v/>
      </c>
      <c r="T134" s="171" t="str">
        <f t="shared" si="61"/>
        <v/>
      </c>
      <c r="U134" s="171">
        <f t="shared" si="62"/>
        <v>0</v>
      </c>
      <c r="V134" s="165" t="str">
        <f t="shared" ca="1" si="63"/>
        <v>No prazo, em andamento</v>
      </c>
      <c r="W134" s="33" t="str">
        <f t="shared" si="38"/>
        <v xml:space="preserve">EVT 12 - Medicamentos /RMS-2 </v>
      </c>
    </row>
    <row r="135" spans="1:23 1025:1025" x14ac:dyDescent="0.25">
      <c r="A135" s="29">
        <f t="shared" si="42"/>
        <v>12</v>
      </c>
      <c r="B135" s="30" t="s">
        <v>23</v>
      </c>
      <c r="C135" s="31" t="s">
        <v>340</v>
      </c>
      <c r="D135" s="32" t="s">
        <v>341</v>
      </c>
      <c r="E135" s="33" t="str">
        <f t="shared" si="55"/>
        <v xml:space="preserve">55/2024 - Medicamentos /RMS-2 </v>
      </c>
      <c r="F135" s="184" t="s">
        <v>38</v>
      </c>
      <c r="G135" s="35" t="str">
        <f t="shared" ref="G135:G145" si="65">G134</f>
        <v>DISPONIBILIZAÇÃO DAS EEOO</v>
      </c>
      <c r="H135" s="31" t="s">
        <v>56</v>
      </c>
      <c r="I135" s="36">
        <v>46003</v>
      </c>
      <c r="J135" s="37" t="str">
        <f t="shared" si="56"/>
        <v>B</v>
      </c>
      <c r="K135" s="38" t="s">
        <v>27</v>
      </c>
      <c r="L135" s="174">
        <v>5</v>
      </c>
      <c r="M135" s="37">
        <f t="shared" si="57"/>
        <v>45830</v>
      </c>
      <c r="N135" s="37">
        <f t="shared" si="64"/>
        <v>45835</v>
      </c>
      <c r="O135" s="37" t="str">
        <f t="shared" ref="O135:O145" si="66">IF(P134&lt;&gt;"",P134,"")</f>
        <v/>
      </c>
      <c r="P135" s="168"/>
      <c r="Q135" s="175" t="str">
        <f t="shared" si="58"/>
        <v/>
      </c>
      <c r="R135" s="176" t="str">
        <f t="shared" si="59"/>
        <v/>
      </c>
      <c r="S135" s="177" t="str">
        <f t="shared" si="60"/>
        <v/>
      </c>
      <c r="T135" s="177" t="str">
        <f t="shared" si="61"/>
        <v/>
      </c>
      <c r="U135" s="177">
        <f t="shared" si="62"/>
        <v>0</v>
      </c>
      <c r="V135" s="37" t="str">
        <f t="shared" ca="1" si="63"/>
        <v>No prazo, ainda não iniciado</v>
      </c>
      <c r="W135" s="33" t="str">
        <f t="shared" si="38"/>
        <v xml:space="preserve">EVT 12 - Medicamentos /RMS-2 </v>
      </c>
      <c r="AMK135" s="14"/>
    </row>
    <row r="136" spans="1:23 1025:1025" x14ac:dyDescent="0.25">
      <c r="A136" s="29">
        <f t="shared" si="42"/>
        <v>12</v>
      </c>
      <c r="B136" s="30" t="s">
        <v>23</v>
      </c>
      <c r="C136" s="31" t="s">
        <v>340</v>
      </c>
      <c r="D136" s="32" t="s">
        <v>341</v>
      </c>
      <c r="E136" s="33" t="str">
        <f t="shared" si="55"/>
        <v xml:space="preserve">55/2024 - Medicamentos /RMS-2 </v>
      </c>
      <c r="F136" s="184" t="s">
        <v>38</v>
      </c>
      <c r="G136" s="35" t="str">
        <f t="shared" si="65"/>
        <v>DISPONIBILIZAÇÃO DAS EEOO</v>
      </c>
      <c r="H136" s="31" t="s">
        <v>56</v>
      </c>
      <c r="I136" s="36">
        <v>46003</v>
      </c>
      <c r="J136" s="37" t="str">
        <f t="shared" si="56"/>
        <v>C</v>
      </c>
      <c r="K136" s="38" t="s">
        <v>28</v>
      </c>
      <c r="L136" s="174">
        <v>20</v>
      </c>
      <c r="M136" s="37">
        <f t="shared" si="57"/>
        <v>45835</v>
      </c>
      <c r="N136" s="37">
        <f t="shared" si="64"/>
        <v>45855</v>
      </c>
      <c r="O136" s="37" t="str">
        <f t="shared" si="66"/>
        <v/>
      </c>
      <c r="P136" s="168"/>
      <c r="Q136" s="175" t="str">
        <f t="shared" si="58"/>
        <v/>
      </c>
      <c r="R136" s="176" t="str">
        <f t="shared" si="59"/>
        <v/>
      </c>
      <c r="S136" s="177" t="str">
        <f t="shared" si="60"/>
        <v/>
      </c>
      <c r="T136" s="177" t="str">
        <f t="shared" si="61"/>
        <v/>
      </c>
      <c r="U136" s="177">
        <f t="shared" si="62"/>
        <v>0</v>
      </c>
      <c r="V136" s="37" t="str">
        <f t="shared" ca="1" si="63"/>
        <v>No prazo, ainda não iniciado</v>
      </c>
      <c r="W136" s="33" t="str">
        <f t="shared" ref="W136:W199" si="67">"EVT "&amp;A136&amp;" - "&amp;D136</f>
        <v xml:space="preserve">EVT 12 - Medicamentos /RMS-2 </v>
      </c>
      <c r="AMK136" s="14"/>
    </row>
    <row r="137" spans="1:23 1025:1025" x14ac:dyDescent="0.25">
      <c r="A137" s="29">
        <f t="shared" si="42"/>
        <v>12</v>
      </c>
      <c r="B137" s="30" t="s">
        <v>23</v>
      </c>
      <c r="C137" s="31" t="s">
        <v>340</v>
      </c>
      <c r="D137" s="32" t="s">
        <v>341</v>
      </c>
      <c r="E137" s="33" t="str">
        <f t="shared" si="55"/>
        <v xml:space="preserve">55/2024 - Medicamentos /RMS-2 </v>
      </c>
      <c r="F137" s="184" t="s">
        <v>38</v>
      </c>
      <c r="G137" s="35" t="str">
        <f t="shared" si="65"/>
        <v>DISPONIBILIZAÇÃO DAS EEOO</v>
      </c>
      <c r="H137" s="31" t="s">
        <v>56</v>
      </c>
      <c r="I137" s="36">
        <v>46003</v>
      </c>
      <c r="J137" s="37" t="str">
        <f t="shared" si="56"/>
        <v>D</v>
      </c>
      <c r="K137" s="38" t="s">
        <v>29</v>
      </c>
      <c r="L137" s="174">
        <v>5</v>
      </c>
      <c r="M137" s="37">
        <f t="shared" si="57"/>
        <v>45855</v>
      </c>
      <c r="N137" s="37">
        <f t="shared" si="64"/>
        <v>45860</v>
      </c>
      <c r="O137" s="37" t="str">
        <f t="shared" si="66"/>
        <v/>
      </c>
      <c r="P137" s="168"/>
      <c r="Q137" s="175" t="str">
        <f t="shared" si="58"/>
        <v/>
      </c>
      <c r="R137" s="176" t="str">
        <f t="shared" si="59"/>
        <v/>
      </c>
      <c r="S137" s="177" t="str">
        <f t="shared" si="60"/>
        <v/>
      </c>
      <c r="T137" s="177" t="str">
        <f t="shared" si="61"/>
        <v/>
      </c>
      <c r="U137" s="177">
        <f t="shared" si="62"/>
        <v>0</v>
      </c>
      <c r="V137" s="37" t="str">
        <f t="shared" ca="1" si="63"/>
        <v>No prazo, ainda não iniciado</v>
      </c>
      <c r="W137" s="33" t="str">
        <f t="shared" si="67"/>
        <v xml:space="preserve">EVT 12 - Medicamentos /RMS-2 </v>
      </c>
      <c r="AMK137" s="14"/>
    </row>
    <row r="138" spans="1:23 1025:1025" x14ac:dyDescent="0.25">
      <c r="A138" s="29">
        <f t="shared" si="42"/>
        <v>12</v>
      </c>
      <c r="B138" s="30" t="s">
        <v>23</v>
      </c>
      <c r="C138" s="31" t="s">
        <v>340</v>
      </c>
      <c r="D138" s="32" t="s">
        <v>341</v>
      </c>
      <c r="E138" s="33" t="str">
        <f t="shared" si="55"/>
        <v xml:space="preserve">55/2024 - Medicamentos /RMS-2 </v>
      </c>
      <c r="F138" s="184" t="s">
        <v>38</v>
      </c>
      <c r="G138" s="35" t="str">
        <f t="shared" si="65"/>
        <v>DISPONIBILIZAÇÃO DAS EEOO</v>
      </c>
      <c r="H138" s="31" t="s">
        <v>56</v>
      </c>
      <c r="I138" s="36">
        <v>46003</v>
      </c>
      <c r="J138" s="37" t="str">
        <f t="shared" si="56"/>
        <v>E</v>
      </c>
      <c r="K138" s="38" t="s">
        <v>30</v>
      </c>
      <c r="L138" s="174">
        <v>5</v>
      </c>
      <c r="M138" s="37">
        <f t="shared" si="57"/>
        <v>45860</v>
      </c>
      <c r="N138" s="37">
        <f t="shared" si="64"/>
        <v>45865</v>
      </c>
      <c r="O138" s="37" t="str">
        <f t="shared" si="66"/>
        <v/>
      </c>
      <c r="P138" s="168"/>
      <c r="Q138" s="175" t="str">
        <f t="shared" si="58"/>
        <v/>
      </c>
      <c r="R138" s="176" t="str">
        <f t="shared" si="59"/>
        <v/>
      </c>
      <c r="S138" s="177" t="str">
        <f t="shared" si="60"/>
        <v/>
      </c>
      <c r="T138" s="177" t="str">
        <f t="shared" si="61"/>
        <v/>
      </c>
      <c r="U138" s="177">
        <f t="shared" si="62"/>
        <v>0</v>
      </c>
      <c r="V138" s="37" t="str">
        <f t="shared" ca="1" si="63"/>
        <v>No prazo, ainda não iniciado</v>
      </c>
      <c r="W138" s="33" t="str">
        <f t="shared" si="67"/>
        <v xml:space="preserve">EVT 12 - Medicamentos /RMS-2 </v>
      </c>
      <c r="AMK138" s="14"/>
    </row>
    <row r="139" spans="1:23 1025:1025" x14ac:dyDescent="0.25">
      <c r="A139" s="29">
        <f t="shared" si="42"/>
        <v>12</v>
      </c>
      <c r="B139" s="30" t="s">
        <v>23</v>
      </c>
      <c r="C139" s="31" t="s">
        <v>340</v>
      </c>
      <c r="D139" s="32" t="s">
        <v>341</v>
      </c>
      <c r="E139" s="33" t="str">
        <f t="shared" si="55"/>
        <v xml:space="preserve">55/2024 - Medicamentos /RMS-2 </v>
      </c>
      <c r="F139" s="184" t="s">
        <v>38</v>
      </c>
      <c r="G139" s="35" t="str">
        <f t="shared" si="65"/>
        <v>DISPONIBILIZAÇÃO DAS EEOO</v>
      </c>
      <c r="H139" s="31" t="s">
        <v>56</v>
      </c>
      <c r="I139" s="36">
        <v>46003</v>
      </c>
      <c r="J139" s="37" t="str">
        <f t="shared" si="56"/>
        <v>F</v>
      </c>
      <c r="K139" s="38" t="s">
        <v>31</v>
      </c>
      <c r="L139" s="174">
        <v>5</v>
      </c>
      <c r="M139" s="37">
        <f t="shared" si="57"/>
        <v>45865</v>
      </c>
      <c r="N139" s="37">
        <f t="shared" si="64"/>
        <v>45870</v>
      </c>
      <c r="O139" s="37" t="str">
        <f t="shared" si="66"/>
        <v/>
      </c>
      <c r="P139" s="168"/>
      <c r="Q139" s="175" t="str">
        <f t="shared" si="58"/>
        <v/>
      </c>
      <c r="R139" s="176" t="str">
        <f t="shared" si="59"/>
        <v/>
      </c>
      <c r="S139" s="177" t="str">
        <f t="shared" si="60"/>
        <v/>
      </c>
      <c r="T139" s="177" t="str">
        <f t="shared" si="61"/>
        <v/>
      </c>
      <c r="U139" s="177">
        <f t="shared" si="62"/>
        <v>0</v>
      </c>
      <c r="V139" s="37" t="str">
        <f t="shared" ca="1" si="63"/>
        <v>No prazo, ainda não iniciado</v>
      </c>
      <c r="W139" s="33" t="str">
        <f t="shared" si="67"/>
        <v xml:space="preserve">EVT 12 - Medicamentos /RMS-2 </v>
      </c>
      <c r="AMK139" s="14"/>
    </row>
    <row r="140" spans="1:23 1025:1025" x14ac:dyDescent="0.25">
      <c r="A140" s="29">
        <f t="shared" si="42"/>
        <v>12</v>
      </c>
      <c r="B140" s="30" t="s">
        <v>23</v>
      </c>
      <c r="C140" s="31" t="s">
        <v>340</v>
      </c>
      <c r="D140" s="32" t="s">
        <v>341</v>
      </c>
      <c r="E140" s="33" t="str">
        <f t="shared" si="55"/>
        <v xml:space="preserve">55/2024 - Medicamentos /RMS-2 </v>
      </c>
      <c r="F140" s="184" t="s">
        <v>38</v>
      </c>
      <c r="G140" s="35" t="str">
        <f t="shared" si="65"/>
        <v>DISPONIBILIZAÇÃO DAS EEOO</v>
      </c>
      <c r="H140" s="31" t="s">
        <v>56</v>
      </c>
      <c r="I140" s="36">
        <v>46003</v>
      </c>
      <c r="J140" s="37" t="str">
        <f t="shared" si="56"/>
        <v>G</v>
      </c>
      <c r="K140" s="38" t="s">
        <v>32</v>
      </c>
      <c r="L140" s="174">
        <v>5</v>
      </c>
      <c r="M140" s="37">
        <f t="shared" si="57"/>
        <v>45870</v>
      </c>
      <c r="N140" s="37">
        <f t="shared" si="64"/>
        <v>45875</v>
      </c>
      <c r="O140" s="37" t="str">
        <f t="shared" si="66"/>
        <v/>
      </c>
      <c r="P140" s="168"/>
      <c r="Q140" s="175" t="str">
        <f t="shared" si="58"/>
        <v/>
      </c>
      <c r="R140" s="176" t="str">
        <f t="shared" si="59"/>
        <v/>
      </c>
      <c r="S140" s="177" t="str">
        <f t="shared" si="60"/>
        <v/>
      </c>
      <c r="T140" s="177" t="str">
        <f t="shared" si="61"/>
        <v/>
      </c>
      <c r="U140" s="177">
        <f t="shared" si="62"/>
        <v>0</v>
      </c>
      <c r="V140" s="37" t="str">
        <f t="shared" ca="1" si="63"/>
        <v>No prazo, ainda não iniciado</v>
      </c>
      <c r="W140" s="33" t="str">
        <f t="shared" si="67"/>
        <v xml:space="preserve">EVT 12 - Medicamentos /RMS-2 </v>
      </c>
      <c r="AMK140" s="14"/>
    </row>
    <row r="141" spans="1:23 1025:1025" x14ac:dyDescent="0.25">
      <c r="A141" s="29">
        <f t="shared" si="42"/>
        <v>12</v>
      </c>
      <c r="B141" s="30" t="s">
        <v>23</v>
      </c>
      <c r="C141" s="31" t="s">
        <v>340</v>
      </c>
      <c r="D141" s="32" t="s">
        <v>341</v>
      </c>
      <c r="E141" s="33" t="str">
        <f t="shared" si="55"/>
        <v xml:space="preserve">55/2024 - Medicamentos /RMS-2 </v>
      </c>
      <c r="F141" s="184" t="s">
        <v>38</v>
      </c>
      <c r="G141" s="35" t="str">
        <f t="shared" si="65"/>
        <v>DISPONIBILIZAÇÃO DAS EEOO</v>
      </c>
      <c r="H141" s="31" t="s">
        <v>56</v>
      </c>
      <c r="I141" s="36">
        <v>46003</v>
      </c>
      <c r="J141" s="37" t="str">
        <f t="shared" si="56"/>
        <v>H</v>
      </c>
      <c r="K141" s="38" t="s">
        <v>33</v>
      </c>
      <c r="L141" s="174">
        <v>3</v>
      </c>
      <c r="M141" s="37">
        <f t="shared" si="57"/>
        <v>45875</v>
      </c>
      <c r="N141" s="37">
        <f t="shared" si="64"/>
        <v>45878</v>
      </c>
      <c r="O141" s="37" t="str">
        <f t="shared" si="66"/>
        <v/>
      </c>
      <c r="P141" s="168"/>
      <c r="Q141" s="175" t="str">
        <f t="shared" si="58"/>
        <v/>
      </c>
      <c r="R141" s="176" t="str">
        <f t="shared" si="59"/>
        <v/>
      </c>
      <c r="S141" s="177" t="str">
        <f t="shared" si="60"/>
        <v/>
      </c>
      <c r="T141" s="177" t="str">
        <f t="shared" si="61"/>
        <v/>
      </c>
      <c r="U141" s="177">
        <f t="shared" si="62"/>
        <v>0</v>
      </c>
      <c r="V141" s="37" t="str">
        <f t="shared" ca="1" si="63"/>
        <v>No prazo, ainda não iniciado</v>
      </c>
      <c r="W141" s="33" t="str">
        <f t="shared" si="67"/>
        <v xml:space="preserve">EVT 12 - Medicamentos /RMS-2 </v>
      </c>
      <c r="AMK141" s="14"/>
    </row>
    <row r="142" spans="1:23 1025:1025" x14ac:dyDescent="0.25">
      <c r="A142" s="29">
        <f t="shared" ref="A142:A205" si="68">A130+1</f>
        <v>12</v>
      </c>
      <c r="B142" s="30" t="s">
        <v>23</v>
      </c>
      <c r="C142" s="31" t="s">
        <v>340</v>
      </c>
      <c r="D142" s="32" t="s">
        <v>341</v>
      </c>
      <c r="E142" s="33" t="str">
        <f t="shared" si="55"/>
        <v xml:space="preserve">55/2024 - Medicamentos /RMS-2 </v>
      </c>
      <c r="F142" s="184" t="s">
        <v>38</v>
      </c>
      <c r="G142" s="35" t="str">
        <f t="shared" si="65"/>
        <v>DISPONIBILIZAÇÃO DAS EEOO</v>
      </c>
      <c r="H142" s="31" t="s">
        <v>56</v>
      </c>
      <c r="I142" s="36">
        <v>46003</v>
      </c>
      <c r="J142" s="37" t="str">
        <f t="shared" si="56"/>
        <v>I</v>
      </c>
      <c r="K142" s="38" t="s">
        <v>34</v>
      </c>
      <c r="L142" s="174">
        <v>15</v>
      </c>
      <c r="M142" s="37">
        <f t="shared" si="57"/>
        <v>45878</v>
      </c>
      <c r="N142" s="37">
        <f t="shared" si="64"/>
        <v>45893</v>
      </c>
      <c r="O142" s="37" t="str">
        <f t="shared" si="66"/>
        <v/>
      </c>
      <c r="P142" s="168"/>
      <c r="Q142" s="175" t="str">
        <f t="shared" si="58"/>
        <v/>
      </c>
      <c r="R142" s="176" t="str">
        <f t="shared" si="59"/>
        <v/>
      </c>
      <c r="S142" s="177" t="str">
        <f t="shared" si="60"/>
        <v/>
      </c>
      <c r="T142" s="177" t="str">
        <f t="shared" si="61"/>
        <v/>
      </c>
      <c r="U142" s="177">
        <f t="shared" si="62"/>
        <v>0</v>
      </c>
      <c r="V142" s="37" t="str">
        <f t="shared" ca="1" si="63"/>
        <v>No prazo, ainda não iniciado</v>
      </c>
      <c r="W142" s="33" t="str">
        <f t="shared" si="67"/>
        <v xml:space="preserve">EVT 12 - Medicamentos /RMS-2 </v>
      </c>
      <c r="AMK142" s="14"/>
    </row>
    <row r="143" spans="1:23 1025:1025" x14ac:dyDescent="0.25">
      <c r="A143" s="29">
        <f t="shared" si="68"/>
        <v>12</v>
      </c>
      <c r="B143" s="30" t="s">
        <v>23</v>
      </c>
      <c r="C143" s="31" t="s">
        <v>340</v>
      </c>
      <c r="D143" s="32" t="s">
        <v>341</v>
      </c>
      <c r="E143" s="33" t="str">
        <f t="shared" si="55"/>
        <v xml:space="preserve">55/2024 - Medicamentos /RMS-2 </v>
      </c>
      <c r="F143" s="184" t="s">
        <v>38</v>
      </c>
      <c r="G143" s="35" t="str">
        <f t="shared" si="65"/>
        <v>DISPONIBILIZAÇÃO DAS EEOO</v>
      </c>
      <c r="H143" s="31" t="s">
        <v>56</v>
      </c>
      <c r="I143" s="36">
        <v>46003</v>
      </c>
      <c r="J143" s="37" t="str">
        <f t="shared" si="56"/>
        <v>J</v>
      </c>
      <c r="K143" s="38" t="s">
        <v>35</v>
      </c>
      <c r="L143" s="174">
        <v>5</v>
      </c>
      <c r="M143" s="37">
        <f t="shared" si="57"/>
        <v>45893</v>
      </c>
      <c r="N143" s="37">
        <f t="shared" si="64"/>
        <v>45898</v>
      </c>
      <c r="O143" s="37" t="str">
        <f t="shared" si="66"/>
        <v/>
      </c>
      <c r="P143" s="168"/>
      <c r="Q143" s="175" t="str">
        <f t="shared" si="58"/>
        <v/>
      </c>
      <c r="R143" s="176" t="str">
        <f t="shared" si="59"/>
        <v/>
      </c>
      <c r="S143" s="177" t="str">
        <f t="shared" si="60"/>
        <v/>
      </c>
      <c r="T143" s="177" t="str">
        <f t="shared" si="61"/>
        <v/>
      </c>
      <c r="U143" s="177">
        <f t="shared" si="62"/>
        <v>0</v>
      </c>
      <c r="V143" s="37" t="str">
        <f t="shared" ca="1" si="63"/>
        <v>No prazo, ainda não iniciado</v>
      </c>
      <c r="W143" s="33" t="str">
        <f t="shared" si="67"/>
        <v xml:space="preserve">EVT 12 - Medicamentos /RMS-2 </v>
      </c>
      <c r="AMK143" s="14"/>
    </row>
    <row r="144" spans="1:23 1025:1025" x14ac:dyDescent="0.25">
      <c r="A144" s="29">
        <f t="shared" si="68"/>
        <v>12</v>
      </c>
      <c r="B144" s="30" t="s">
        <v>23</v>
      </c>
      <c r="C144" s="31" t="s">
        <v>340</v>
      </c>
      <c r="D144" s="32" t="s">
        <v>341</v>
      </c>
      <c r="E144" s="33" t="str">
        <f t="shared" si="55"/>
        <v xml:space="preserve">55/2024 - Medicamentos /RMS-2 </v>
      </c>
      <c r="F144" s="184" t="s">
        <v>38</v>
      </c>
      <c r="G144" s="35" t="str">
        <f t="shared" si="65"/>
        <v>DISPONIBILIZAÇÃO DAS EEOO</v>
      </c>
      <c r="H144" s="31" t="s">
        <v>56</v>
      </c>
      <c r="I144" s="36">
        <v>46003</v>
      </c>
      <c r="J144" s="37" t="str">
        <f t="shared" si="56"/>
        <v>K</v>
      </c>
      <c r="K144" s="38" t="s">
        <v>36</v>
      </c>
      <c r="L144" s="174">
        <v>90</v>
      </c>
      <c r="M144" s="37">
        <f t="shared" si="57"/>
        <v>45898</v>
      </c>
      <c r="N144" s="37">
        <f t="shared" si="64"/>
        <v>45988</v>
      </c>
      <c r="O144" s="37" t="str">
        <f t="shared" si="66"/>
        <v/>
      </c>
      <c r="P144" s="168"/>
      <c r="Q144" s="175" t="str">
        <f t="shared" si="58"/>
        <v/>
      </c>
      <c r="R144" s="176" t="str">
        <f t="shared" si="59"/>
        <v/>
      </c>
      <c r="S144" s="177" t="str">
        <f t="shared" si="60"/>
        <v/>
      </c>
      <c r="T144" s="177" t="str">
        <f t="shared" si="61"/>
        <v/>
      </c>
      <c r="U144" s="177">
        <f t="shared" si="62"/>
        <v>0</v>
      </c>
      <c r="V144" s="37" t="str">
        <f t="shared" ca="1" si="63"/>
        <v>No prazo, ainda não iniciado</v>
      </c>
      <c r="W144" s="33" t="str">
        <f t="shared" si="67"/>
        <v xml:space="preserve">EVT 12 - Medicamentos /RMS-2 </v>
      </c>
      <c r="AMK144" s="14"/>
    </row>
    <row r="145" spans="1:23 1025:1025" x14ac:dyDescent="0.25">
      <c r="A145" s="29">
        <f t="shared" si="68"/>
        <v>12</v>
      </c>
      <c r="B145" s="30" t="s">
        <v>23</v>
      </c>
      <c r="C145" s="31" t="s">
        <v>340</v>
      </c>
      <c r="D145" s="32" t="s">
        <v>341</v>
      </c>
      <c r="E145" s="33" t="str">
        <f t="shared" si="55"/>
        <v xml:space="preserve">55/2024 - Medicamentos /RMS-2 </v>
      </c>
      <c r="F145" s="184" t="s">
        <v>38</v>
      </c>
      <c r="G145" s="35" t="str">
        <f t="shared" si="65"/>
        <v>DISPONIBILIZAÇÃO DAS EEOO</v>
      </c>
      <c r="H145" s="31" t="s">
        <v>56</v>
      </c>
      <c r="I145" s="36">
        <v>46003</v>
      </c>
      <c r="J145" s="37" t="str">
        <f t="shared" si="56"/>
        <v>L</v>
      </c>
      <c r="K145" s="38" t="s">
        <v>37</v>
      </c>
      <c r="L145" s="174">
        <v>5</v>
      </c>
      <c r="M145" s="37">
        <f t="shared" si="57"/>
        <v>45988</v>
      </c>
      <c r="N145" s="180">
        <f>I145-10</f>
        <v>45993</v>
      </c>
      <c r="O145" s="37" t="str">
        <f t="shared" si="66"/>
        <v/>
      </c>
      <c r="P145" s="168"/>
      <c r="Q145" s="175" t="str">
        <f t="shared" si="58"/>
        <v/>
      </c>
      <c r="R145" s="176" t="str">
        <f t="shared" si="59"/>
        <v/>
      </c>
      <c r="S145" s="177" t="str">
        <f t="shared" si="60"/>
        <v/>
      </c>
      <c r="T145" s="177" t="str">
        <f t="shared" si="61"/>
        <v/>
      </c>
      <c r="U145" s="177">
        <f t="shared" si="62"/>
        <v>0</v>
      </c>
      <c r="V145" s="37" t="str">
        <f t="shared" ca="1" si="63"/>
        <v>No prazo, ainda não iniciado</v>
      </c>
      <c r="W145" s="33" t="str">
        <f t="shared" si="67"/>
        <v xml:space="preserve">EVT 12 - Medicamentos /RMS-2 </v>
      </c>
      <c r="AMK145" s="14"/>
    </row>
    <row r="146" spans="1:23 1025:1025" s="172" customFormat="1" x14ac:dyDescent="0.25">
      <c r="A146" s="29">
        <f t="shared" si="68"/>
        <v>13</v>
      </c>
      <c r="B146" s="159" t="s">
        <v>23</v>
      </c>
      <c r="C146" s="160" t="s">
        <v>342</v>
      </c>
      <c r="D146" s="189" t="s">
        <v>343</v>
      </c>
      <c r="E146" s="162" t="str">
        <f t="shared" si="55"/>
        <v>53/2024 - Medicamentos / RMS-1, 4 e 5</v>
      </c>
      <c r="F146" s="163" t="s">
        <v>58</v>
      </c>
      <c r="G146" s="164" t="str">
        <f>IF(P146="",MID(K146,5,999),IF(P147="",MID(K147,5,999),IF(P148="",MID(K148,5,999),IF(P149="",MID(K149,5,999),IF(P150="",MID(K150,5,999),IF(P151="",MID(K151,5,999),IF(P152="",MID(K152,5,999),IF(P153="",MID(K153,5,999),IF(P154="",MID(K154,5,999),IF(P155="",MID(K155,5,999),IF(P156="",MID(K156,5,999),MID(K157,5,999))))))))))))</f>
        <v>DISPONIBILIZAÇÃO DAS EEOO</v>
      </c>
      <c r="H146" s="160" t="s">
        <v>57</v>
      </c>
      <c r="I146" s="179">
        <v>45914</v>
      </c>
      <c r="J146" s="165" t="str">
        <f t="shared" si="56"/>
        <v>A</v>
      </c>
      <c r="K146" s="166" t="s">
        <v>26</v>
      </c>
      <c r="L146" s="167">
        <v>0</v>
      </c>
      <c r="M146" s="165">
        <f t="shared" si="57"/>
        <v>45771</v>
      </c>
      <c r="N146" s="165">
        <f t="shared" ref="N146:N156" si="69">M147</f>
        <v>45771</v>
      </c>
      <c r="O146" s="165">
        <f>M146</f>
        <v>45771</v>
      </c>
      <c r="P146" s="168"/>
      <c r="Q146" s="169" t="str">
        <f t="shared" si="58"/>
        <v/>
      </c>
      <c r="R146" s="170" t="str">
        <f t="shared" si="59"/>
        <v/>
      </c>
      <c r="S146" s="171" t="str">
        <f t="shared" si="60"/>
        <v/>
      </c>
      <c r="T146" s="171" t="str">
        <f t="shared" si="61"/>
        <v/>
      </c>
      <c r="U146" s="171">
        <f t="shared" si="62"/>
        <v>0</v>
      </c>
      <c r="V146" s="165" t="str">
        <f t="shared" ca="1" si="63"/>
        <v>No prazo, em andamento</v>
      </c>
      <c r="W146" s="33" t="str">
        <f t="shared" si="67"/>
        <v>EVT 13 - Medicamentos / RMS-1, 4 e 5</v>
      </c>
    </row>
    <row r="147" spans="1:23 1025:1025" x14ac:dyDescent="0.25">
      <c r="A147" s="29">
        <f t="shared" si="68"/>
        <v>13</v>
      </c>
      <c r="B147" s="30" t="s">
        <v>23</v>
      </c>
      <c r="C147" s="31" t="s">
        <v>342</v>
      </c>
      <c r="D147" s="44" t="s">
        <v>343</v>
      </c>
      <c r="E147" s="33" t="str">
        <f t="shared" si="55"/>
        <v>53/2024 - Medicamentos / RMS-1, 4 e 5</v>
      </c>
      <c r="F147" s="173" t="s">
        <v>58</v>
      </c>
      <c r="G147" s="35" t="str">
        <f t="shared" ref="G147:G157" si="70">G146</f>
        <v>DISPONIBILIZAÇÃO DAS EEOO</v>
      </c>
      <c r="H147" s="31" t="s">
        <v>57</v>
      </c>
      <c r="I147" s="36">
        <v>45914</v>
      </c>
      <c r="J147" s="37" t="str">
        <f t="shared" si="56"/>
        <v>B</v>
      </c>
      <c r="K147" s="38" t="s">
        <v>27</v>
      </c>
      <c r="L147" s="174">
        <v>5</v>
      </c>
      <c r="M147" s="37">
        <f t="shared" si="57"/>
        <v>45771</v>
      </c>
      <c r="N147" s="37">
        <f t="shared" si="69"/>
        <v>45776</v>
      </c>
      <c r="O147" s="37" t="str">
        <f t="shared" ref="O147:O157" si="71">IF(P146&lt;&gt;"",P146,"")</f>
        <v/>
      </c>
      <c r="P147" s="168"/>
      <c r="Q147" s="175" t="str">
        <f t="shared" si="58"/>
        <v/>
      </c>
      <c r="R147" s="176" t="str">
        <f t="shared" si="59"/>
        <v/>
      </c>
      <c r="S147" s="177" t="str">
        <f t="shared" si="60"/>
        <v/>
      </c>
      <c r="T147" s="177" t="str">
        <f t="shared" si="61"/>
        <v/>
      </c>
      <c r="U147" s="177">
        <f t="shared" si="62"/>
        <v>0</v>
      </c>
      <c r="V147" s="37" t="str">
        <f t="shared" ca="1" si="63"/>
        <v>No prazo, ainda não iniciado</v>
      </c>
      <c r="W147" s="33" t="str">
        <f t="shared" si="67"/>
        <v>EVT 13 - Medicamentos / RMS-1, 4 e 5</v>
      </c>
      <c r="AMK147" s="14"/>
    </row>
    <row r="148" spans="1:23 1025:1025" x14ac:dyDescent="0.25">
      <c r="A148" s="29">
        <f t="shared" si="68"/>
        <v>13</v>
      </c>
      <c r="B148" s="30" t="s">
        <v>23</v>
      </c>
      <c r="C148" s="31" t="s">
        <v>342</v>
      </c>
      <c r="D148" s="44" t="s">
        <v>343</v>
      </c>
      <c r="E148" s="33" t="str">
        <f t="shared" si="55"/>
        <v>53/2024 - Medicamentos / RMS-1, 4 e 5</v>
      </c>
      <c r="F148" s="173" t="s">
        <v>58</v>
      </c>
      <c r="G148" s="35" t="str">
        <f t="shared" si="70"/>
        <v>DISPONIBILIZAÇÃO DAS EEOO</v>
      </c>
      <c r="H148" s="31" t="s">
        <v>57</v>
      </c>
      <c r="I148" s="36">
        <v>45914</v>
      </c>
      <c r="J148" s="37" t="str">
        <f t="shared" si="56"/>
        <v>C</v>
      </c>
      <c r="K148" s="38" t="s">
        <v>28</v>
      </c>
      <c r="L148" s="174">
        <v>20</v>
      </c>
      <c r="M148" s="37">
        <f t="shared" si="57"/>
        <v>45776</v>
      </c>
      <c r="N148" s="37">
        <f t="shared" si="69"/>
        <v>45796</v>
      </c>
      <c r="O148" s="37" t="str">
        <f t="shared" si="71"/>
        <v/>
      </c>
      <c r="P148" s="168"/>
      <c r="Q148" s="175" t="str">
        <f t="shared" si="58"/>
        <v/>
      </c>
      <c r="R148" s="176" t="str">
        <f t="shared" si="59"/>
        <v/>
      </c>
      <c r="S148" s="177" t="str">
        <f t="shared" si="60"/>
        <v/>
      </c>
      <c r="T148" s="177" t="str">
        <f t="shared" si="61"/>
        <v/>
      </c>
      <c r="U148" s="177">
        <f t="shared" si="62"/>
        <v>0</v>
      </c>
      <c r="V148" s="37" t="str">
        <f t="shared" ca="1" si="63"/>
        <v>No prazo, ainda não iniciado</v>
      </c>
      <c r="W148" s="33" t="str">
        <f t="shared" si="67"/>
        <v>EVT 13 - Medicamentos / RMS-1, 4 e 5</v>
      </c>
      <c r="AMK148" s="14"/>
    </row>
    <row r="149" spans="1:23 1025:1025" x14ac:dyDescent="0.25">
      <c r="A149" s="29">
        <f t="shared" si="68"/>
        <v>13</v>
      </c>
      <c r="B149" s="30" t="s">
        <v>23</v>
      </c>
      <c r="C149" s="31" t="s">
        <v>342</v>
      </c>
      <c r="D149" s="44" t="s">
        <v>343</v>
      </c>
      <c r="E149" s="33" t="str">
        <f t="shared" si="55"/>
        <v>53/2024 - Medicamentos / RMS-1, 4 e 5</v>
      </c>
      <c r="F149" s="173" t="s">
        <v>58</v>
      </c>
      <c r="G149" s="35" t="str">
        <f t="shared" si="70"/>
        <v>DISPONIBILIZAÇÃO DAS EEOO</v>
      </c>
      <c r="H149" s="31" t="s">
        <v>57</v>
      </c>
      <c r="I149" s="36">
        <v>45914</v>
      </c>
      <c r="J149" s="37" t="str">
        <f t="shared" si="56"/>
        <v>D</v>
      </c>
      <c r="K149" s="38" t="s">
        <v>29</v>
      </c>
      <c r="L149" s="174">
        <v>5</v>
      </c>
      <c r="M149" s="37">
        <f t="shared" si="57"/>
        <v>45796</v>
      </c>
      <c r="N149" s="37">
        <f t="shared" si="69"/>
        <v>45801</v>
      </c>
      <c r="O149" s="37" t="str">
        <f t="shared" si="71"/>
        <v/>
      </c>
      <c r="P149" s="168"/>
      <c r="Q149" s="175" t="str">
        <f t="shared" si="58"/>
        <v/>
      </c>
      <c r="R149" s="176" t="str">
        <f t="shared" si="59"/>
        <v/>
      </c>
      <c r="S149" s="177" t="str">
        <f t="shared" si="60"/>
        <v/>
      </c>
      <c r="T149" s="177" t="str">
        <f t="shared" si="61"/>
        <v/>
      </c>
      <c r="U149" s="177">
        <f t="shared" si="62"/>
        <v>0</v>
      </c>
      <c r="V149" s="37" t="str">
        <f t="shared" ca="1" si="63"/>
        <v>No prazo, ainda não iniciado</v>
      </c>
      <c r="W149" s="33" t="str">
        <f t="shared" si="67"/>
        <v>EVT 13 - Medicamentos / RMS-1, 4 e 5</v>
      </c>
      <c r="AMK149" s="14"/>
    </row>
    <row r="150" spans="1:23 1025:1025" x14ac:dyDescent="0.25">
      <c r="A150" s="29">
        <f t="shared" si="68"/>
        <v>13</v>
      </c>
      <c r="B150" s="30" t="s">
        <v>23</v>
      </c>
      <c r="C150" s="31" t="s">
        <v>342</v>
      </c>
      <c r="D150" s="44" t="s">
        <v>343</v>
      </c>
      <c r="E150" s="33" t="str">
        <f t="shared" si="55"/>
        <v>53/2024 - Medicamentos / RMS-1, 4 e 5</v>
      </c>
      <c r="F150" s="173" t="s">
        <v>58</v>
      </c>
      <c r="G150" s="35" t="str">
        <f t="shared" si="70"/>
        <v>DISPONIBILIZAÇÃO DAS EEOO</v>
      </c>
      <c r="H150" s="31" t="s">
        <v>57</v>
      </c>
      <c r="I150" s="36">
        <v>45914</v>
      </c>
      <c r="J150" s="37" t="str">
        <f t="shared" si="56"/>
        <v>E</v>
      </c>
      <c r="K150" s="38" t="s">
        <v>30</v>
      </c>
      <c r="L150" s="174">
        <v>5</v>
      </c>
      <c r="M150" s="37">
        <f t="shared" si="57"/>
        <v>45801</v>
      </c>
      <c r="N150" s="37">
        <f t="shared" si="69"/>
        <v>45806</v>
      </c>
      <c r="O150" s="37" t="str">
        <f t="shared" si="71"/>
        <v/>
      </c>
      <c r="P150" s="168"/>
      <c r="Q150" s="175" t="str">
        <f t="shared" si="58"/>
        <v/>
      </c>
      <c r="R150" s="176" t="str">
        <f t="shared" si="59"/>
        <v/>
      </c>
      <c r="S150" s="177" t="str">
        <f t="shared" si="60"/>
        <v/>
      </c>
      <c r="T150" s="177" t="str">
        <f t="shared" si="61"/>
        <v/>
      </c>
      <c r="U150" s="177">
        <f t="shared" si="62"/>
        <v>0</v>
      </c>
      <c r="V150" s="37" t="str">
        <f t="shared" ca="1" si="63"/>
        <v>No prazo, ainda não iniciado</v>
      </c>
      <c r="W150" s="33" t="str">
        <f t="shared" si="67"/>
        <v>EVT 13 - Medicamentos / RMS-1, 4 e 5</v>
      </c>
      <c r="AMK150" s="14"/>
    </row>
    <row r="151" spans="1:23 1025:1025" x14ac:dyDescent="0.25">
      <c r="A151" s="29">
        <f t="shared" si="68"/>
        <v>13</v>
      </c>
      <c r="B151" s="30" t="s">
        <v>23</v>
      </c>
      <c r="C151" s="31" t="s">
        <v>342</v>
      </c>
      <c r="D151" s="44" t="s">
        <v>343</v>
      </c>
      <c r="E151" s="33" t="str">
        <f t="shared" si="55"/>
        <v>53/2024 - Medicamentos / RMS-1, 4 e 5</v>
      </c>
      <c r="F151" s="173" t="s">
        <v>58</v>
      </c>
      <c r="G151" s="35" t="str">
        <f t="shared" si="70"/>
        <v>DISPONIBILIZAÇÃO DAS EEOO</v>
      </c>
      <c r="H151" s="31" t="s">
        <v>57</v>
      </c>
      <c r="I151" s="36">
        <v>45914</v>
      </c>
      <c r="J151" s="37" t="str">
        <f t="shared" si="56"/>
        <v>F</v>
      </c>
      <c r="K151" s="38" t="s">
        <v>31</v>
      </c>
      <c r="L151" s="174">
        <v>5</v>
      </c>
      <c r="M151" s="37">
        <f t="shared" si="57"/>
        <v>45806</v>
      </c>
      <c r="N151" s="37">
        <f t="shared" si="69"/>
        <v>45811</v>
      </c>
      <c r="O151" s="37" t="str">
        <f t="shared" si="71"/>
        <v/>
      </c>
      <c r="P151" s="168"/>
      <c r="Q151" s="175" t="str">
        <f t="shared" si="58"/>
        <v/>
      </c>
      <c r="R151" s="176" t="str">
        <f t="shared" si="59"/>
        <v/>
      </c>
      <c r="S151" s="177" t="str">
        <f t="shared" si="60"/>
        <v/>
      </c>
      <c r="T151" s="177" t="str">
        <f t="shared" si="61"/>
        <v/>
      </c>
      <c r="U151" s="177">
        <f t="shared" si="62"/>
        <v>0</v>
      </c>
      <c r="V151" s="37" t="str">
        <f t="shared" ca="1" si="63"/>
        <v>No prazo, ainda não iniciado</v>
      </c>
      <c r="W151" s="33" t="str">
        <f t="shared" si="67"/>
        <v>EVT 13 - Medicamentos / RMS-1, 4 e 5</v>
      </c>
      <c r="AMK151" s="14"/>
    </row>
    <row r="152" spans="1:23 1025:1025" x14ac:dyDescent="0.25">
      <c r="A152" s="29">
        <f t="shared" si="68"/>
        <v>13</v>
      </c>
      <c r="B152" s="30" t="s">
        <v>23</v>
      </c>
      <c r="C152" s="31" t="s">
        <v>342</v>
      </c>
      <c r="D152" s="44" t="s">
        <v>343</v>
      </c>
      <c r="E152" s="33" t="str">
        <f t="shared" si="55"/>
        <v>53/2024 - Medicamentos / RMS-1, 4 e 5</v>
      </c>
      <c r="F152" s="173" t="s">
        <v>58</v>
      </c>
      <c r="G152" s="35" t="str">
        <f t="shared" si="70"/>
        <v>DISPONIBILIZAÇÃO DAS EEOO</v>
      </c>
      <c r="H152" s="31" t="s">
        <v>57</v>
      </c>
      <c r="I152" s="36">
        <v>45914</v>
      </c>
      <c r="J152" s="37" t="str">
        <f t="shared" si="56"/>
        <v>G</v>
      </c>
      <c r="K152" s="38" t="s">
        <v>32</v>
      </c>
      <c r="L152" s="174">
        <v>5</v>
      </c>
      <c r="M152" s="37">
        <f t="shared" si="57"/>
        <v>45811</v>
      </c>
      <c r="N152" s="37">
        <f t="shared" si="69"/>
        <v>45816</v>
      </c>
      <c r="O152" s="37" t="str">
        <f t="shared" si="71"/>
        <v/>
      </c>
      <c r="P152" s="168"/>
      <c r="Q152" s="175" t="str">
        <f t="shared" si="58"/>
        <v/>
      </c>
      <c r="R152" s="176" t="str">
        <f t="shared" si="59"/>
        <v/>
      </c>
      <c r="S152" s="177" t="str">
        <f t="shared" si="60"/>
        <v/>
      </c>
      <c r="T152" s="177" t="str">
        <f t="shared" si="61"/>
        <v/>
      </c>
      <c r="U152" s="177">
        <f t="shared" si="62"/>
        <v>0</v>
      </c>
      <c r="V152" s="37" t="str">
        <f t="shared" ca="1" si="63"/>
        <v>No prazo, ainda não iniciado</v>
      </c>
      <c r="W152" s="33" t="str">
        <f t="shared" si="67"/>
        <v>EVT 13 - Medicamentos / RMS-1, 4 e 5</v>
      </c>
      <c r="AMK152" s="14"/>
    </row>
    <row r="153" spans="1:23 1025:1025" x14ac:dyDescent="0.25">
      <c r="A153" s="29">
        <f t="shared" si="68"/>
        <v>13</v>
      </c>
      <c r="B153" s="30" t="s">
        <v>23</v>
      </c>
      <c r="C153" s="31" t="s">
        <v>342</v>
      </c>
      <c r="D153" s="44" t="s">
        <v>343</v>
      </c>
      <c r="E153" s="33" t="str">
        <f t="shared" si="55"/>
        <v>53/2024 - Medicamentos / RMS-1, 4 e 5</v>
      </c>
      <c r="F153" s="173" t="s">
        <v>58</v>
      </c>
      <c r="G153" s="35" t="str">
        <f t="shared" si="70"/>
        <v>DISPONIBILIZAÇÃO DAS EEOO</v>
      </c>
      <c r="H153" s="31" t="s">
        <v>57</v>
      </c>
      <c r="I153" s="36">
        <v>45914</v>
      </c>
      <c r="J153" s="37" t="str">
        <f t="shared" si="56"/>
        <v>H</v>
      </c>
      <c r="K153" s="38" t="s">
        <v>33</v>
      </c>
      <c r="L153" s="174">
        <v>3</v>
      </c>
      <c r="M153" s="37">
        <f t="shared" si="57"/>
        <v>45816</v>
      </c>
      <c r="N153" s="37">
        <f t="shared" si="69"/>
        <v>45819</v>
      </c>
      <c r="O153" s="37" t="str">
        <f t="shared" si="71"/>
        <v/>
      </c>
      <c r="P153" s="168"/>
      <c r="Q153" s="175" t="str">
        <f t="shared" si="58"/>
        <v/>
      </c>
      <c r="R153" s="176" t="str">
        <f t="shared" si="59"/>
        <v/>
      </c>
      <c r="S153" s="177" t="str">
        <f t="shared" si="60"/>
        <v/>
      </c>
      <c r="T153" s="177" t="str">
        <f t="shared" si="61"/>
        <v/>
      </c>
      <c r="U153" s="177">
        <f t="shared" si="62"/>
        <v>0</v>
      </c>
      <c r="V153" s="37" t="str">
        <f t="shared" ca="1" si="63"/>
        <v>No prazo, ainda não iniciado</v>
      </c>
      <c r="W153" s="33" t="str">
        <f t="shared" si="67"/>
        <v>EVT 13 - Medicamentos / RMS-1, 4 e 5</v>
      </c>
      <c r="AMK153" s="14"/>
    </row>
    <row r="154" spans="1:23 1025:1025" x14ac:dyDescent="0.25">
      <c r="A154" s="29">
        <f t="shared" si="68"/>
        <v>13</v>
      </c>
      <c r="B154" s="30" t="s">
        <v>23</v>
      </c>
      <c r="C154" s="31" t="s">
        <v>342</v>
      </c>
      <c r="D154" s="44" t="s">
        <v>343</v>
      </c>
      <c r="E154" s="33" t="str">
        <f t="shared" si="55"/>
        <v>53/2024 - Medicamentos / RMS-1, 4 e 5</v>
      </c>
      <c r="F154" s="173" t="s">
        <v>58</v>
      </c>
      <c r="G154" s="35" t="str">
        <f t="shared" si="70"/>
        <v>DISPONIBILIZAÇÃO DAS EEOO</v>
      </c>
      <c r="H154" s="31" t="s">
        <v>57</v>
      </c>
      <c r="I154" s="36">
        <v>45914</v>
      </c>
      <c r="J154" s="37" t="str">
        <f t="shared" si="56"/>
        <v>I</v>
      </c>
      <c r="K154" s="38" t="s">
        <v>34</v>
      </c>
      <c r="L154" s="174">
        <v>15</v>
      </c>
      <c r="M154" s="37">
        <f t="shared" si="57"/>
        <v>45819</v>
      </c>
      <c r="N154" s="37">
        <f t="shared" si="69"/>
        <v>45834</v>
      </c>
      <c r="O154" s="37" t="str">
        <f t="shared" si="71"/>
        <v/>
      </c>
      <c r="P154" s="168"/>
      <c r="Q154" s="175" t="str">
        <f t="shared" si="58"/>
        <v/>
      </c>
      <c r="R154" s="176" t="str">
        <f t="shared" si="59"/>
        <v/>
      </c>
      <c r="S154" s="177" t="str">
        <f t="shared" si="60"/>
        <v/>
      </c>
      <c r="T154" s="177" t="str">
        <f t="shared" si="61"/>
        <v/>
      </c>
      <c r="U154" s="177">
        <f t="shared" si="62"/>
        <v>0</v>
      </c>
      <c r="V154" s="37" t="str">
        <f t="shared" ca="1" si="63"/>
        <v>No prazo, ainda não iniciado</v>
      </c>
      <c r="W154" s="33" t="str">
        <f t="shared" si="67"/>
        <v>EVT 13 - Medicamentos / RMS-1, 4 e 5</v>
      </c>
      <c r="AMK154" s="14"/>
    </row>
    <row r="155" spans="1:23 1025:1025" x14ac:dyDescent="0.25">
      <c r="A155" s="29">
        <f t="shared" si="68"/>
        <v>13</v>
      </c>
      <c r="B155" s="30" t="s">
        <v>23</v>
      </c>
      <c r="C155" s="31" t="s">
        <v>342</v>
      </c>
      <c r="D155" s="44" t="s">
        <v>343</v>
      </c>
      <c r="E155" s="33" t="str">
        <f t="shared" si="55"/>
        <v>53/2024 - Medicamentos / RMS-1, 4 e 5</v>
      </c>
      <c r="F155" s="173" t="s">
        <v>58</v>
      </c>
      <c r="G155" s="35" t="str">
        <f t="shared" si="70"/>
        <v>DISPONIBILIZAÇÃO DAS EEOO</v>
      </c>
      <c r="H155" s="31" t="s">
        <v>57</v>
      </c>
      <c r="I155" s="36">
        <v>45914</v>
      </c>
      <c r="J155" s="37" t="str">
        <f t="shared" si="56"/>
        <v>J</v>
      </c>
      <c r="K155" s="38" t="s">
        <v>35</v>
      </c>
      <c r="L155" s="174">
        <v>5</v>
      </c>
      <c r="M155" s="37">
        <f t="shared" si="57"/>
        <v>45834</v>
      </c>
      <c r="N155" s="37">
        <f t="shared" si="69"/>
        <v>45839</v>
      </c>
      <c r="O155" s="37" t="str">
        <f t="shared" si="71"/>
        <v/>
      </c>
      <c r="P155" s="168"/>
      <c r="Q155" s="175" t="str">
        <f t="shared" si="58"/>
        <v/>
      </c>
      <c r="R155" s="176" t="str">
        <f t="shared" si="59"/>
        <v/>
      </c>
      <c r="S155" s="177" t="str">
        <f t="shared" si="60"/>
        <v/>
      </c>
      <c r="T155" s="177" t="str">
        <f t="shared" si="61"/>
        <v/>
      </c>
      <c r="U155" s="177">
        <f t="shared" si="62"/>
        <v>0</v>
      </c>
      <c r="V155" s="37" t="str">
        <f t="shared" ca="1" si="63"/>
        <v>No prazo, ainda não iniciado</v>
      </c>
      <c r="W155" s="33" t="str">
        <f t="shared" si="67"/>
        <v>EVT 13 - Medicamentos / RMS-1, 4 e 5</v>
      </c>
      <c r="AMK155" s="14"/>
    </row>
    <row r="156" spans="1:23 1025:1025" x14ac:dyDescent="0.25">
      <c r="A156" s="29">
        <f t="shared" si="68"/>
        <v>13</v>
      </c>
      <c r="B156" s="30" t="s">
        <v>23</v>
      </c>
      <c r="C156" s="31" t="s">
        <v>342</v>
      </c>
      <c r="D156" s="44" t="s">
        <v>343</v>
      </c>
      <c r="E156" s="33" t="str">
        <f t="shared" si="55"/>
        <v>53/2024 - Medicamentos / RMS-1, 4 e 5</v>
      </c>
      <c r="F156" s="173" t="s">
        <v>58</v>
      </c>
      <c r="G156" s="35" t="str">
        <f t="shared" si="70"/>
        <v>DISPONIBILIZAÇÃO DAS EEOO</v>
      </c>
      <c r="H156" s="31" t="s">
        <v>57</v>
      </c>
      <c r="I156" s="36">
        <v>45914</v>
      </c>
      <c r="J156" s="37" t="str">
        <f t="shared" si="56"/>
        <v>K</v>
      </c>
      <c r="K156" s="38" t="s">
        <v>36</v>
      </c>
      <c r="L156" s="174">
        <v>60</v>
      </c>
      <c r="M156" s="37">
        <f t="shared" si="57"/>
        <v>45839</v>
      </c>
      <c r="N156" s="37">
        <f t="shared" si="69"/>
        <v>45899</v>
      </c>
      <c r="O156" s="37" t="str">
        <f t="shared" si="71"/>
        <v/>
      </c>
      <c r="P156" s="168"/>
      <c r="Q156" s="175" t="str">
        <f t="shared" si="58"/>
        <v/>
      </c>
      <c r="R156" s="176" t="str">
        <f t="shared" si="59"/>
        <v/>
      </c>
      <c r="S156" s="177" t="str">
        <f t="shared" si="60"/>
        <v/>
      </c>
      <c r="T156" s="177" t="str">
        <f t="shared" si="61"/>
        <v/>
      </c>
      <c r="U156" s="177">
        <f t="shared" si="62"/>
        <v>0</v>
      </c>
      <c r="V156" s="37" t="str">
        <f t="shared" ca="1" si="63"/>
        <v>No prazo, ainda não iniciado</v>
      </c>
      <c r="W156" s="33" t="str">
        <f t="shared" si="67"/>
        <v>EVT 13 - Medicamentos / RMS-1, 4 e 5</v>
      </c>
      <c r="AMK156" s="14"/>
    </row>
    <row r="157" spans="1:23 1025:1025" x14ac:dyDescent="0.25">
      <c r="A157" s="29">
        <f t="shared" si="68"/>
        <v>13</v>
      </c>
      <c r="B157" s="30" t="s">
        <v>23</v>
      </c>
      <c r="C157" s="31" t="s">
        <v>342</v>
      </c>
      <c r="D157" s="44" t="s">
        <v>343</v>
      </c>
      <c r="E157" s="33" t="str">
        <f t="shared" si="55"/>
        <v>53/2024 - Medicamentos / RMS-1, 4 e 5</v>
      </c>
      <c r="F157" s="173" t="s">
        <v>58</v>
      </c>
      <c r="G157" s="35" t="str">
        <f t="shared" si="70"/>
        <v>DISPONIBILIZAÇÃO DAS EEOO</v>
      </c>
      <c r="H157" s="31" t="s">
        <v>57</v>
      </c>
      <c r="I157" s="36">
        <v>45914</v>
      </c>
      <c r="J157" s="37" t="str">
        <f t="shared" si="56"/>
        <v>L</v>
      </c>
      <c r="K157" s="38" t="s">
        <v>37</v>
      </c>
      <c r="L157" s="174">
        <v>5</v>
      </c>
      <c r="M157" s="37">
        <f t="shared" si="57"/>
        <v>45899</v>
      </c>
      <c r="N157" s="180">
        <f>I157-10</f>
        <v>45904</v>
      </c>
      <c r="O157" s="37" t="str">
        <f t="shared" si="71"/>
        <v/>
      </c>
      <c r="P157" s="168"/>
      <c r="Q157" s="175" t="str">
        <f t="shared" si="58"/>
        <v/>
      </c>
      <c r="R157" s="176" t="str">
        <f t="shared" si="59"/>
        <v/>
      </c>
      <c r="S157" s="177" t="str">
        <f t="shared" si="60"/>
        <v/>
      </c>
      <c r="T157" s="177" t="str">
        <f t="shared" si="61"/>
        <v/>
      </c>
      <c r="U157" s="177">
        <f t="shared" si="62"/>
        <v>0</v>
      </c>
      <c r="V157" s="37" t="str">
        <f t="shared" ca="1" si="63"/>
        <v>No prazo, ainda não iniciado</v>
      </c>
      <c r="W157" s="33" t="str">
        <f t="shared" si="67"/>
        <v>EVT 13 - Medicamentos / RMS-1, 4 e 5</v>
      </c>
      <c r="AMK157" s="14"/>
    </row>
    <row r="158" spans="1:23 1025:1025" s="172" customFormat="1" x14ac:dyDescent="0.25">
      <c r="A158" s="29">
        <f t="shared" si="68"/>
        <v>14</v>
      </c>
      <c r="B158" s="159" t="s">
        <v>23</v>
      </c>
      <c r="C158" s="160" t="s">
        <v>344</v>
      </c>
      <c r="D158" s="189" t="s">
        <v>345</v>
      </c>
      <c r="E158" s="162" t="str">
        <f t="shared" si="55"/>
        <v>65/2024 - Material Odontológico I/ RMS-2</v>
      </c>
      <c r="F158" s="182" t="s">
        <v>60</v>
      </c>
      <c r="G158" s="164" t="str">
        <f>IF(P158="",MID(K158,5,999),IF(P159="",MID(K159,5,999),IF(P160="",MID(K160,5,999),IF(P161="",MID(K161,5,999),IF(P162="",MID(K162,5,999),IF(P163="",MID(K163,5,999),IF(P164="",MID(K164,5,999),IF(P165="",MID(K165,5,999),IF(P166="",MID(K166,5,999),IF(P167="",MID(K167,5,999),IF(P168="",MID(K168,5,999),MID(K169,5,999))))))))))))</f>
        <v>DISPONIBILIZAÇÃO DAS EEOO</v>
      </c>
      <c r="H158" s="190" t="s">
        <v>59</v>
      </c>
      <c r="I158" s="194">
        <v>45578</v>
      </c>
      <c r="J158" s="165" t="str">
        <f t="shared" si="56"/>
        <v>A</v>
      </c>
      <c r="K158" s="166" t="s">
        <v>26</v>
      </c>
      <c r="L158" s="167">
        <v>0</v>
      </c>
      <c r="M158" s="165">
        <f t="shared" si="57"/>
        <v>45455</v>
      </c>
      <c r="N158" s="165">
        <f t="shared" ref="N158:N168" si="72">M159</f>
        <v>45455</v>
      </c>
      <c r="O158" s="165">
        <f>M158</f>
        <v>45455</v>
      </c>
      <c r="P158" s="168"/>
      <c r="Q158" s="169" t="str">
        <f t="shared" si="58"/>
        <v/>
      </c>
      <c r="R158" s="170" t="str">
        <f t="shared" si="59"/>
        <v/>
      </c>
      <c r="S158" s="171" t="str">
        <f t="shared" si="60"/>
        <v/>
      </c>
      <c r="T158" s="171" t="str">
        <f t="shared" si="61"/>
        <v/>
      </c>
      <c r="U158" s="171">
        <f t="shared" si="62"/>
        <v>0</v>
      </c>
      <c r="V158" s="165" t="str">
        <f t="shared" ca="1" si="63"/>
        <v>No prazo, em andamento</v>
      </c>
      <c r="W158" s="33" t="str">
        <f t="shared" si="67"/>
        <v>EVT 14 - Material Odontológico I/ RMS-2</v>
      </c>
    </row>
    <row r="159" spans="1:23 1025:1025" x14ac:dyDescent="0.25">
      <c r="A159" s="29">
        <f t="shared" si="68"/>
        <v>14</v>
      </c>
      <c r="B159" s="30" t="s">
        <v>23</v>
      </c>
      <c r="C159" s="31" t="s">
        <v>344</v>
      </c>
      <c r="D159" s="44" t="s">
        <v>345</v>
      </c>
      <c r="E159" s="33" t="str">
        <f t="shared" si="55"/>
        <v>65/2024 - Material Odontológico I/ RMS-2</v>
      </c>
      <c r="F159" s="184" t="s">
        <v>60</v>
      </c>
      <c r="G159" s="35" t="str">
        <f t="shared" ref="G159:G169" si="73">G158</f>
        <v>DISPONIBILIZAÇÃO DAS EEOO</v>
      </c>
      <c r="H159" s="191" t="s">
        <v>59</v>
      </c>
      <c r="I159" s="36">
        <v>45578</v>
      </c>
      <c r="J159" s="37" t="str">
        <f t="shared" si="56"/>
        <v>B</v>
      </c>
      <c r="K159" s="38" t="s">
        <v>27</v>
      </c>
      <c r="L159" s="174">
        <v>5</v>
      </c>
      <c r="M159" s="37">
        <f t="shared" si="57"/>
        <v>45455</v>
      </c>
      <c r="N159" s="37">
        <f t="shared" si="72"/>
        <v>45460</v>
      </c>
      <c r="O159" s="37" t="str">
        <f t="shared" ref="O159:O169" si="74">IF(P158&lt;&gt;"",P158,"")</f>
        <v/>
      </c>
      <c r="P159" s="168"/>
      <c r="Q159" s="175" t="str">
        <f t="shared" si="58"/>
        <v/>
      </c>
      <c r="R159" s="176" t="str">
        <f t="shared" si="59"/>
        <v/>
      </c>
      <c r="S159" s="177" t="str">
        <f t="shared" si="60"/>
        <v/>
      </c>
      <c r="T159" s="177" t="str">
        <f t="shared" si="61"/>
        <v/>
      </c>
      <c r="U159" s="177">
        <f t="shared" si="62"/>
        <v>0</v>
      </c>
      <c r="V159" s="37" t="str">
        <f t="shared" ca="1" si="63"/>
        <v>No prazo, ainda não iniciado</v>
      </c>
      <c r="W159" s="33" t="str">
        <f t="shared" si="67"/>
        <v>EVT 14 - Material Odontológico I/ RMS-2</v>
      </c>
      <c r="AMK159" s="14"/>
    </row>
    <row r="160" spans="1:23 1025:1025" x14ac:dyDescent="0.25">
      <c r="A160" s="29">
        <f t="shared" si="68"/>
        <v>14</v>
      </c>
      <c r="B160" s="30" t="s">
        <v>23</v>
      </c>
      <c r="C160" s="31" t="s">
        <v>344</v>
      </c>
      <c r="D160" s="44" t="s">
        <v>345</v>
      </c>
      <c r="E160" s="33" t="str">
        <f t="shared" si="55"/>
        <v>65/2024 - Material Odontológico I/ RMS-2</v>
      </c>
      <c r="F160" s="184" t="s">
        <v>60</v>
      </c>
      <c r="G160" s="35" t="str">
        <f t="shared" si="73"/>
        <v>DISPONIBILIZAÇÃO DAS EEOO</v>
      </c>
      <c r="H160" s="191" t="s">
        <v>59</v>
      </c>
      <c r="I160" s="36">
        <v>45578</v>
      </c>
      <c r="J160" s="37" t="str">
        <f t="shared" si="56"/>
        <v>C</v>
      </c>
      <c r="K160" s="38" t="s">
        <v>28</v>
      </c>
      <c r="L160" s="174">
        <v>15</v>
      </c>
      <c r="M160" s="37">
        <f t="shared" si="57"/>
        <v>45460</v>
      </c>
      <c r="N160" s="37">
        <f t="shared" si="72"/>
        <v>45475</v>
      </c>
      <c r="O160" s="37" t="str">
        <f t="shared" si="74"/>
        <v/>
      </c>
      <c r="P160" s="168"/>
      <c r="Q160" s="175" t="str">
        <f t="shared" si="58"/>
        <v/>
      </c>
      <c r="R160" s="176" t="str">
        <f t="shared" si="59"/>
        <v/>
      </c>
      <c r="S160" s="177" t="str">
        <f t="shared" si="60"/>
        <v/>
      </c>
      <c r="T160" s="177" t="str">
        <f t="shared" si="61"/>
        <v/>
      </c>
      <c r="U160" s="177">
        <f t="shared" si="62"/>
        <v>0</v>
      </c>
      <c r="V160" s="37" t="str">
        <f t="shared" ca="1" si="63"/>
        <v>No prazo, ainda não iniciado</v>
      </c>
      <c r="W160" s="33" t="str">
        <f t="shared" si="67"/>
        <v>EVT 14 - Material Odontológico I/ RMS-2</v>
      </c>
      <c r="AMK160" s="14"/>
    </row>
    <row r="161" spans="1:23 1025:1025" x14ac:dyDescent="0.25">
      <c r="A161" s="29">
        <f t="shared" si="68"/>
        <v>14</v>
      </c>
      <c r="B161" s="30" t="s">
        <v>23</v>
      </c>
      <c r="C161" s="31" t="s">
        <v>344</v>
      </c>
      <c r="D161" s="44" t="s">
        <v>345</v>
      </c>
      <c r="E161" s="33" t="str">
        <f t="shared" si="55"/>
        <v>65/2024 - Material Odontológico I/ RMS-2</v>
      </c>
      <c r="F161" s="184" t="s">
        <v>60</v>
      </c>
      <c r="G161" s="35" t="str">
        <f t="shared" si="73"/>
        <v>DISPONIBILIZAÇÃO DAS EEOO</v>
      </c>
      <c r="H161" s="191" t="s">
        <v>59</v>
      </c>
      <c r="I161" s="36">
        <v>45578</v>
      </c>
      <c r="J161" s="37" t="str">
        <f t="shared" si="56"/>
        <v>D</v>
      </c>
      <c r="K161" s="38" t="s">
        <v>29</v>
      </c>
      <c r="L161" s="174">
        <v>10</v>
      </c>
      <c r="M161" s="37">
        <f t="shared" si="57"/>
        <v>45475</v>
      </c>
      <c r="N161" s="37">
        <f t="shared" si="72"/>
        <v>45485</v>
      </c>
      <c r="O161" s="37" t="str">
        <f t="shared" si="74"/>
        <v/>
      </c>
      <c r="P161" s="168"/>
      <c r="Q161" s="175" t="str">
        <f t="shared" si="58"/>
        <v/>
      </c>
      <c r="R161" s="176" t="str">
        <f t="shared" si="59"/>
        <v/>
      </c>
      <c r="S161" s="177" t="str">
        <f t="shared" si="60"/>
        <v/>
      </c>
      <c r="T161" s="177" t="str">
        <f t="shared" si="61"/>
        <v/>
      </c>
      <c r="U161" s="177">
        <f t="shared" si="62"/>
        <v>0</v>
      </c>
      <c r="V161" s="37" t="str">
        <f t="shared" ca="1" si="63"/>
        <v>No prazo, ainda não iniciado</v>
      </c>
      <c r="W161" s="33" t="str">
        <f t="shared" si="67"/>
        <v>EVT 14 - Material Odontológico I/ RMS-2</v>
      </c>
      <c r="AMK161" s="14"/>
    </row>
    <row r="162" spans="1:23 1025:1025" x14ac:dyDescent="0.25">
      <c r="A162" s="29">
        <f t="shared" si="68"/>
        <v>14</v>
      </c>
      <c r="B162" s="30" t="s">
        <v>23</v>
      </c>
      <c r="C162" s="31" t="s">
        <v>344</v>
      </c>
      <c r="D162" s="44" t="s">
        <v>345</v>
      </c>
      <c r="E162" s="33" t="str">
        <f t="shared" si="55"/>
        <v>65/2024 - Material Odontológico I/ RMS-2</v>
      </c>
      <c r="F162" s="184" t="s">
        <v>60</v>
      </c>
      <c r="G162" s="35" t="str">
        <f t="shared" si="73"/>
        <v>DISPONIBILIZAÇÃO DAS EEOO</v>
      </c>
      <c r="H162" s="191" t="s">
        <v>59</v>
      </c>
      <c r="I162" s="36">
        <v>45578</v>
      </c>
      <c r="J162" s="37" t="str">
        <f t="shared" si="56"/>
        <v>E</v>
      </c>
      <c r="K162" s="38" t="s">
        <v>30</v>
      </c>
      <c r="L162" s="174">
        <v>10</v>
      </c>
      <c r="M162" s="37">
        <f t="shared" si="57"/>
        <v>45485</v>
      </c>
      <c r="N162" s="37">
        <f t="shared" si="72"/>
        <v>45495</v>
      </c>
      <c r="O162" s="37" t="str">
        <f t="shared" si="74"/>
        <v/>
      </c>
      <c r="P162" s="168"/>
      <c r="Q162" s="175" t="str">
        <f t="shared" si="58"/>
        <v/>
      </c>
      <c r="R162" s="176" t="str">
        <f t="shared" si="59"/>
        <v/>
      </c>
      <c r="S162" s="177" t="str">
        <f t="shared" si="60"/>
        <v/>
      </c>
      <c r="T162" s="177" t="str">
        <f t="shared" si="61"/>
        <v/>
      </c>
      <c r="U162" s="177">
        <f t="shared" si="62"/>
        <v>0</v>
      </c>
      <c r="V162" s="37" t="str">
        <f t="shared" ca="1" si="63"/>
        <v>No prazo, ainda não iniciado</v>
      </c>
      <c r="W162" s="33" t="str">
        <f t="shared" si="67"/>
        <v>EVT 14 - Material Odontológico I/ RMS-2</v>
      </c>
      <c r="AMK162" s="14"/>
    </row>
    <row r="163" spans="1:23 1025:1025" x14ac:dyDescent="0.25">
      <c r="A163" s="29">
        <f t="shared" si="68"/>
        <v>14</v>
      </c>
      <c r="B163" s="30" t="s">
        <v>23</v>
      </c>
      <c r="C163" s="31" t="s">
        <v>344</v>
      </c>
      <c r="D163" s="44" t="s">
        <v>345</v>
      </c>
      <c r="E163" s="33" t="str">
        <f t="shared" si="55"/>
        <v>65/2024 - Material Odontológico I/ RMS-2</v>
      </c>
      <c r="F163" s="184" t="s">
        <v>60</v>
      </c>
      <c r="G163" s="35" t="str">
        <f t="shared" si="73"/>
        <v>DISPONIBILIZAÇÃO DAS EEOO</v>
      </c>
      <c r="H163" s="191" t="s">
        <v>59</v>
      </c>
      <c r="I163" s="36">
        <v>45578</v>
      </c>
      <c r="J163" s="37" t="str">
        <f t="shared" si="56"/>
        <v>F</v>
      </c>
      <c r="K163" s="38" t="s">
        <v>31</v>
      </c>
      <c r="L163" s="174">
        <v>10</v>
      </c>
      <c r="M163" s="37">
        <f t="shared" si="57"/>
        <v>45495</v>
      </c>
      <c r="N163" s="37">
        <f t="shared" si="72"/>
        <v>45505</v>
      </c>
      <c r="O163" s="37" t="str">
        <f t="shared" si="74"/>
        <v/>
      </c>
      <c r="P163" s="168"/>
      <c r="Q163" s="175" t="str">
        <f t="shared" si="58"/>
        <v/>
      </c>
      <c r="R163" s="176" t="str">
        <f t="shared" si="59"/>
        <v/>
      </c>
      <c r="S163" s="177" t="str">
        <f t="shared" si="60"/>
        <v/>
      </c>
      <c r="T163" s="177" t="str">
        <f t="shared" si="61"/>
        <v/>
      </c>
      <c r="U163" s="177">
        <f t="shared" si="62"/>
        <v>0</v>
      </c>
      <c r="V163" s="37" t="str">
        <f t="shared" ca="1" si="63"/>
        <v>No prazo, ainda não iniciado</v>
      </c>
      <c r="W163" s="33" t="str">
        <f t="shared" si="67"/>
        <v>EVT 14 - Material Odontológico I/ RMS-2</v>
      </c>
      <c r="AMK163" s="14"/>
    </row>
    <row r="164" spans="1:23 1025:1025" x14ac:dyDescent="0.25">
      <c r="A164" s="29">
        <f t="shared" si="68"/>
        <v>14</v>
      </c>
      <c r="B164" s="30" t="s">
        <v>23</v>
      </c>
      <c r="C164" s="31" t="s">
        <v>344</v>
      </c>
      <c r="D164" s="44" t="s">
        <v>345</v>
      </c>
      <c r="E164" s="33" t="str">
        <f t="shared" si="55"/>
        <v>65/2024 - Material Odontológico I/ RMS-2</v>
      </c>
      <c r="F164" s="184" t="s">
        <v>60</v>
      </c>
      <c r="G164" s="35" t="str">
        <f t="shared" si="73"/>
        <v>DISPONIBILIZAÇÃO DAS EEOO</v>
      </c>
      <c r="H164" s="191" t="s">
        <v>59</v>
      </c>
      <c r="I164" s="36">
        <v>45578</v>
      </c>
      <c r="J164" s="37" t="str">
        <f t="shared" si="56"/>
        <v>G</v>
      </c>
      <c r="K164" s="38" t="s">
        <v>32</v>
      </c>
      <c r="L164" s="174">
        <v>5</v>
      </c>
      <c r="M164" s="37">
        <f t="shared" si="57"/>
        <v>45505</v>
      </c>
      <c r="N164" s="37">
        <f t="shared" si="72"/>
        <v>45510</v>
      </c>
      <c r="O164" s="37" t="str">
        <f t="shared" si="74"/>
        <v/>
      </c>
      <c r="P164" s="168"/>
      <c r="Q164" s="175" t="str">
        <f t="shared" si="58"/>
        <v/>
      </c>
      <c r="R164" s="176" t="str">
        <f t="shared" si="59"/>
        <v/>
      </c>
      <c r="S164" s="177" t="str">
        <f t="shared" si="60"/>
        <v/>
      </c>
      <c r="T164" s="177" t="str">
        <f t="shared" si="61"/>
        <v/>
      </c>
      <c r="U164" s="177">
        <f t="shared" si="62"/>
        <v>0</v>
      </c>
      <c r="V164" s="37" t="str">
        <f t="shared" ca="1" si="63"/>
        <v>No prazo, ainda não iniciado</v>
      </c>
      <c r="W164" s="33" t="str">
        <f t="shared" si="67"/>
        <v>EVT 14 - Material Odontológico I/ RMS-2</v>
      </c>
      <c r="AMK164" s="14"/>
    </row>
    <row r="165" spans="1:23 1025:1025" x14ac:dyDescent="0.25">
      <c r="A165" s="29">
        <f t="shared" si="68"/>
        <v>14</v>
      </c>
      <c r="B165" s="30" t="s">
        <v>23</v>
      </c>
      <c r="C165" s="31" t="s">
        <v>344</v>
      </c>
      <c r="D165" s="44" t="s">
        <v>345</v>
      </c>
      <c r="E165" s="33" t="str">
        <f t="shared" si="55"/>
        <v>65/2024 - Material Odontológico I/ RMS-2</v>
      </c>
      <c r="F165" s="184" t="s">
        <v>60</v>
      </c>
      <c r="G165" s="35" t="str">
        <f t="shared" si="73"/>
        <v>DISPONIBILIZAÇÃO DAS EEOO</v>
      </c>
      <c r="H165" s="191" t="s">
        <v>59</v>
      </c>
      <c r="I165" s="36">
        <v>45578</v>
      </c>
      <c r="J165" s="37" t="str">
        <f t="shared" si="56"/>
        <v>H</v>
      </c>
      <c r="K165" s="38" t="s">
        <v>33</v>
      </c>
      <c r="L165" s="174">
        <v>3</v>
      </c>
      <c r="M165" s="37">
        <f t="shared" si="57"/>
        <v>45510</v>
      </c>
      <c r="N165" s="37">
        <f t="shared" si="72"/>
        <v>45513</v>
      </c>
      <c r="O165" s="37" t="str">
        <f t="shared" si="74"/>
        <v/>
      </c>
      <c r="P165" s="168"/>
      <c r="Q165" s="175" t="str">
        <f t="shared" si="58"/>
        <v/>
      </c>
      <c r="R165" s="176" t="str">
        <f t="shared" si="59"/>
        <v/>
      </c>
      <c r="S165" s="177" t="str">
        <f t="shared" si="60"/>
        <v/>
      </c>
      <c r="T165" s="177" t="str">
        <f t="shared" si="61"/>
        <v/>
      </c>
      <c r="U165" s="177">
        <f t="shared" si="62"/>
        <v>0</v>
      </c>
      <c r="V165" s="37" t="str">
        <f t="shared" ca="1" si="63"/>
        <v>No prazo, ainda não iniciado</v>
      </c>
      <c r="W165" s="33" t="str">
        <f t="shared" si="67"/>
        <v>EVT 14 - Material Odontológico I/ RMS-2</v>
      </c>
      <c r="AMK165" s="14"/>
    </row>
    <row r="166" spans="1:23 1025:1025" x14ac:dyDescent="0.25">
      <c r="A166" s="29">
        <f t="shared" si="68"/>
        <v>14</v>
      </c>
      <c r="B166" s="30" t="s">
        <v>23</v>
      </c>
      <c r="C166" s="31" t="s">
        <v>344</v>
      </c>
      <c r="D166" s="44" t="s">
        <v>345</v>
      </c>
      <c r="E166" s="33" t="str">
        <f t="shared" si="55"/>
        <v>65/2024 - Material Odontológico I/ RMS-2</v>
      </c>
      <c r="F166" s="184" t="s">
        <v>60</v>
      </c>
      <c r="G166" s="35" t="str">
        <f t="shared" si="73"/>
        <v>DISPONIBILIZAÇÃO DAS EEOO</v>
      </c>
      <c r="H166" s="191" t="s">
        <v>59</v>
      </c>
      <c r="I166" s="36">
        <v>45578</v>
      </c>
      <c r="J166" s="37" t="str">
        <f t="shared" si="56"/>
        <v>I</v>
      </c>
      <c r="K166" s="38" t="s">
        <v>34</v>
      </c>
      <c r="L166" s="174">
        <v>15</v>
      </c>
      <c r="M166" s="37">
        <f t="shared" si="57"/>
        <v>45513</v>
      </c>
      <c r="N166" s="37">
        <f t="shared" si="72"/>
        <v>45528</v>
      </c>
      <c r="O166" s="37" t="str">
        <f t="shared" si="74"/>
        <v/>
      </c>
      <c r="P166" s="168"/>
      <c r="Q166" s="175" t="str">
        <f t="shared" si="58"/>
        <v/>
      </c>
      <c r="R166" s="176" t="str">
        <f t="shared" si="59"/>
        <v/>
      </c>
      <c r="S166" s="177" t="str">
        <f t="shared" si="60"/>
        <v/>
      </c>
      <c r="T166" s="177" t="str">
        <f t="shared" si="61"/>
        <v/>
      </c>
      <c r="U166" s="177">
        <f t="shared" si="62"/>
        <v>0</v>
      </c>
      <c r="V166" s="37" t="str">
        <f t="shared" ca="1" si="63"/>
        <v>No prazo, ainda não iniciado</v>
      </c>
      <c r="W166" s="33" t="str">
        <f t="shared" si="67"/>
        <v>EVT 14 - Material Odontológico I/ RMS-2</v>
      </c>
      <c r="AMK166" s="14"/>
    </row>
    <row r="167" spans="1:23 1025:1025" x14ac:dyDescent="0.25">
      <c r="A167" s="29">
        <f t="shared" si="68"/>
        <v>14</v>
      </c>
      <c r="B167" s="30" t="s">
        <v>23</v>
      </c>
      <c r="C167" s="31" t="s">
        <v>344</v>
      </c>
      <c r="D167" s="44" t="s">
        <v>345</v>
      </c>
      <c r="E167" s="33" t="str">
        <f t="shared" si="55"/>
        <v>65/2024 - Material Odontológico I/ RMS-2</v>
      </c>
      <c r="F167" s="184" t="s">
        <v>60</v>
      </c>
      <c r="G167" s="35" t="str">
        <f t="shared" si="73"/>
        <v>DISPONIBILIZAÇÃO DAS EEOO</v>
      </c>
      <c r="H167" s="191" t="s">
        <v>59</v>
      </c>
      <c r="I167" s="36">
        <v>45578</v>
      </c>
      <c r="J167" s="37" t="str">
        <f t="shared" si="56"/>
        <v>J</v>
      </c>
      <c r="K167" s="38" t="s">
        <v>35</v>
      </c>
      <c r="L167" s="174">
        <v>5</v>
      </c>
      <c r="M167" s="37">
        <f t="shared" si="57"/>
        <v>45528</v>
      </c>
      <c r="N167" s="37">
        <f t="shared" si="72"/>
        <v>45533</v>
      </c>
      <c r="O167" s="37" t="str">
        <f t="shared" si="74"/>
        <v/>
      </c>
      <c r="P167" s="168"/>
      <c r="Q167" s="175" t="str">
        <f t="shared" si="58"/>
        <v/>
      </c>
      <c r="R167" s="176" t="str">
        <f t="shared" si="59"/>
        <v/>
      </c>
      <c r="S167" s="177" t="str">
        <f t="shared" si="60"/>
        <v/>
      </c>
      <c r="T167" s="177" t="str">
        <f t="shared" si="61"/>
        <v/>
      </c>
      <c r="U167" s="177">
        <f t="shared" si="62"/>
        <v>0</v>
      </c>
      <c r="V167" s="37" t="str">
        <f t="shared" ca="1" si="63"/>
        <v>No prazo, ainda não iniciado</v>
      </c>
      <c r="W167" s="33" t="str">
        <f t="shared" si="67"/>
        <v>EVT 14 - Material Odontológico I/ RMS-2</v>
      </c>
      <c r="AMK167" s="14"/>
    </row>
    <row r="168" spans="1:23 1025:1025" x14ac:dyDescent="0.25">
      <c r="A168" s="29">
        <f t="shared" si="68"/>
        <v>14</v>
      </c>
      <c r="B168" s="30" t="s">
        <v>23</v>
      </c>
      <c r="C168" s="31" t="s">
        <v>344</v>
      </c>
      <c r="D168" s="44" t="s">
        <v>345</v>
      </c>
      <c r="E168" s="33" t="str">
        <f t="shared" si="55"/>
        <v>65/2024 - Material Odontológico I/ RMS-2</v>
      </c>
      <c r="F168" s="184" t="s">
        <v>60</v>
      </c>
      <c r="G168" s="35" t="str">
        <f t="shared" si="73"/>
        <v>DISPONIBILIZAÇÃO DAS EEOO</v>
      </c>
      <c r="H168" s="191" t="s">
        <v>59</v>
      </c>
      <c r="I168" s="36">
        <v>45578</v>
      </c>
      <c r="J168" s="37" t="str">
        <f t="shared" si="56"/>
        <v>K</v>
      </c>
      <c r="K168" s="38" t="s">
        <v>36</v>
      </c>
      <c r="L168" s="174">
        <v>30</v>
      </c>
      <c r="M168" s="37">
        <f t="shared" si="57"/>
        <v>45533</v>
      </c>
      <c r="N168" s="37">
        <f t="shared" si="72"/>
        <v>45563</v>
      </c>
      <c r="O168" s="37" t="str">
        <f t="shared" si="74"/>
        <v/>
      </c>
      <c r="P168" s="168"/>
      <c r="Q168" s="175" t="str">
        <f t="shared" si="58"/>
        <v/>
      </c>
      <c r="R168" s="176" t="str">
        <f t="shared" si="59"/>
        <v/>
      </c>
      <c r="S168" s="177" t="str">
        <f t="shared" si="60"/>
        <v/>
      </c>
      <c r="T168" s="177" t="str">
        <f t="shared" si="61"/>
        <v/>
      </c>
      <c r="U168" s="177">
        <f t="shared" si="62"/>
        <v>0</v>
      </c>
      <c r="V168" s="37" t="str">
        <f t="shared" ca="1" si="63"/>
        <v>No prazo, ainda não iniciado</v>
      </c>
      <c r="W168" s="33" t="str">
        <f t="shared" si="67"/>
        <v>EVT 14 - Material Odontológico I/ RMS-2</v>
      </c>
      <c r="AMK168" s="14"/>
    </row>
    <row r="169" spans="1:23 1025:1025" x14ac:dyDescent="0.25">
      <c r="A169" s="29">
        <f t="shared" si="68"/>
        <v>14</v>
      </c>
      <c r="B169" s="30" t="s">
        <v>23</v>
      </c>
      <c r="C169" s="31" t="s">
        <v>344</v>
      </c>
      <c r="D169" s="44" t="s">
        <v>345</v>
      </c>
      <c r="E169" s="33" t="str">
        <f t="shared" si="55"/>
        <v>65/2024 - Material Odontológico I/ RMS-2</v>
      </c>
      <c r="F169" s="184" t="s">
        <v>60</v>
      </c>
      <c r="G169" s="35" t="str">
        <f t="shared" si="73"/>
        <v>DISPONIBILIZAÇÃO DAS EEOO</v>
      </c>
      <c r="H169" s="191" t="s">
        <v>59</v>
      </c>
      <c r="I169" s="36">
        <v>45578</v>
      </c>
      <c r="J169" s="37" t="str">
        <f t="shared" si="56"/>
        <v>L</v>
      </c>
      <c r="K169" s="38" t="s">
        <v>37</v>
      </c>
      <c r="L169" s="174">
        <v>5</v>
      </c>
      <c r="M169" s="37">
        <f t="shared" si="57"/>
        <v>45563</v>
      </c>
      <c r="N169" s="180">
        <f>I169-10</f>
        <v>45568</v>
      </c>
      <c r="O169" s="37" t="str">
        <f t="shared" si="74"/>
        <v/>
      </c>
      <c r="P169" s="168"/>
      <c r="Q169" s="175" t="str">
        <f t="shared" si="58"/>
        <v/>
      </c>
      <c r="R169" s="176" t="str">
        <f t="shared" si="59"/>
        <v/>
      </c>
      <c r="S169" s="177" t="str">
        <f t="shared" si="60"/>
        <v/>
      </c>
      <c r="T169" s="177" t="str">
        <f t="shared" si="61"/>
        <v/>
      </c>
      <c r="U169" s="177">
        <f t="shared" si="62"/>
        <v>0</v>
      </c>
      <c r="V169" s="37" t="str">
        <f t="shared" ca="1" si="63"/>
        <v>No prazo, ainda não iniciado</v>
      </c>
      <c r="W169" s="33" t="str">
        <f t="shared" si="67"/>
        <v>EVT 14 - Material Odontológico I/ RMS-2</v>
      </c>
      <c r="AMK169" s="14"/>
    </row>
    <row r="170" spans="1:23 1025:1025" s="172" customFormat="1" x14ac:dyDescent="0.25">
      <c r="A170" s="29">
        <f t="shared" si="68"/>
        <v>15</v>
      </c>
      <c r="B170" s="159" t="s">
        <v>23</v>
      </c>
      <c r="C170" s="160" t="s">
        <v>346</v>
      </c>
      <c r="D170" s="189" t="s">
        <v>347</v>
      </c>
      <c r="E170" s="162" t="str">
        <f t="shared" si="55"/>
        <v>66/2024 - Material Odontológico II/ RMS-2</v>
      </c>
      <c r="F170" s="182" t="s">
        <v>60</v>
      </c>
      <c r="G170" s="164" t="str">
        <f>IF(P170="",MID(K170,5,999),IF(P171="",MID(K171,5,999),IF(P172="",MID(K172,5,999),IF(P173="",MID(K173,5,999),IF(P174="",MID(K174,5,999),IF(P175="",MID(K175,5,999),IF(P176="",MID(K176,5,999),IF(P177="",MID(K177,5,999),IF(P178="",MID(K178,5,999),IF(P179="",MID(K179,5,999),IF(P180="",MID(K180,5,999),MID(K181,5,999))))))))))))</f>
        <v>DISPONIBILIZAÇÃO DAS EEOO</v>
      </c>
      <c r="H170" s="160" t="s">
        <v>45</v>
      </c>
      <c r="I170" s="179">
        <v>45669</v>
      </c>
      <c r="J170" s="165" t="str">
        <f t="shared" si="56"/>
        <v>A</v>
      </c>
      <c r="K170" s="166" t="s">
        <v>26</v>
      </c>
      <c r="L170" s="167">
        <v>0</v>
      </c>
      <c r="M170" s="165">
        <f t="shared" si="57"/>
        <v>45546</v>
      </c>
      <c r="N170" s="165">
        <f t="shared" ref="N170:N180" si="75">M171</f>
        <v>45546</v>
      </c>
      <c r="O170" s="165">
        <f>M170</f>
        <v>45546</v>
      </c>
      <c r="P170" s="168"/>
      <c r="Q170" s="169" t="str">
        <f t="shared" si="58"/>
        <v/>
      </c>
      <c r="R170" s="170" t="str">
        <f t="shared" si="59"/>
        <v/>
      </c>
      <c r="S170" s="171" t="str">
        <f t="shared" si="60"/>
        <v/>
      </c>
      <c r="T170" s="171" t="str">
        <f t="shared" si="61"/>
        <v/>
      </c>
      <c r="U170" s="171">
        <f t="shared" si="62"/>
        <v>0</v>
      </c>
      <c r="V170" s="165" t="str">
        <f t="shared" ca="1" si="63"/>
        <v>No prazo, em andamento</v>
      </c>
      <c r="W170" s="33" t="str">
        <f t="shared" si="67"/>
        <v>EVT 15 - Material Odontológico II/ RMS-2</v>
      </c>
    </row>
    <row r="171" spans="1:23 1025:1025" x14ac:dyDescent="0.25">
      <c r="A171" s="29">
        <f t="shared" si="68"/>
        <v>15</v>
      </c>
      <c r="B171" s="30" t="s">
        <v>23</v>
      </c>
      <c r="C171" s="31" t="s">
        <v>346</v>
      </c>
      <c r="D171" s="44" t="s">
        <v>347</v>
      </c>
      <c r="E171" s="33" t="str">
        <f t="shared" si="55"/>
        <v>66/2024 - Material Odontológico II/ RMS-2</v>
      </c>
      <c r="F171" s="184" t="s">
        <v>60</v>
      </c>
      <c r="G171" s="35" t="str">
        <f t="shared" ref="G171:G181" si="76">G170</f>
        <v>DISPONIBILIZAÇÃO DAS EEOO</v>
      </c>
      <c r="H171" s="31" t="s">
        <v>45</v>
      </c>
      <c r="I171" s="36">
        <v>45669</v>
      </c>
      <c r="J171" s="37" t="str">
        <f t="shared" si="56"/>
        <v>B</v>
      </c>
      <c r="K171" s="38" t="s">
        <v>27</v>
      </c>
      <c r="L171" s="174">
        <v>5</v>
      </c>
      <c r="M171" s="37">
        <f t="shared" si="57"/>
        <v>45546</v>
      </c>
      <c r="N171" s="37">
        <f t="shared" si="75"/>
        <v>45551</v>
      </c>
      <c r="O171" s="37" t="str">
        <f t="shared" ref="O171:O181" si="77">IF(P170&lt;&gt;"",P170,"")</f>
        <v/>
      </c>
      <c r="P171" s="168"/>
      <c r="Q171" s="175" t="str">
        <f t="shared" si="58"/>
        <v/>
      </c>
      <c r="R171" s="176" t="str">
        <f t="shared" si="59"/>
        <v/>
      </c>
      <c r="S171" s="177" t="str">
        <f t="shared" si="60"/>
        <v/>
      </c>
      <c r="T171" s="177" t="str">
        <f t="shared" si="61"/>
        <v/>
      </c>
      <c r="U171" s="177">
        <f t="shared" si="62"/>
        <v>0</v>
      </c>
      <c r="V171" s="37" t="str">
        <f t="shared" ca="1" si="63"/>
        <v>No prazo, ainda não iniciado</v>
      </c>
      <c r="W171" s="33" t="str">
        <f t="shared" si="67"/>
        <v>EVT 15 - Material Odontológico II/ RMS-2</v>
      </c>
      <c r="AMK171" s="14"/>
    </row>
    <row r="172" spans="1:23 1025:1025" x14ac:dyDescent="0.25">
      <c r="A172" s="29">
        <f t="shared" si="68"/>
        <v>15</v>
      </c>
      <c r="B172" s="30" t="s">
        <v>23</v>
      </c>
      <c r="C172" s="31" t="s">
        <v>346</v>
      </c>
      <c r="D172" s="44" t="s">
        <v>347</v>
      </c>
      <c r="E172" s="33" t="str">
        <f t="shared" si="55"/>
        <v>66/2024 - Material Odontológico II/ RMS-2</v>
      </c>
      <c r="F172" s="184" t="s">
        <v>60</v>
      </c>
      <c r="G172" s="35" t="str">
        <f t="shared" si="76"/>
        <v>DISPONIBILIZAÇÃO DAS EEOO</v>
      </c>
      <c r="H172" s="31" t="s">
        <v>45</v>
      </c>
      <c r="I172" s="36">
        <v>45669</v>
      </c>
      <c r="J172" s="37" t="str">
        <f t="shared" si="56"/>
        <v>C</v>
      </c>
      <c r="K172" s="38" t="s">
        <v>28</v>
      </c>
      <c r="L172" s="174">
        <v>15</v>
      </c>
      <c r="M172" s="37">
        <f t="shared" si="57"/>
        <v>45551</v>
      </c>
      <c r="N172" s="37">
        <f t="shared" si="75"/>
        <v>45566</v>
      </c>
      <c r="O172" s="37" t="str">
        <f t="shared" si="77"/>
        <v/>
      </c>
      <c r="P172" s="168"/>
      <c r="Q172" s="175" t="str">
        <f t="shared" si="58"/>
        <v/>
      </c>
      <c r="R172" s="176" t="str">
        <f t="shared" si="59"/>
        <v/>
      </c>
      <c r="S172" s="177" t="str">
        <f t="shared" si="60"/>
        <v/>
      </c>
      <c r="T172" s="177" t="str">
        <f t="shared" si="61"/>
        <v/>
      </c>
      <c r="U172" s="177">
        <f t="shared" si="62"/>
        <v>0</v>
      </c>
      <c r="V172" s="37" t="str">
        <f t="shared" ca="1" si="63"/>
        <v>No prazo, ainda não iniciado</v>
      </c>
      <c r="W172" s="33" t="str">
        <f t="shared" si="67"/>
        <v>EVT 15 - Material Odontológico II/ RMS-2</v>
      </c>
      <c r="AMK172" s="14"/>
    </row>
    <row r="173" spans="1:23 1025:1025" x14ac:dyDescent="0.25">
      <c r="A173" s="29">
        <f t="shared" si="68"/>
        <v>15</v>
      </c>
      <c r="B173" s="30" t="s">
        <v>23</v>
      </c>
      <c r="C173" s="31" t="s">
        <v>346</v>
      </c>
      <c r="D173" s="44" t="s">
        <v>347</v>
      </c>
      <c r="E173" s="33" t="str">
        <f t="shared" si="55"/>
        <v>66/2024 - Material Odontológico II/ RMS-2</v>
      </c>
      <c r="F173" s="184" t="s">
        <v>60</v>
      </c>
      <c r="G173" s="35" t="str">
        <f t="shared" si="76"/>
        <v>DISPONIBILIZAÇÃO DAS EEOO</v>
      </c>
      <c r="H173" s="31" t="s">
        <v>45</v>
      </c>
      <c r="I173" s="36">
        <v>45669</v>
      </c>
      <c r="J173" s="37" t="str">
        <f t="shared" si="56"/>
        <v>D</v>
      </c>
      <c r="K173" s="38" t="s">
        <v>29</v>
      </c>
      <c r="L173" s="174">
        <v>10</v>
      </c>
      <c r="M173" s="37">
        <f t="shared" si="57"/>
        <v>45566</v>
      </c>
      <c r="N173" s="37">
        <f t="shared" si="75"/>
        <v>45576</v>
      </c>
      <c r="O173" s="37" t="str">
        <f t="shared" si="77"/>
        <v/>
      </c>
      <c r="P173" s="168"/>
      <c r="Q173" s="175" t="str">
        <f t="shared" si="58"/>
        <v/>
      </c>
      <c r="R173" s="176" t="str">
        <f t="shared" si="59"/>
        <v/>
      </c>
      <c r="S173" s="177" t="str">
        <f t="shared" si="60"/>
        <v/>
      </c>
      <c r="T173" s="177" t="str">
        <f t="shared" si="61"/>
        <v/>
      </c>
      <c r="U173" s="177">
        <f t="shared" si="62"/>
        <v>0</v>
      </c>
      <c r="V173" s="37" t="str">
        <f t="shared" ca="1" si="63"/>
        <v>No prazo, ainda não iniciado</v>
      </c>
      <c r="W173" s="33" t="str">
        <f t="shared" si="67"/>
        <v>EVT 15 - Material Odontológico II/ RMS-2</v>
      </c>
      <c r="AMK173" s="14"/>
    </row>
    <row r="174" spans="1:23 1025:1025" x14ac:dyDescent="0.25">
      <c r="A174" s="29">
        <f t="shared" si="68"/>
        <v>15</v>
      </c>
      <c r="B174" s="30" t="s">
        <v>23</v>
      </c>
      <c r="C174" s="31" t="s">
        <v>346</v>
      </c>
      <c r="D174" s="44" t="s">
        <v>347</v>
      </c>
      <c r="E174" s="33" t="str">
        <f t="shared" si="55"/>
        <v>66/2024 - Material Odontológico II/ RMS-2</v>
      </c>
      <c r="F174" s="184" t="s">
        <v>60</v>
      </c>
      <c r="G174" s="35" t="str">
        <f t="shared" si="76"/>
        <v>DISPONIBILIZAÇÃO DAS EEOO</v>
      </c>
      <c r="H174" s="31" t="s">
        <v>45</v>
      </c>
      <c r="I174" s="36">
        <v>45669</v>
      </c>
      <c r="J174" s="37" t="str">
        <f t="shared" si="56"/>
        <v>E</v>
      </c>
      <c r="K174" s="38" t="s">
        <v>30</v>
      </c>
      <c r="L174" s="174">
        <v>10</v>
      </c>
      <c r="M174" s="37">
        <f t="shared" si="57"/>
        <v>45576</v>
      </c>
      <c r="N174" s="37">
        <f t="shared" si="75"/>
        <v>45586</v>
      </c>
      <c r="O174" s="37" t="str">
        <f t="shared" si="77"/>
        <v/>
      </c>
      <c r="P174" s="168"/>
      <c r="Q174" s="175" t="str">
        <f t="shared" si="58"/>
        <v/>
      </c>
      <c r="R174" s="176" t="str">
        <f t="shared" si="59"/>
        <v/>
      </c>
      <c r="S174" s="177" t="str">
        <f t="shared" si="60"/>
        <v/>
      </c>
      <c r="T174" s="177" t="str">
        <f t="shared" si="61"/>
        <v/>
      </c>
      <c r="U174" s="177">
        <f t="shared" si="62"/>
        <v>0</v>
      </c>
      <c r="V174" s="37" t="str">
        <f t="shared" ca="1" si="63"/>
        <v>No prazo, ainda não iniciado</v>
      </c>
      <c r="W174" s="33" t="str">
        <f t="shared" si="67"/>
        <v>EVT 15 - Material Odontológico II/ RMS-2</v>
      </c>
      <c r="AMK174" s="14"/>
    </row>
    <row r="175" spans="1:23 1025:1025" x14ac:dyDescent="0.25">
      <c r="A175" s="29">
        <f t="shared" si="68"/>
        <v>15</v>
      </c>
      <c r="B175" s="30" t="s">
        <v>23</v>
      </c>
      <c r="C175" s="31" t="s">
        <v>346</v>
      </c>
      <c r="D175" s="44" t="s">
        <v>347</v>
      </c>
      <c r="E175" s="33" t="str">
        <f t="shared" si="55"/>
        <v>66/2024 - Material Odontológico II/ RMS-2</v>
      </c>
      <c r="F175" s="184" t="s">
        <v>60</v>
      </c>
      <c r="G175" s="35" t="str">
        <f t="shared" si="76"/>
        <v>DISPONIBILIZAÇÃO DAS EEOO</v>
      </c>
      <c r="H175" s="31" t="s">
        <v>45</v>
      </c>
      <c r="I175" s="36">
        <v>45669</v>
      </c>
      <c r="J175" s="37" t="str">
        <f t="shared" si="56"/>
        <v>F</v>
      </c>
      <c r="K175" s="38" t="s">
        <v>31</v>
      </c>
      <c r="L175" s="174">
        <v>10</v>
      </c>
      <c r="M175" s="37">
        <f t="shared" si="57"/>
        <v>45586</v>
      </c>
      <c r="N175" s="37">
        <f t="shared" si="75"/>
        <v>45596</v>
      </c>
      <c r="O175" s="37" t="str">
        <f t="shared" si="77"/>
        <v/>
      </c>
      <c r="P175" s="168"/>
      <c r="Q175" s="175" t="str">
        <f t="shared" si="58"/>
        <v/>
      </c>
      <c r="R175" s="176" t="str">
        <f t="shared" si="59"/>
        <v/>
      </c>
      <c r="S175" s="177" t="str">
        <f t="shared" si="60"/>
        <v/>
      </c>
      <c r="T175" s="177" t="str">
        <f t="shared" si="61"/>
        <v/>
      </c>
      <c r="U175" s="177">
        <f t="shared" si="62"/>
        <v>0</v>
      </c>
      <c r="V175" s="37" t="str">
        <f t="shared" ca="1" si="63"/>
        <v>No prazo, ainda não iniciado</v>
      </c>
      <c r="W175" s="33" t="str">
        <f t="shared" si="67"/>
        <v>EVT 15 - Material Odontológico II/ RMS-2</v>
      </c>
      <c r="AMK175" s="14"/>
    </row>
    <row r="176" spans="1:23 1025:1025" x14ac:dyDescent="0.25">
      <c r="A176" s="29">
        <f t="shared" si="68"/>
        <v>15</v>
      </c>
      <c r="B176" s="30" t="s">
        <v>23</v>
      </c>
      <c r="C176" s="31" t="s">
        <v>346</v>
      </c>
      <c r="D176" s="44" t="s">
        <v>347</v>
      </c>
      <c r="E176" s="33" t="str">
        <f t="shared" si="55"/>
        <v>66/2024 - Material Odontológico II/ RMS-2</v>
      </c>
      <c r="F176" s="184" t="s">
        <v>60</v>
      </c>
      <c r="G176" s="35" t="str">
        <f t="shared" si="76"/>
        <v>DISPONIBILIZAÇÃO DAS EEOO</v>
      </c>
      <c r="H176" s="31" t="s">
        <v>45</v>
      </c>
      <c r="I176" s="36">
        <v>45669</v>
      </c>
      <c r="J176" s="37" t="str">
        <f t="shared" si="56"/>
        <v>G</v>
      </c>
      <c r="K176" s="38" t="s">
        <v>32</v>
      </c>
      <c r="L176" s="174">
        <v>5</v>
      </c>
      <c r="M176" s="37">
        <f t="shared" si="57"/>
        <v>45596</v>
      </c>
      <c r="N176" s="37">
        <f t="shared" si="75"/>
        <v>45601</v>
      </c>
      <c r="O176" s="37" t="str">
        <f t="shared" si="77"/>
        <v/>
      </c>
      <c r="P176" s="168"/>
      <c r="Q176" s="175" t="str">
        <f t="shared" si="58"/>
        <v/>
      </c>
      <c r="R176" s="176" t="str">
        <f t="shared" si="59"/>
        <v/>
      </c>
      <c r="S176" s="177" t="str">
        <f t="shared" si="60"/>
        <v/>
      </c>
      <c r="T176" s="177" t="str">
        <f t="shared" si="61"/>
        <v/>
      </c>
      <c r="U176" s="177">
        <f t="shared" si="62"/>
        <v>0</v>
      </c>
      <c r="V176" s="37" t="str">
        <f t="shared" ca="1" si="63"/>
        <v>No prazo, ainda não iniciado</v>
      </c>
      <c r="W176" s="33" t="str">
        <f t="shared" si="67"/>
        <v>EVT 15 - Material Odontológico II/ RMS-2</v>
      </c>
      <c r="AMK176" s="14"/>
    </row>
    <row r="177" spans="1:23 1025:1025" x14ac:dyDescent="0.25">
      <c r="A177" s="29">
        <f t="shared" si="68"/>
        <v>15</v>
      </c>
      <c r="B177" s="30" t="s">
        <v>23</v>
      </c>
      <c r="C177" s="31" t="s">
        <v>346</v>
      </c>
      <c r="D177" s="44" t="s">
        <v>347</v>
      </c>
      <c r="E177" s="33" t="str">
        <f t="shared" si="55"/>
        <v>66/2024 - Material Odontológico II/ RMS-2</v>
      </c>
      <c r="F177" s="184" t="s">
        <v>60</v>
      </c>
      <c r="G177" s="35" t="str">
        <f t="shared" si="76"/>
        <v>DISPONIBILIZAÇÃO DAS EEOO</v>
      </c>
      <c r="H177" s="31" t="s">
        <v>45</v>
      </c>
      <c r="I177" s="36">
        <v>45669</v>
      </c>
      <c r="J177" s="37" t="str">
        <f t="shared" si="56"/>
        <v>H</v>
      </c>
      <c r="K177" s="38" t="s">
        <v>33</v>
      </c>
      <c r="L177" s="174">
        <v>3</v>
      </c>
      <c r="M177" s="37">
        <f t="shared" si="57"/>
        <v>45601</v>
      </c>
      <c r="N177" s="37">
        <f t="shared" si="75"/>
        <v>45604</v>
      </c>
      <c r="O177" s="37" t="str">
        <f t="shared" si="77"/>
        <v/>
      </c>
      <c r="P177" s="168"/>
      <c r="Q177" s="175" t="str">
        <f t="shared" si="58"/>
        <v/>
      </c>
      <c r="R177" s="176" t="str">
        <f t="shared" si="59"/>
        <v/>
      </c>
      <c r="S177" s="177" t="str">
        <f t="shared" si="60"/>
        <v/>
      </c>
      <c r="T177" s="177" t="str">
        <f t="shared" si="61"/>
        <v/>
      </c>
      <c r="U177" s="177">
        <f t="shared" si="62"/>
        <v>0</v>
      </c>
      <c r="V177" s="37" t="str">
        <f t="shared" ca="1" si="63"/>
        <v>No prazo, ainda não iniciado</v>
      </c>
      <c r="W177" s="33" t="str">
        <f t="shared" si="67"/>
        <v>EVT 15 - Material Odontológico II/ RMS-2</v>
      </c>
      <c r="AMK177" s="14"/>
    </row>
    <row r="178" spans="1:23 1025:1025" x14ac:dyDescent="0.25">
      <c r="A178" s="29">
        <f t="shared" si="68"/>
        <v>15</v>
      </c>
      <c r="B178" s="30" t="s">
        <v>23</v>
      </c>
      <c r="C178" s="31" t="s">
        <v>346</v>
      </c>
      <c r="D178" s="44" t="s">
        <v>347</v>
      </c>
      <c r="E178" s="33" t="str">
        <f t="shared" si="55"/>
        <v>66/2024 - Material Odontológico II/ RMS-2</v>
      </c>
      <c r="F178" s="184" t="s">
        <v>60</v>
      </c>
      <c r="G178" s="35" t="str">
        <f t="shared" si="76"/>
        <v>DISPONIBILIZAÇÃO DAS EEOO</v>
      </c>
      <c r="H178" s="31" t="s">
        <v>45</v>
      </c>
      <c r="I178" s="36">
        <v>45669</v>
      </c>
      <c r="J178" s="37" t="str">
        <f t="shared" si="56"/>
        <v>I</v>
      </c>
      <c r="K178" s="38" t="s">
        <v>34</v>
      </c>
      <c r="L178" s="174">
        <v>15</v>
      </c>
      <c r="M178" s="37">
        <f t="shared" si="57"/>
        <v>45604</v>
      </c>
      <c r="N178" s="37">
        <f t="shared" si="75"/>
        <v>45619</v>
      </c>
      <c r="O178" s="37" t="str">
        <f t="shared" si="77"/>
        <v/>
      </c>
      <c r="P178" s="168"/>
      <c r="Q178" s="175" t="str">
        <f t="shared" si="58"/>
        <v/>
      </c>
      <c r="R178" s="176" t="str">
        <f t="shared" si="59"/>
        <v/>
      </c>
      <c r="S178" s="177" t="str">
        <f t="shared" si="60"/>
        <v/>
      </c>
      <c r="T178" s="177" t="str">
        <f t="shared" si="61"/>
        <v/>
      </c>
      <c r="U178" s="177">
        <f t="shared" si="62"/>
        <v>0</v>
      </c>
      <c r="V178" s="37" t="str">
        <f t="shared" ca="1" si="63"/>
        <v>No prazo, ainda não iniciado</v>
      </c>
      <c r="W178" s="33" t="str">
        <f t="shared" si="67"/>
        <v>EVT 15 - Material Odontológico II/ RMS-2</v>
      </c>
      <c r="AMK178" s="14"/>
    </row>
    <row r="179" spans="1:23 1025:1025" x14ac:dyDescent="0.25">
      <c r="A179" s="29">
        <f t="shared" si="68"/>
        <v>15</v>
      </c>
      <c r="B179" s="30" t="s">
        <v>23</v>
      </c>
      <c r="C179" s="31" t="s">
        <v>346</v>
      </c>
      <c r="D179" s="44" t="s">
        <v>347</v>
      </c>
      <c r="E179" s="33" t="str">
        <f t="shared" si="55"/>
        <v>66/2024 - Material Odontológico II/ RMS-2</v>
      </c>
      <c r="F179" s="184" t="s">
        <v>60</v>
      </c>
      <c r="G179" s="35" t="str">
        <f t="shared" si="76"/>
        <v>DISPONIBILIZAÇÃO DAS EEOO</v>
      </c>
      <c r="H179" s="31" t="s">
        <v>45</v>
      </c>
      <c r="I179" s="36">
        <v>45669</v>
      </c>
      <c r="J179" s="37" t="str">
        <f t="shared" si="56"/>
        <v>J</v>
      </c>
      <c r="K179" s="38" t="s">
        <v>35</v>
      </c>
      <c r="L179" s="174">
        <v>5</v>
      </c>
      <c r="M179" s="37">
        <f t="shared" si="57"/>
        <v>45619</v>
      </c>
      <c r="N179" s="37">
        <f t="shared" si="75"/>
        <v>45624</v>
      </c>
      <c r="O179" s="37" t="str">
        <f t="shared" si="77"/>
        <v/>
      </c>
      <c r="P179" s="168"/>
      <c r="Q179" s="175" t="str">
        <f t="shared" si="58"/>
        <v/>
      </c>
      <c r="R179" s="176" t="str">
        <f t="shared" si="59"/>
        <v/>
      </c>
      <c r="S179" s="177" t="str">
        <f t="shared" si="60"/>
        <v/>
      </c>
      <c r="T179" s="177" t="str">
        <f t="shared" si="61"/>
        <v/>
      </c>
      <c r="U179" s="177">
        <f t="shared" si="62"/>
        <v>0</v>
      </c>
      <c r="V179" s="37" t="str">
        <f t="shared" ca="1" si="63"/>
        <v>No prazo, ainda não iniciado</v>
      </c>
      <c r="W179" s="33" t="str">
        <f t="shared" si="67"/>
        <v>EVT 15 - Material Odontológico II/ RMS-2</v>
      </c>
      <c r="AMK179" s="14"/>
    </row>
    <row r="180" spans="1:23 1025:1025" x14ac:dyDescent="0.25">
      <c r="A180" s="29">
        <f t="shared" si="68"/>
        <v>15</v>
      </c>
      <c r="B180" s="30" t="s">
        <v>23</v>
      </c>
      <c r="C180" s="31" t="s">
        <v>346</v>
      </c>
      <c r="D180" s="44" t="s">
        <v>347</v>
      </c>
      <c r="E180" s="33" t="str">
        <f t="shared" si="55"/>
        <v>66/2024 - Material Odontológico II/ RMS-2</v>
      </c>
      <c r="F180" s="184" t="s">
        <v>60</v>
      </c>
      <c r="G180" s="35" t="str">
        <f t="shared" si="76"/>
        <v>DISPONIBILIZAÇÃO DAS EEOO</v>
      </c>
      <c r="H180" s="31" t="s">
        <v>45</v>
      </c>
      <c r="I180" s="36">
        <v>45669</v>
      </c>
      <c r="J180" s="37" t="str">
        <f t="shared" si="56"/>
        <v>K</v>
      </c>
      <c r="K180" s="38" t="s">
        <v>36</v>
      </c>
      <c r="L180" s="174">
        <v>30</v>
      </c>
      <c r="M180" s="37">
        <f t="shared" si="57"/>
        <v>45624</v>
      </c>
      <c r="N180" s="37">
        <f t="shared" si="75"/>
        <v>45654</v>
      </c>
      <c r="O180" s="37" t="str">
        <f t="shared" si="77"/>
        <v/>
      </c>
      <c r="P180" s="168"/>
      <c r="Q180" s="175" t="str">
        <f t="shared" si="58"/>
        <v/>
      </c>
      <c r="R180" s="176" t="str">
        <f t="shared" si="59"/>
        <v/>
      </c>
      <c r="S180" s="177" t="str">
        <f t="shared" si="60"/>
        <v/>
      </c>
      <c r="T180" s="177" t="str">
        <f t="shared" si="61"/>
        <v/>
      </c>
      <c r="U180" s="177">
        <f t="shared" si="62"/>
        <v>0</v>
      </c>
      <c r="V180" s="37" t="str">
        <f t="shared" ca="1" si="63"/>
        <v>No prazo, ainda não iniciado</v>
      </c>
      <c r="W180" s="33" t="str">
        <f t="shared" si="67"/>
        <v>EVT 15 - Material Odontológico II/ RMS-2</v>
      </c>
      <c r="AMK180" s="14"/>
    </row>
    <row r="181" spans="1:23 1025:1025" x14ac:dyDescent="0.25">
      <c r="A181" s="29">
        <f t="shared" si="68"/>
        <v>15</v>
      </c>
      <c r="B181" s="30" t="s">
        <v>23</v>
      </c>
      <c r="C181" s="31" t="s">
        <v>346</v>
      </c>
      <c r="D181" s="44" t="s">
        <v>347</v>
      </c>
      <c r="E181" s="33" t="str">
        <f t="shared" si="55"/>
        <v>66/2024 - Material Odontológico II/ RMS-2</v>
      </c>
      <c r="F181" s="184" t="s">
        <v>60</v>
      </c>
      <c r="G181" s="35" t="str">
        <f t="shared" si="76"/>
        <v>DISPONIBILIZAÇÃO DAS EEOO</v>
      </c>
      <c r="H181" s="31" t="s">
        <v>45</v>
      </c>
      <c r="I181" s="36">
        <v>45669</v>
      </c>
      <c r="J181" s="37" t="str">
        <f t="shared" si="56"/>
        <v>L</v>
      </c>
      <c r="K181" s="38" t="s">
        <v>37</v>
      </c>
      <c r="L181" s="174">
        <v>5</v>
      </c>
      <c r="M181" s="37">
        <f t="shared" si="57"/>
        <v>45654</v>
      </c>
      <c r="N181" s="180">
        <f>I181-10</f>
        <v>45659</v>
      </c>
      <c r="O181" s="37" t="str">
        <f t="shared" si="77"/>
        <v/>
      </c>
      <c r="P181" s="168"/>
      <c r="Q181" s="175" t="str">
        <f t="shared" si="58"/>
        <v/>
      </c>
      <c r="R181" s="176" t="str">
        <f t="shared" si="59"/>
        <v/>
      </c>
      <c r="S181" s="177" t="str">
        <f t="shared" si="60"/>
        <v/>
      </c>
      <c r="T181" s="177" t="str">
        <f t="shared" si="61"/>
        <v/>
      </c>
      <c r="U181" s="177">
        <f t="shared" si="62"/>
        <v>0</v>
      </c>
      <c r="V181" s="37" t="str">
        <f t="shared" ca="1" si="63"/>
        <v>No prazo, ainda não iniciado</v>
      </c>
      <c r="W181" s="33" t="str">
        <f t="shared" si="67"/>
        <v>EVT 15 - Material Odontológico II/ RMS-2</v>
      </c>
      <c r="AMK181" s="14"/>
    </row>
    <row r="182" spans="1:23 1025:1025" s="172" customFormat="1" x14ac:dyDescent="0.25">
      <c r="A182" s="29">
        <f t="shared" si="68"/>
        <v>16</v>
      </c>
      <c r="B182" s="159" t="s">
        <v>23</v>
      </c>
      <c r="C182" s="160" t="s">
        <v>348</v>
      </c>
      <c r="D182" s="161" t="s">
        <v>63</v>
      </c>
      <c r="E182" s="162" t="str">
        <f t="shared" si="55"/>
        <v xml:space="preserve">54/2024 - Medicamentos AC </v>
      </c>
      <c r="F182" s="163" t="s">
        <v>38</v>
      </c>
      <c r="G182" s="164" t="str">
        <f>IF(P182="",MID(K182,5,999),IF(P183="",MID(K183,5,999),IF(P184="",MID(K184,5,999),IF(P185="",MID(K185,5,999),IF(P186="",MID(K186,5,999),IF(P187="",MID(K187,5,999),IF(P188="",MID(K188,5,999),IF(P189="",MID(K189,5,999),IF(P190="",MID(K190,5,999),IF(P191="",MID(K191,5,999),IF(P192="",MID(K192,5,999),MID(K193,5,999))))))))))))</f>
        <v>DISPONIBILIZAÇÃO DAS EEOO</v>
      </c>
      <c r="H182" s="160" t="s">
        <v>62</v>
      </c>
      <c r="I182" s="179">
        <v>45696</v>
      </c>
      <c r="J182" s="165" t="str">
        <f t="shared" si="56"/>
        <v>A</v>
      </c>
      <c r="K182" s="166" t="s">
        <v>26</v>
      </c>
      <c r="L182" s="167">
        <v>0</v>
      </c>
      <c r="M182" s="165">
        <f t="shared" si="57"/>
        <v>45543</v>
      </c>
      <c r="N182" s="165">
        <f t="shared" ref="N182:N192" si="78">M183</f>
        <v>45543</v>
      </c>
      <c r="O182" s="165">
        <f>M182</f>
        <v>45543</v>
      </c>
      <c r="P182" s="168"/>
      <c r="Q182" s="169" t="str">
        <f t="shared" si="58"/>
        <v/>
      </c>
      <c r="R182" s="170" t="str">
        <f t="shared" si="59"/>
        <v/>
      </c>
      <c r="S182" s="171" t="str">
        <f t="shared" si="60"/>
        <v/>
      </c>
      <c r="T182" s="171" t="str">
        <f t="shared" si="61"/>
        <v/>
      </c>
      <c r="U182" s="171">
        <f t="shared" si="62"/>
        <v>0</v>
      </c>
      <c r="V182" s="165" t="str">
        <f t="shared" ca="1" si="63"/>
        <v>No prazo, em andamento</v>
      </c>
      <c r="W182" s="33" t="str">
        <f t="shared" si="67"/>
        <v xml:space="preserve">EVT 16 - Medicamentos AC </v>
      </c>
    </row>
    <row r="183" spans="1:23 1025:1025" x14ac:dyDescent="0.25">
      <c r="A183" s="29">
        <f t="shared" si="68"/>
        <v>16</v>
      </c>
      <c r="B183" s="30" t="s">
        <v>23</v>
      </c>
      <c r="C183" s="31" t="s">
        <v>348</v>
      </c>
      <c r="D183" s="32" t="s">
        <v>63</v>
      </c>
      <c r="E183" s="33" t="str">
        <f t="shared" si="55"/>
        <v xml:space="preserve">54/2024 - Medicamentos AC </v>
      </c>
      <c r="F183" s="173" t="s">
        <v>38</v>
      </c>
      <c r="G183" s="35" t="str">
        <f t="shared" ref="G183:G193" si="79">G182</f>
        <v>DISPONIBILIZAÇÃO DAS EEOO</v>
      </c>
      <c r="H183" s="31" t="s">
        <v>62</v>
      </c>
      <c r="I183" s="36">
        <v>45696</v>
      </c>
      <c r="J183" s="37" t="str">
        <f t="shared" si="56"/>
        <v>B</v>
      </c>
      <c r="K183" s="38" t="s">
        <v>27</v>
      </c>
      <c r="L183" s="174">
        <v>5</v>
      </c>
      <c r="M183" s="37">
        <f t="shared" si="57"/>
        <v>45543</v>
      </c>
      <c r="N183" s="37">
        <f t="shared" si="78"/>
        <v>45548</v>
      </c>
      <c r="O183" s="37" t="str">
        <f t="shared" ref="O183:O193" si="80">IF(P182&lt;&gt;"",P182,"")</f>
        <v/>
      </c>
      <c r="P183" s="168"/>
      <c r="Q183" s="175" t="str">
        <f t="shared" si="58"/>
        <v/>
      </c>
      <c r="R183" s="176" t="str">
        <f t="shared" si="59"/>
        <v/>
      </c>
      <c r="S183" s="177" t="str">
        <f t="shared" si="60"/>
        <v/>
      </c>
      <c r="T183" s="177" t="str">
        <f t="shared" si="61"/>
        <v/>
      </c>
      <c r="U183" s="177">
        <f t="shared" si="62"/>
        <v>0</v>
      </c>
      <c r="V183" s="37" t="str">
        <f t="shared" ca="1" si="63"/>
        <v>No prazo, ainda não iniciado</v>
      </c>
      <c r="W183" s="33" t="str">
        <f t="shared" si="67"/>
        <v xml:space="preserve">EVT 16 - Medicamentos AC </v>
      </c>
      <c r="AMK183" s="14"/>
    </row>
    <row r="184" spans="1:23 1025:1025" x14ac:dyDescent="0.25">
      <c r="A184" s="29">
        <f t="shared" si="68"/>
        <v>16</v>
      </c>
      <c r="B184" s="30" t="s">
        <v>23</v>
      </c>
      <c r="C184" s="31" t="s">
        <v>348</v>
      </c>
      <c r="D184" s="32" t="s">
        <v>63</v>
      </c>
      <c r="E184" s="33" t="str">
        <f t="shared" si="55"/>
        <v xml:space="preserve">54/2024 - Medicamentos AC </v>
      </c>
      <c r="F184" s="173" t="s">
        <v>38</v>
      </c>
      <c r="G184" s="35" t="str">
        <f t="shared" si="79"/>
        <v>DISPONIBILIZAÇÃO DAS EEOO</v>
      </c>
      <c r="H184" s="31" t="s">
        <v>62</v>
      </c>
      <c r="I184" s="36">
        <v>45696</v>
      </c>
      <c r="J184" s="37" t="str">
        <f t="shared" si="56"/>
        <v>C</v>
      </c>
      <c r="K184" s="38" t="s">
        <v>28</v>
      </c>
      <c r="L184" s="174">
        <v>30</v>
      </c>
      <c r="M184" s="37">
        <f t="shared" si="57"/>
        <v>45548</v>
      </c>
      <c r="N184" s="37">
        <f t="shared" si="78"/>
        <v>45578</v>
      </c>
      <c r="O184" s="37" t="str">
        <f t="shared" si="80"/>
        <v/>
      </c>
      <c r="P184" s="168"/>
      <c r="Q184" s="175" t="str">
        <f t="shared" si="58"/>
        <v/>
      </c>
      <c r="R184" s="176" t="str">
        <f t="shared" si="59"/>
        <v/>
      </c>
      <c r="S184" s="177" t="str">
        <f t="shared" si="60"/>
        <v/>
      </c>
      <c r="T184" s="177" t="str">
        <f t="shared" si="61"/>
        <v/>
      </c>
      <c r="U184" s="177">
        <f t="shared" si="62"/>
        <v>0</v>
      </c>
      <c r="V184" s="37" t="str">
        <f t="shared" ca="1" si="63"/>
        <v>No prazo, ainda não iniciado</v>
      </c>
      <c r="W184" s="33" t="str">
        <f t="shared" si="67"/>
        <v xml:space="preserve">EVT 16 - Medicamentos AC </v>
      </c>
      <c r="AMK184" s="14"/>
    </row>
    <row r="185" spans="1:23 1025:1025" x14ac:dyDescent="0.25">
      <c r="A185" s="29">
        <f t="shared" si="68"/>
        <v>16</v>
      </c>
      <c r="B185" s="30" t="s">
        <v>23</v>
      </c>
      <c r="C185" s="31" t="s">
        <v>348</v>
      </c>
      <c r="D185" s="32" t="s">
        <v>63</v>
      </c>
      <c r="E185" s="33" t="str">
        <f t="shared" si="55"/>
        <v xml:space="preserve">54/2024 - Medicamentos AC </v>
      </c>
      <c r="F185" s="173" t="s">
        <v>38</v>
      </c>
      <c r="G185" s="35" t="str">
        <f t="shared" si="79"/>
        <v>DISPONIBILIZAÇÃO DAS EEOO</v>
      </c>
      <c r="H185" s="31" t="s">
        <v>62</v>
      </c>
      <c r="I185" s="36">
        <v>45696</v>
      </c>
      <c r="J185" s="37" t="str">
        <f t="shared" si="56"/>
        <v>D</v>
      </c>
      <c r="K185" s="38" t="s">
        <v>29</v>
      </c>
      <c r="L185" s="174">
        <v>5</v>
      </c>
      <c r="M185" s="37">
        <f t="shared" si="57"/>
        <v>45578</v>
      </c>
      <c r="N185" s="37">
        <f t="shared" si="78"/>
        <v>45583</v>
      </c>
      <c r="O185" s="37" t="str">
        <f t="shared" si="80"/>
        <v/>
      </c>
      <c r="P185" s="168"/>
      <c r="Q185" s="175" t="str">
        <f t="shared" si="58"/>
        <v/>
      </c>
      <c r="R185" s="176" t="str">
        <f t="shared" si="59"/>
        <v/>
      </c>
      <c r="S185" s="177" t="str">
        <f t="shared" si="60"/>
        <v/>
      </c>
      <c r="T185" s="177" t="str">
        <f t="shared" si="61"/>
        <v/>
      </c>
      <c r="U185" s="177">
        <f t="shared" si="62"/>
        <v>0</v>
      </c>
      <c r="V185" s="37" t="str">
        <f t="shared" ca="1" si="63"/>
        <v>No prazo, ainda não iniciado</v>
      </c>
      <c r="W185" s="33" t="str">
        <f t="shared" si="67"/>
        <v xml:space="preserve">EVT 16 - Medicamentos AC </v>
      </c>
      <c r="AMK185" s="14"/>
    </row>
    <row r="186" spans="1:23 1025:1025" x14ac:dyDescent="0.25">
      <c r="A186" s="29">
        <f t="shared" si="68"/>
        <v>16</v>
      </c>
      <c r="B186" s="30" t="s">
        <v>23</v>
      </c>
      <c r="C186" s="31" t="s">
        <v>348</v>
      </c>
      <c r="D186" s="32" t="s">
        <v>63</v>
      </c>
      <c r="E186" s="33" t="str">
        <f t="shared" si="55"/>
        <v xml:space="preserve">54/2024 - Medicamentos AC </v>
      </c>
      <c r="F186" s="173" t="s">
        <v>38</v>
      </c>
      <c r="G186" s="35" t="str">
        <f t="shared" si="79"/>
        <v>DISPONIBILIZAÇÃO DAS EEOO</v>
      </c>
      <c r="H186" s="31" t="s">
        <v>62</v>
      </c>
      <c r="I186" s="36">
        <v>45696</v>
      </c>
      <c r="J186" s="37" t="str">
        <f t="shared" si="56"/>
        <v>E</v>
      </c>
      <c r="K186" s="38" t="s">
        <v>30</v>
      </c>
      <c r="L186" s="174">
        <v>5</v>
      </c>
      <c r="M186" s="37">
        <f t="shared" si="57"/>
        <v>45583</v>
      </c>
      <c r="N186" s="37">
        <f t="shared" si="78"/>
        <v>45588</v>
      </c>
      <c r="O186" s="37" t="str">
        <f t="shared" si="80"/>
        <v/>
      </c>
      <c r="P186" s="168"/>
      <c r="Q186" s="175" t="str">
        <f t="shared" si="58"/>
        <v/>
      </c>
      <c r="R186" s="176" t="str">
        <f t="shared" si="59"/>
        <v/>
      </c>
      <c r="S186" s="177" t="str">
        <f t="shared" si="60"/>
        <v/>
      </c>
      <c r="T186" s="177" t="str">
        <f t="shared" si="61"/>
        <v/>
      </c>
      <c r="U186" s="177">
        <f t="shared" si="62"/>
        <v>0</v>
      </c>
      <c r="V186" s="37" t="str">
        <f t="shared" ca="1" si="63"/>
        <v>No prazo, ainda não iniciado</v>
      </c>
      <c r="W186" s="33" t="str">
        <f t="shared" si="67"/>
        <v xml:space="preserve">EVT 16 - Medicamentos AC </v>
      </c>
      <c r="AMK186" s="14"/>
    </row>
    <row r="187" spans="1:23 1025:1025" x14ac:dyDescent="0.25">
      <c r="A187" s="29">
        <f t="shared" si="68"/>
        <v>16</v>
      </c>
      <c r="B187" s="30" t="s">
        <v>23</v>
      </c>
      <c r="C187" s="31" t="s">
        <v>348</v>
      </c>
      <c r="D187" s="32" t="s">
        <v>63</v>
      </c>
      <c r="E187" s="33" t="str">
        <f t="shared" si="55"/>
        <v xml:space="preserve">54/2024 - Medicamentos AC </v>
      </c>
      <c r="F187" s="173" t="s">
        <v>38</v>
      </c>
      <c r="G187" s="35" t="str">
        <f t="shared" si="79"/>
        <v>DISPONIBILIZAÇÃO DAS EEOO</v>
      </c>
      <c r="H187" s="31" t="s">
        <v>62</v>
      </c>
      <c r="I187" s="36">
        <v>45696</v>
      </c>
      <c r="J187" s="37" t="str">
        <f t="shared" si="56"/>
        <v>F</v>
      </c>
      <c r="K187" s="38" t="s">
        <v>31</v>
      </c>
      <c r="L187" s="174">
        <v>5</v>
      </c>
      <c r="M187" s="37">
        <f t="shared" si="57"/>
        <v>45588</v>
      </c>
      <c r="N187" s="37">
        <f t="shared" si="78"/>
        <v>45593</v>
      </c>
      <c r="O187" s="37" t="str">
        <f t="shared" si="80"/>
        <v/>
      </c>
      <c r="P187" s="168"/>
      <c r="Q187" s="175" t="str">
        <f t="shared" si="58"/>
        <v/>
      </c>
      <c r="R187" s="176" t="str">
        <f t="shared" si="59"/>
        <v/>
      </c>
      <c r="S187" s="177" t="str">
        <f t="shared" si="60"/>
        <v/>
      </c>
      <c r="T187" s="177" t="str">
        <f t="shared" si="61"/>
        <v/>
      </c>
      <c r="U187" s="177">
        <f t="shared" si="62"/>
        <v>0</v>
      </c>
      <c r="V187" s="37" t="str">
        <f t="shared" ca="1" si="63"/>
        <v>No prazo, ainda não iniciado</v>
      </c>
      <c r="W187" s="33" t="str">
        <f t="shared" si="67"/>
        <v xml:space="preserve">EVT 16 - Medicamentos AC </v>
      </c>
      <c r="AMK187" s="14"/>
    </row>
    <row r="188" spans="1:23 1025:1025" x14ac:dyDescent="0.25">
      <c r="A188" s="29">
        <f t="shared" si="68"/>
        <v>16</v>
      </c>
      <c r="B188" s="30" t="s">
        <v>23</v>
      </c>
      <c r="C188" s="31" t="s">
        <v>348</v>
      </c>
      <c r="D188" s="32" t="s">
        <v>63</v>
      </c>
      <c r="E188" s="33" t="str">
        <f t="shared" si="55"/>
        <v xml:space="preserve">54/2024 - Medicamentos AC </v>
      </c>
      <c r="F188" s="173" t="s">
        <v>38</v>
      </c>
      <c r="G188" s="35" t="str">
        <f t="shared" si="79"/>
        <v>DISPONIBILIZAÇÃO DAS EEOO</v>
      </c>
      <c r="H188" s="31" t="s">
        <v>62</v>
      </c>
      <c r="I188" s="36">
        <v>45696</v>
      </c>
      <c r="J188" s="37" t="str">
        <f t="shared" si="56"/>
        <v>G</v>
      </c>
      <c r="K188" s="38" t="s">
        <v>32</v>
      </c>
      <c r="L188" s="174">
        <v>5</v>
      </c>
      <c r="M188" s="37">
        <f t="shared" si="57"/>
        <v>45593</v>
      </c>
      <c r="N188" s="37">
        <f t="shared" si="78"/>
        <v>45598</v>
      </c>
      <c r="O188" s="37" t="str">
        <f t="shared" si="80"/>
        <v/>
      </c>
      <c r="P188" s="168"/>
      <c r="Q188" s="175" t="str">
        <f t="shared" si="58"/>
        <v/>
      </c>
      <c r="R188" s="176" t="str">
        <f t="shared" si="59"/>
        <v/>
      </c>
      <c r="S188" s="177" t="str">
        <f t="shared" si="60"/>
        <v/>
      </c>
      <c r="T188" s="177" t="str">
        <f t="shared" si="61"/>
        <v/>
      </c>
      <c r="U188" s="177">
        <f t="shared" si="62"/>
        <v>0</v>
      </c>
      <c r="V188" s="37" t="str">
        <f t="shared" ca="1" si="63"/>
        <v>No prazo, ainda não iniciado</v>
      </c>
      <c r="W188" s="33" t="str">
        <f t="shared" si="67"/>
        <v xml:space="preserve">EVT 16 - Medicamentos AC </v>
      </c>
      <c r="AMK188" s="14"/>
    </row>
    <row r="189" spans="1:23 1025:1025" x14ac:dyDescent="0.25">
      <c r="A189" s="29">
        <f t="shared" si="68"/>
        <v>16</v>
      </c>
      <c r="B189" s="30" t="s">
        <v>23</v>
      </c>
      <c r="C189" s="31" t="s">
        <v>348</v>
      </c>
      <c r="D189" s="32" t="s">
        <v>63</v>
      </c>
      <c r="E189" s="33" t="str">
        <f t="shared" si="55"/>
        <v xml:space="preserve">54/2024 - Medicamentos AC </v>
      </c>
      <c r="F189" s="173" t="s">
        <v>38</v>
      </c>
      <c r="G189" s="35" t="str">
        <f t="shared" si="79"/>
        <v>DISPONIBILIZAÇÃO DAS EEOO</v>
      </c>
      <c r="H189" s="31" t="s">
        <v>62</v>
      </c>
      <c r="I189" s="36">
        <v>45696</v>
      </c>
      <c r="J189" s="37" t="str">
        <f t="shared" si="56"/>
        <v>H</v>
      </c>
      <c r="K189" s="38" t="s">
        <v>33</v>
      </c>
      <c r="L189" s="174">
        <v>3</v>
      </c>
      <c r="M189" s="37">
        <f t="shared" si="57"/>
        <v>45598</v>
      </c>
      <c r="N189" s="37">
        <f t="shared" si="78"/>
        <v>45601</v>
      </c>
      <c r="O189" s="37" t="str">
        <f t="shared" si="80"/>
        <v/>
      </c>
      <c r="P189" s="168"/>
      <c r="Q189" s="175" t="str">
        <f t="shared" si="58"/>
        <v/>
      </c>
      <c r="R189" s="176" t="str">
        <f t="shared" si="59"/>
        <v/>
      </c>
      <c r="S189" s="177" t="str">
        <f t="shared" si="60"/>
        <v/>
      </c>
      <c r="T189" s="177" t="str">
        <f t="shared" si="61"/>
        <v/>
      </c>
      <c r="U189" s="177">
        <f t="shared" si="62"/>
        <v>0</v>
      </c>
      <c r="V189" s="37" t="str">
        <f t="shared" ca="1" si="63"/>
        <v>No prazo, ainda não iniciado</v>
      </c>
      <c r="W189" s="33" t="str">
        <f t="shared" si="67"/>
        <v xml:space="preserve">EVT 16 - Medicamentos AC </v>
      </c>
      <c r="AMK189" s="14"/>
    </row>
    <row r="190" spans="1:23 1025:1025" x14ac:dyDescent="0.25">
      <c r="A190" s="29">
        <f t="shared" si="68"/>
        <v>16</v>
      </c>
      <c r="B190" s="30" t="s">
        <v>23</v>
      </c>
      <c r="C190" s="31" t="s">
        <v>348</v>
      </c>
      <c r="D190" s="32" t="s">
        <v>63</v>
      </c>
      <c r="E190" s="33" t="str">
        <f t="shared" si="55"/>
        <v xml:space="preserve">54/2024 - Medicamentos AC </v>
      </c>
      <c r="F190" s="173" t="s">
        <v>38</v>
      </c>
      <c r="G190" s="35" t="str">
        <f t="shared" si="79"/>
        <v>DISPONIBILIZAÇÃO DAS EEOO</v>
      </c>
      <c r="H190" s="31" t="s">
        <v>62</v>
      </c>
      <c r="I190" s="36">
        <v>45696</v>
      </c>
      <c r="J190" s="37" t="str">
        <f t="shared" si="56"/>
        <v>I</v>
      </c>
      <c r="K190" s="38" t="s">
        <v>34</v>
      </c>
      <c r="L190" s="174">
        <v>15</v>
      </c>
      <c r="M190" s="37">
        <f t="shared" si="57"/>
        <v>45601</v>
      </c>
      <c r="N190" s="37">
        <f t="shared" si="78"/>
        <v>45616</v>
      </c>
      <c r="O190" s="37" t="str">
        <f t="shared" si="80"/>
        <v/>
      </c>
      <c r="P190" s="168"/>
      <c r="Q190" s="175" t="str">
        <f t="shared" si="58"/>
        <v/>
      </c>
      <c r="R190" s="176" t="str">
        <f t="shared" si="59"/>
        <v/>
      </c>
      <c r="S190" s="177" t="str">
        <f t="shared" si="60"/>
        <v/>
      </c>
      <c r="T190" s="177" t="str">
        <f t="shared" si="61"/>
        <v/>
      </c>
      <c r="U190" s="177">
        <f t="shared" si="62"/>
        <v>0</v>
      </c>
      <c r="V190" s="37" t="str">
        <f t="shared" ca="1" si="63"/>
        <v>No prazo, ainda não iniciado</v>
      </c>
      <c r="W190" s="33" t="str">
        <f t="shared" si="67"/>
        <v xml:space="preserve">EVT 16 - Medicamentos AC </v>
      </c>
      <c r="AMK190" s="14"/>
    </row>
    <row r="191" spans="1:23 1025:1025" x14ac:dyDescent="0.25">
      <c r="A191" s="29">
        <f t="shared" si="68"/>
        <v>16</v>
      </c>
      <c r="B191" s="30" t="s">
        <v>23</v>
      </c>
      <c r="C191" s="31" t="s">
        <v>348</v>
      </c>
      <c r="D191" s="32" t="s">
        <v>63</v>
      </c>
      <c r="E191" s="33" t="str">
        <f t="shared" si="55"/>
        <v xml:space="preserve">54/2024 - Medicamentos AC </v>
      </c>
      <c r="F191" s="173" t="s">
        <v>38</v>
      </c>
      <c r="G191" s="35" t="str">
        <f t="shared" si="79"/>
        <v>DISPONIBILIZAÇÃO DAS EEOO</v>
      </c>
      <c r="H191" s="31" t="s">
        <v>62</v>
      </c>
      <c r="I191" s="36">
        <v>45696</v>
      </c>
      <c r="J191" s="37" t="str">
        <f t="shared" si="56"/>
        <v>J</v>
      </c>
      <c r="K191" s="38" t="s">
        <v>35</v>
      </c>
      <c r="L191" s="174">
        <v>5</v>
      </c>
      <c r="M191" s="37">
        <f t="shared" si="57"/>
        <v>45616</v>
      </c>
      <c r="N191" s="37">
        <f t="shared" si="78"/>
        <v>45621</v>
      </c>
      <c r="O191" s="37" t="str">
        <f t="shared" si="80"/>
        <v/>
      </c>
      <c r="P191" s="168"/>
      <c r="Q191" s="175" t="str">
        <f t="shared" si="58"/>
        <v/>
      </c>
      <c r="R191" s="176" t="str">
        <f t="shared" si="59"/>
        <v/>
      </c>
      <c r="S191" s="177" t="str">
        <f t="shared" si="60"/>
        <v/>
      </c>
      <c r="T191" s="177" t="str">
        <f t="shared" si="61"/>
        <v/>
      </c>
      <c r="U191" s="177">
        <f t="shared" si="62"/>
        <v>0</v>
      </c>
      <c r="V191" s="37" t="str">
        <f t="shared" ca="1" si="63"/>
        <v>No prazo, ainda não iniciado</v>
      </c>
      <c r="W191" s="33" t="str">
        <f t="shared" si="67"/>
        <v xml:space="preserve">EVT 16 - Medicamentos AC </v>
      </c>
      <c r="AMK191" s="14"/>
    </row>
    <row r="192" spans="1:23 1025:1025" x14ac:dyDescent="0.25">
      <c r="A192" s="29">
        <f t="shared" si="68"/>
        <v>16</v>
      </c>
      <c r="B192" s="30" t="s">
        <v>23</v>
      </c>
      <c r="C192" s="31" t="s">
        <v>348</v>
      </c>
      <c r="D192" s="32" t="s">
        <v>63</v>
      </c>
      <c r="E192" s="33" t="str">
        <f t="shared" si="55"/>
        <v xml:space="preserve">54/2024 - Medicamentos AC </v>
      </c>
      <c r="F192" s="173" t="s">
        <v>38</v>
      </c>
      <c r="G192" s="35" t="str">
        <f t="shared" si="79"/>
        <v>DISPONIBILIZAÇÃO DAS EEOO</v>
      </c>
      <c r="H192" s="31" t="s">
        <v>62</v>
      </c>
      <c r="I192" s="36">
        <v>45696</v>
      </c>
      <c r="J192" s="37" t="str">
        <f t="shared" si="56"/>
        <v>K</v>
      </c>
      <c r="K192" s="38" t="s">
        <v>36</v>
      </c>
      <c r="L192" s="174">
        <v>60</v>
      </c>
      <c r="M192" s="37">
        <f t="shared" si="57"/>
        <v>45621</v>
      </c>
      <c r="N192" s="37">
        <f t="shared" si="78"/>
        <v>45681</v>
      </c>
      <c r="O192" s="37" t="str">
        <f t="shared" si="80"/>
        <v/>
      </c>
      <c r="P192" s="168"/>
      <c r="Q192" s="175" t="str">
        <f t="shared" si="58"/>
        <v/>
      </c>
      <c r="R192" s="176" t="str">
        <f t="shared" si="59"/>
        <v/>
      </c>
      <c r="S192" s="177" t="str">
        <f t="shared" si="60"/>
        <v/>
      </c>
      <c r="T192" s="177" t="str">
        <f t="shared" si="61"/>
        <v/>
      </c>
      <c r="U192" s="177">
        <f t="shared" si="62"/>
        <v>0</v>
      </c>
      <c r="V192" s="37" t="str">
        <f t="shared" ca="1" si="63"/>
        <v>No prazo, ainda não iniciado</v>
      </c>
      <c r="W192" s="33" t="str">
        <f t="shared" si="67"/>
        <v xml:space="preserve">EVT 16 - Medicamentos AC </v>
      </c>
      <c r="AMK192" s="14"/>
    </row>
    <row r="193" spans="1:23 1025:1025" x14ac:dyDescent="0.25">
      <c r="A193" s="29">
        <f t="shared" si="68"/>
        <v>16</v>
      </c>
      <c r="B193" s="30" t="s">
        <v>23</v>
      </c>
      <c r="C193" s="31" t="s">
        <v>348</v>
      </c>
      <c r="D193" s="32" t="s">
        <v>63</v>
      </c>
      <c r="E193" s="33" t="str">
        <f t="shared" si="55"/>
        <v xml:space="preserve">54/2024 - Medicamentos AC </v>
      </c>
      <c r="F193" s="173" t="s">
        <v>38</v>
      </c>
      <c r="G193" s="35" t="str">
        <f t="shared" si="79"/>
        <v>DISPONIBILIZAÇÃO DAS EEOO</v>
      </c>
      <c r="H193" s="31" t="s">
        <v>62</v>
      </c>
      <c r="I193" s="36">
        <v>45696</v>
      </c>
      <c r="J193" s="37" t="str">
        <f t="shared" si="56"/>
        <v>L</v>
      </c>
      <c r="K193" s="38" t="s">
        <v>37</v>
      </c>
      <c r="L193" s="174">
        <v>5</v>
      </c>
      <c r="M193" s="37">
        <f t="shared" si="57"/>
        <v>45681</v>
      </c>
      <c r="N193" s="180">
        <f>I193-10</f>
        <v>45686</v>
      </c>
      <c r="O193" s="37" t="str">
        <f t="shared" si="80"/>
        <v/>
      </c>
      <c r="P193" s="168"/>
      <c r="Q193" s="175" t="str">
        <f t="shared" si="58"/>
        <v/>
      </c>
      <c r="R193" s="176" t="str">
        <f t="shared" si="59"/>
        <v/>
      </c>
      <c r="S193" s="177" t="str">
        <f t="shared" si="60"/>
        <v/>
      </c>
      <c r="T193" s="177" t="str">
        <f t="shared" si="61"/>
        <v/>
      </c>
      <c r="U193" s="177">
        <f t="shared" si="62"/>
        <v>0</v>
      </c>
      <c r="V193" s="37" t="str">
        <f t="shared" ca="1" si="63"/>
        <v>No prazo, ainda não iniciado</v>
      </c>
      <c r="W193" s="33" t="str">
        <f t="shared" si="67"/>
        <v xml:space="preserve">EVT 16 - Medicamentos AC </v>
      </c>
      <c r="AMK193" s="14"/>
    </row>
    <row r="194" spans="1:23 1025:1025" s="172" customFormat="1" x14ac:dyDescent="0.25">
      <c r="A194" s="29">
        <f t="shared" si="68"/>
        <v>17</v>
      </c>
      <c r="B194" s="159" t="s">
        <v>23</v>
      </c>
      <c r="C194" s="160" t="s">
        <v>349</v>
      </c>
      <c r="D194" s="161" t="s">
        <v>64</v>
      </c>
      <c r="E194" s="162" t="str">
        <f t="shared" ref="E194:E257" si="81">C194&amp;" - "&amp;D194</f>
        <v xml:space="preserve">77/2024 - Neurocirurgia </v>
      </c>
      <c r="F194" s="163" t="s">
        <v>43</v>
      </c>
      <c r="G194" s="164" t="str">
        <f>IF(P194="",MID(K194,5,999),IF(P195="",MID(K195,5,999),IF(P196="",MID(K196,5,999),IF(P197="",MID(K197,5,999),IF(P198="",MID(K198,5,999),IF(P199="",MID(K199,5,999),IF(P200="",MID(K200,5,999),IF(P201="",MID(K201,5,999),IF(P202="",MID(K202,5,999),IF(P203="",MID(K203,5,999),IF(P204="",MID(K204,5,999),MID(K205,5,999))))))))))))</f>
        <v>DISPONIBILIZAÇÃO DAS EEOO</v>
      </c>
      <c r="H194" s="160" t="s">
        <v>350</v>
      </c>
      <c r="I194" s="179">
        <v>45378</v>
      </c>
      <c r="J194" s="165" t="str">
        <f t="shared" ref="J194:J257" si="82">LEFT(K194,1)</f>
        <v>A</v>
      </c>
      <c r="K194" s="166" t="s">
        <v>26</v>
      </c>
      <c r="L194" s="167">
        <v>0</v>
      </c>
      <c r="M194" s="165">
        <f t="shared" ref="M194:M257" si="83">N194-L194</f>
        <v>45190</v>
      </c>
      <c r="N194" s="165">
        <f t="shared" ref="N194:N204" si="84">M195</f>
        <v>45190</v>
      </c>
      <c r="O194" s="165">
        <f>M194</f>
        <v>45190</v>
      </c>
      <c r="P194" s="168"/>
      <c r="Q194" s="169" t="str">
        <f t="shared" ref="Q194:Q257" si="85">IF(P194&lt;&gt;"","S","")</f>
        <v/>
      </c>
      <c r="R194" s="170" t="str">
        <f t="shared" ref="R194:R257" si="86">IF(Q194="S",P194-O194,"")</f>
        <v/>
      </c>
      <c r="S194" s="171" t="str">
        <f t="shared" ref="S194:S257" si="87">IF(Q194="S",L194,"")</f>
        <v/>
      </c>
      <c r="T194" s="171" t="str">
        <f t="shared" ref="T194:T257" si="88">IF(R194&lt;&gt;"",R194-L194,"")</f>
        <v/>
      </c>
      <c r="U194" s="171">
        <f t="shared" ref="U194:U257" si="89">IF(Q194&lt;&gt;"",1,0)</f>
        <v>0</v>
      </c>
      <c r="V194" s="165" t="str">
        <f t="shared" ref="V194:V257" ca="1" si="90">IF(AND(N194&gt;=TODAY(),P194="",O194=""),"No prazo, ainda não iniciado",IF(AND(P194&lt;=N194,P194&lt;&gt;""),"Executado no prazo",IF(AND(N194&gt;=TODAY(),P194="",O194&lt;&gt;""),"No prazo, em andamento",IF(AND(P194&gt;N194,P194&lt;&gt;""),"Executado com atraso",IF(AND(N194&lt;TODAY(),P194="",O194=""),"Atrasado, ainda não iniciado",IF(AND(N194&lt;TODAY(),P194="",O194&lt;&gt;""),"Atrasado, em andamento"))))))</f>
        <v>Atrasado, em andamento</v>
      </c>
      <c r="W194" s="33" t="str">
        <f t="shared" si="67"/>
        <v xml:space="preserve">EVT 17 - Neurocirurgia </v>
      </c>
    </row>
    <row r="195" spans="1:23 1025:1025" x14ac:dyDescent="0.25">
      <c r="A195" s="29">
        <f t="shared" si="68"/>
        <v>17</v>
      </c>
      <c r="B195" s="30" t="s">
        <v>23</v>
      </c>
      <c r="C195" s="31" t="s">
        <v>349</v>
      </c>
      <c r="D195" s="32" t="s">
        <v>64</v>
      </c>
      <c r="E195" s="33" t="str">
        <f t="shared" si="81"/>
        <v xml:space="preserve">77/2024 - Neurocirurgia </v>
      </c>
      <c r="F195" s="173" t="s">
        <v>43</v>
      </c>
      <c r="G195" s="35" t="str">
        <f t="shared" ref="G195:G205" si="91">G194</f>
        <v>DISPONIBILIZAÇÃO DAS EEOO</v>
      </c>
      <c r="H195" s="31" t="s">
        <v>350</v>
      </c>
      <c r="I195" s="36">
        <v>45378</v>
      </c>
      <c r="J195" s="37" t="str">
        <f t="shared" si="82"/>
        <v>B</v>
      </c>
      <c r="K195" s="38" t="s">
        <v>27</v>
      </c>
      <c r="L195" s="174">
        <v>5</v>
      </c>
      <c r="M195" s="37">
        <f t="shared" si="83"/>
        <v>45190</v>
      </c>
      <c r="N195" s="37">
        <f t="shared" si="84"/>
        <v>45195</v>
      </c>
      <c r="O195" s="37" t="str">
        <f t="shared" ref="O195:O205" si="92">IF(P194&lt;&gt;"",P194,"")</f>
        <v/>
      </c>
      <c r="P195" s="168"/>
      <c r="Q195" s="175" t="str">
        <f t="shared" si="85"/>
        <v/>
      </c>
      <c r="R195" s="176" t="str">
        <f t="shared" si="86"/>
        <v/>
      </c>
      <c r="S195" s="177" t="str">
        <f t="shared" si="87"/>
        <v/>
      </c>
      <c r="T195" s="177" t="str">
        <f t="shared" si="88"/>
        <v/>
      </c>
      <c r="U195" s="177">
        <f t="shared" si="89"/>
        <v>0</v>
      </c>
      <c r="V195" s="37" t="str">
        <f t="shared" ca="1" si="90"/>
        <v>Atrasado, ainda não iniciado</v>
      </c>
      <c r="W195" s="33" t="str">
        <f t="shared" si="67"/>
        <v xml:space="preserve">EVT 17 - Neurocirurgia </v>
      </c>
      <c r="AMK195" s="14"/>
    </row>
    <row r="196" spans="1:23 1025:1025" x14ac:dyDescent="0.25">
      <c r="A196" s="29">
        <f t="shared" si="68"/>
        <v>17</v>
      </c>
      <c r="B196" s="30" t="s">
        <v>23</v>
      </c>
      <c r="C196" s="31" t="s">
        <v>349</v>
      </c>
      <c r="D196" s="32" t="s">
        <v>64</v>
      </c>
      <c r="E196" s="33" t="str">
        <f t="shared" si="81"/>
        <v xml:space="preserve">77/2024 - Neurocirurgia </v>
      </c>
      <c r="F196" s="173" t="s">
        <v>43</v>
      </c>
      <c r="G196" s="35" t="str">
        <f t="shared" si="91"/>
        <v>DISPONIBILIZAÇÃO DAS EEOO</v>
      </c>
      <c r="H196" s="31" t="s">
        <v>350</v>
      </c>
      <c r="I196" s="36">
        <v>45378</v>
      </c>
      <c r="J196" s="37" t="str">
        <f t="shared" si="82"/>
        <v>C</v>
      </c>
      <c r="K196" s="38" t="s">
        <v>28</v>
      </c>
      <c r="L196" s="174">
        <v>30</v>
      </c>
      <c r="M196" s="37">
        <f t="shared" si="83"/>
        <v>45195</v>
      </c>
      <c r="N196" s="37">
        <f t="shared" si="84"/>
        <v>45225</v>
      </c>
      <c r="O196" s="37" t="str">
        <f t="shared" si="92"/>
        <v/>
      </c>
      <c r="P196" s="168"/>
      <c r="Q196" s="175" t="str">
        <f t="shared" si="85"/>
        <v/>
      </c>
      <c r="R196" s="176" t="str">
        <f t="shared" si="86"/>
        <v/>
      </c>
      <c r="S196" s="177" t="str">
        <f t="shared" si="87"/>
        <v/>
      </c>
      <c r="T196" s="177" t="str">
        <f t="shared" si="88"/>
        <v/>
      </c>
      <c r="U196" s="177">
        <f t="shared" si="89"/>
        <v>0</v>
      </c>
      <c r="V196" s="37" t="str">
        <f t="shared" ca="1" si="90"/>
        <v>Atrasado, ainda não iniciado</v>
      </c>
      <c r="W196" s="33" t="str">
        <f t="shared" si="67"/>
        <v xml:space="preserve">EVT 17 - Neurocirurgia </v>
      </c>
      <c r="AMK196" s="14"/>
    </row>
    <row r="197" spans="1:23 1025:1025" x14ac:dyDescent="0.25">
      <c r="A197" s="29">
        <f t="shared" si="68"/>
        <v>17</v>
      </c>
      <c r="B197" s="30" t="s">
        <v>23</v>
      </c>
      <c r="C197" s="31" t="s">
        <v>349</v>
      </c>
      <c r="D197" s="32" t="s">
        <v>64</v>
      </c>
      <c r="E197" s="33" t="str">
        <f t="shared" si="81"/>
        <v xml:space="preserve">77/2024 - Neurocirurgia </v>
      </c>
      <c r="F197" s="173" t="s">
        <v>43</v>
      </c>
      <c r="G197" s="35" t="str">
        <f t="shared" si="91"/>
        <v>DISPONIBILIZAÇÃO DAS EEOO</v>
      </c>
      <c r="H197" s="31" t="s">
        <v>350</v>
      </c>
      <c r="I197" s="36">
        <v>45378</v>
      </c>
      <c r="J197" s="37" t="str">
        <f t="shared" si="82"/>
        <v>D</v>
      </c>
      <c r="K197" s="38" t="s">
        <v>29</v>
      </c>
      <c r="L197" s="174">
        <v>5</v>
      </c>
      <c r="M197" s="37">
        <f t="shared" si="83"/>
        <v>45225</v>
      </c>
      <c r="N197" s="37">
        <f t="shared" si="84"/>
        <v>45230</v>
      </c>
      <c r="O197" s="37" t="str">
        <f t="shared" si="92"/>
        <v/>
      </c>
      <c r="P197" s="168"/>
      <c r="Q197" s="175" t="str">
        <f t="shared" si="85"/>
        <v/>
      </c>
      <c r="R197" s="176" t="str">
        <f t="shared" si="86"/>
        <v/>
      </c>
      <c r="S197" s="177" t="str">
        <f t="shared" si="87"/>
        <v/>
      </c>
      <c r="T197" s="177" t="str">
        <f t="shared" si="88"/>
        <v/>
      </c>
      <c r="U197" s="177">
        <f t="shared" si="89"/>
        <v>0</v>
      </c>
      <c r="V197" s="37" t="str">
        <f t="shared" ca="1" si="90"/>
        <v>Atrasado, ainda não iniciado</v>
      </c>
      <c r="W197" s="33" t="str">
        <f t="shared" si="67"/>
        <v xml:space="preserve">EVT 17 - Neurocirurgia </v>
      </c>
      <c r="AMK197" s="14"/>
    </row>
    <row r="198" spans="1:23 1025:1025" x14ac:dyDescent="0.25">
      <c r="A198" s="29">
        <f t="shared" si="68"/>
        <v>17</v>
      </c>
      <c r="B198" s="30" t="s">
        <v>23</v>
      </c>
      <c r="C198" s="31" t="s">
        <v>349</v>
      </c>
      <c r="D198" s="32" t="s">
        <v>64</v>
      </c>
      <c r="E198" s="33" t="str">
        <f t="shared" si="81"/>
        <v xml:space="preserve">77/2024 - Neurocirurgia </v>
      </c>
      <c r="F198" s="173" t="s">
        <v>43</v>
      </c>
      <c r="G198" s="35" t="str">
        <f t="shared" si="91"/>
        <v>DISPONIBILIZAÇÃO DAS EEOO</v>
      </c>
      <c r="H198" s="31" t="s">
        <v>350</v>
      </c>
      <c r="I198" s="36">
        <v>45378</v>
      </c>
      <c r="J198" s="37" t="str">
        <f t="shared" si="82"/>
        <v>E</v>
      </c>
      <c r="K198" s="38" t="s">
        <v>30</v>
      </c>
      <c r="L198" s="174">
        <v>5</v>
      </c>
      <c r="M198" s="37">
        <f t="shared" si="83"/>
        <v>45230</v>
      </c>
      <c r="N198" s="37">
        <f t="shared" si="84"/>
        <v>45235</v>
      </c>
      <c r="O198" s="37" t="str">
        <f t="shared" si="92"/>
        <v/>
      </c>
      <c r="P198" s="168"/>
      <c r="Q198" s="175" t="str">
        <f t="shared" si="85"/>
        <v/>
      </c>
      <c r="R198" s="176" t="str">
        <f t="shared" si="86"/>
        <v/>
      </c>
      <c r="S198" s="177" t="str">
        <f t="shared" si="87"/>
        <v/>
      </c>
      <c r="T198" s="177" t="str">
        <f t="shared" si="88"/>
        <v/>
      </c>
      <c r="U198" s="177">
        <f t="shared" si="89"/>
        <v>0</v>
      </c>
      <c r="V198" s="37" t="str">
        <f t="shared" ca="1" si="90"/>
        <v>Atrasado, ainda não iniciado</v>
      </c>
      <c r="W198" s="33" t="str">
        <f t="shared" si="67"/>
        <v xml:space="preserve">EVT 17 - Neurocirurgia </v>
      </c>
      <c r="AMK198" s="14"/>
    </row>
    <row r="199" spans="1:23 1025:1025" x14ac:dyDescent="0.25">
      <c r="A199" s="29">
        <f t="shared" si="68"/>
        <v>17</v>
      </c>
      <c r="B199" s="30" t="s">
        <v>23</v>
      </c>
      <c r="C199" s="31" t="s">
        <v>349</v>
      </c>
      <c r="D199" s="32" t="s">
        <v>64</v>
      </c>
      <c r="E199" s="33" t="str">
        <f t="shared" si="81"/>
        <v xml:space="preserve">77/2024 - Neurocirurgia </v>
      </c>
      <c r="F199" s="173" t="s">
        <v>43</v>
      </c>
      <c r="G199" s="35" t="str">
        <f t="shared" si="91"/>
        <v>DISPONIBILIZAÇÃO DAS EEOO</v>
      </c>
      <c r="H199" s="31" t="s">
        <v>350</v>
      </c>
      <c r="I199" s="36">
        <v>45378</v>
      </c>
      <c r="J199" s="37" t="str">
        <f t="shared" si="82"/>
        <v>F</v>
      </c>
      <c r="K199" s="38" t="s">
        <v>31</v>
      </c>
      <c r="L199" s="174">
        <v>5</v>
      </c>
      <c r="M199" s="37">
        <f t="shared" si="83"/>
        <v>45235</v>
      </c>
      <c r="N199" s="37">
        <f t="shared" si="84"/>
        <v>45240</v>
      </c>
      <c r="O199" s="37" t="str">
        <f t="shared" si="92"/>
        <v/>
      </c>
      <c r="P199" s="168"/>
      <c r="Q199" s="175" t="str">
        <f t="shared" si="85"/>
        <v/>
      </c>
      <c r="R199" s="176" t="str">
        <f t="shared" si="86"/>
        <v/>
      </c>
      <c r="S199" s="177" t="str">
        <f t="shared" si="87"/>
        <v/>
      </c>
      <c r="T199" s="177" t="str">
        <f t="shared" si="88"/>
        <v/>
      </c>
      <c r="U199" s="177">
        <f t="shared" si="89"/>
        <v>0</v>
      </c>
      <c r="V199" s="37" t="str">
        <f t="shared" ca="1" si="90"/>
        <v>Atrasado, ainda não iniciado</v>
      </c>
      <c r="W199" s="33" t="str">
        <f t="shared" si="67"/>
        <v xml:space="preserve">EVT 17 - Neurocirurgia </v>
      </c>
      <c r="AMK199" s="14"/>
    </row>
    <row r="200" spans="1:23 1025:1025" x14ac:dyDescent="0.25">
      <c r="A200" s="29">
        <f t="shared" si="68"/>
        <v>17</v>
      </c>
      <c r="B200" s="30" t="s">
        <v>23</v>
      </c>
      <c r="C200" s="31" t="s">
        <v>349</v>
      </c>
      <c r="D200" s="32" t="s">
        <v>64</v>
      </c>
      <c r="E200" s="33" t="str">
        <f t="shared" si="81"/>
        <v xml:space="preserve">77/2024 - Neurocirurgia </v>
      </c>
      <c r="F200" s="173" t="s">
        <v>43</v>
      </c>
      <c r="G200" s="35" t="str">
        <f t="shared" si="91"/>
        <v>DISPONIBILIZAÇÃO DAS EEOO</v>
      </c>
      <c r="H200" s="31" t="s">
        <v>350</v>
      </c>
      <c r="I200" s="36">
        <v>45378</v>
      </c>
      <c r="J200" s="37" t="str">
        <f t="shared" si="82"/>
        <v>G</v>
      </c>
      <c r="K200" s="38" t="s">
        <v>32</v>
      </c>
      <c r="L200" s="174">
        <v>5</v>
      </c>
      <c r="M200" s="37">
        <f t="shared" si="83"/>
        <v>45240</v>
      </c>
      <c r="N200" s="37">
        <f t="shared" si="84"/>
        <v>45245</v>
      </c>
      <c r="O200" s="37" t="str">
        <f t="shared" si="92"/>
        <v/>
      </c>
      <c r="P200" s="168"/>
      <c r="Q200" s="175" t="str">
        <f t="shared" si="85"/>
        <v/>
      </c>
      <c r="R200" s="176" t="str">
        <f t="shared" si="86"/>
        <v/>
      </c>
      <c r="S200" s="177" t="str">
        <f t="shared" si="87"/>
        <v/>
      </c>
      <c r="T200" s="177" t="str">
        <f t="shared" si="88"/>
        <v/>
      </c>
      <c r="U200" s="177">
        <f t="shared" si="89"/>
        <v>0</v>
      </c>
      <c r="V200" s="37" t="str">
        <f t="shared" ca="1" si="90"/>
        <v>Atrasado, ainda não iniciado</v>
      </c>
      <c r="W200" s="33" t="str">
        <f t="shared" ref="W200:W263" si="93">"EVT "&amp;A200&amp;" - "&amp;D200</f>
        <v xml:space="preserve">EVT 17 - Neurocirurgia </v>
      </c>
      <c r="AMK200" s="14"/>
    </row>
    <row r="201" spans="1:23 1025:1025" x14ac:dyDescent="0.25">
      <c r="A201" s="29">
        <f t="shared" si="68"/>
        <v>17</v>
      </c>
      <c r="B201" s="30" t="s">
        <v>23</v>
      </c>
      <c r="C201" s="31" t="s">
        <v>349</v>
      </c>
      <c r="D201" s="32" t="s">
        <v>64</v>
      </c>
      <c r="E201" s="33" t="str">
        <f t="shared" si="81"/>
        <v xml:space="preserve">77/2024 - Neurocirurgia </v>
      </c>
      <c r="F201" s="173" t="s">
        <v>43</v>
      </c>
      <c r="G201" s="35" t="str">
        <f t="shared" si="91"/>
        <v>DISPONIBILIZAÇÃO DAS EEOO</v>
      </c>
      <c r="H201" s="31" t="s">
        <v>350</v>
      </c>
      <c r="I201" s="36">
        <v>45378</v>
      </c>
      <c r="J201" s="37" t="str">
        <f t="shared" si="82"/>
        <v>H</v>
      </c>
      <c r="K201" s="38" t="s">
        <v>33</v>
      </c>
      <c r="L201" s="174">
        <v>3</v>
      </c>
      <c r="M201" s="37">
        <f t="shared" si="83"/>
        <v>45245</v>
      </c>
      <c r="N201" s="37">
        <f t="shared" si="84"/>
        <v>45248</v>
      </c>
      <c r="O201" s="37" t="str">
        <f t="shared" si="92"/>
        <v/>
      </c>
      <c r="P201" s="168"/>
      <c r="Q201" s="175" t="str">
        <f t="shared" si="85"/>
        <v/>
      </c>
      <c r="R201" s="176" t="str">
        <f t="shared" si="86"/>
        <v/>
      </c>
      <c r="S201" s="177" t="str">
        <f t="shared" si="87"/>
        <v/>
      </c>
      <c r="T201" s="177" t="str">
        <f t="shared" si="88"/>
        <v/>
      </c>
      <c r="U201" s="177">
        <f t="shared" si="89"/>
        <v>0</v>
      </c>
      <c r="V201" s="37" t="str">
        <f t="shared" ca="1" si="90"/>
        <v>Atrasado, ainda não iniciado</v>
      </c>
      <c r="W201" s="33" t="str">
        <f t="shared" si="93"/>
        <v xml:space="preserve">EVT 17 - Neurocirurgia </v>
      </c>
      <c r="AMK201" s="14"/>
    </row>
    <row r="202" spans="1:23 1025:1025" x14ac:dyDescent="0.25">
      <c r="A202" s="29">
        <f t="shared" si="68"/>
        <v>17</v>
      </c>
      <c r="B202" s="30" t="s">
        <v>23</v>
      </c>
      <c r="C202" s="31" t="s">
        <v>349</v>
      </c>
      <c r="D202" s="32" t="s">
        <v>64</v>
      </c>
      <c r="E202" s="33" t="str">
        <f t="shared" si="81"/>
        <v xml:space="preserve">77/2024 - Neurocirurgia </v>
      </c>
      <c r="F202" s="173" t="s">
        <v>43</v>
      </c>
      <c r="G202" s="35" t="str">
        <f t="shared" si="91"/>
        <v>DISPONIBILIZAÇÃO DAS EEOO</v>
      </c>
      <c r="H202" s="31" t="s">
        <v>350</v>
      </c>
      <c r="I202" s="36">
        <v>45378</v>
      </c>
      <c r="J202" s="37" t="str">
        <f t="shared" si="82"/>
        <v>I</v>
      </c>
      <c r="K202" s="38" t="s">
        <v>34</v>
      </c>
      <c r="L202" s="174">
        <v>15</v>
      </c>
      <c r="M202" s="37">
        <f t="shared" si="83"/>
        <v>45248</v>
      </c>
      <c r="N202" s="37">
        <f t="shared" si="84"/>
        <v>45263</v>
      </c>
      <c r="O202" s="37" t="str">
        <f t="shared" si="92"/>
        <v/>
      </c>
      <c r="P202" s="168"/>
      <c r="Q202" s="175" t="str">
        <f t="shared" si="85"/>
        <v/>
      </c>
      <c r="R202" s="176" t="str">
        <f t="shared" si="86"/>
        <v/>
      </c>
      <c r="S202" s="177" t="str">
        <f t="shared" si="87"/>
        <v/>
      </c>
      <c r="T202" s="177" t="str">
        <f t="shared" si="88"/>
        <v/>
      </c>
      <c r="U202" s="177">
        <f t="shared" si="89"/>
        <v>0</v>
      </c>
      <c r="V202" s="37" t="str">
        <f t="shared" ca="1" si="90"/>
        <v>Atrasado, ainda não iniciado</v>
      </c>
      <c r="W202" s="33" t="str">
        <f t="shared" si="93"/>
        <v xml:space="preserve">EVT 17 - Neurocirurgia </v>
      </c>
      <c r="AMK202" s="14"/>
    </row>
    <row r="203" spans="1:23 1025:1025" x14ac:dyDescent="0.25">
      <c r="A203" s="29">
        <f t="shared" si="68"/>
        <v>17</v>
      </c>
      <c r="B203" s="30" t="s">
        <v>23</v>
      </c>
      <c r="C203" s="31" t="s">
        <v>349</v>
      </c>
      <c r="D203" s="32" t="s">
        <v>64</v>
      </c>
      <c r="E203" s="33" t="str">
        <f t="shared" si="81"/>
        <v xml:space="preserve">77/2024 - Neurocirurgia </v>
      </c>
      <c r="F203" s="173" t="s">
        <v>43</v>
      </c>
      <c r="G203" s="35" t="str">
        <f t="shared" si="91"/>
        <v>DISPONIBILIZAÇÃO DAS EEOO</v>
      </c>
      <c r="H203" s="31" t="s">
        <v>350</v>
      </c>
      <c r="I203" s="36">
        <v>45378</v>
      </c>
      <c r="J203" s="37" t="str">
        <f t="shared" si="82"/>
        <v>J</v>
      </c>
      <c r="K203" s="38" t="s">
        <v>35</v>
      </c>
      <c r="L203" s="174">
        <v>5</v>
      </c>
      <c r="M203" s="37">
        <f t="shared" si="83"/>
        <v>45263</v>
      </c>
      <c r="N203" s="37">
        <f t="shared" si="84"/>
        <v>45268</v>
      </c>
      <c r="O203" s="37" t="str">
        <f t="shared" si="92"/>
        <v/>
      </c>
      <c r="P203" s="168"/>
      <c r="Q203" s="175" t="str">
        <f t="shared" si="85"/>
        <v/>
      </c>
      <c r="R203" s="176" t="str">
        <f t="shared" si="86"/>
        <v/>
      </c>
      <c r="S203" s="177" t="str">
        <f t="shared" si="87"/>
        <v/>
      </c>
      <c r="T203" s="177" t="str">
        <f t="shared" si="88"/>
        <v/>
      </c>
      <c r="U203" s="177">
        <f t="shared" si="89"/>
        <v>0</v>
      </c>
      <c r="V203" s="37" t="str">
        <f t="shared" ca="1" si="90"/>
        <v>Atrasado, ainda não iniciado</v>
      </c>
      <c r="W203" s="33" t="str">
        <f t="shared" si="93"/>
        <v xml:space="preserve">EVT 17 - Neurocirurgia </v>
      </c>
      <c r="AMK203" s="14"/>
    </row>
    <row r="204" spans="1:23 1025:1025" x14ac:dyDescent="0.25">
      <c r="A204" s="29">
        <f t="shared" si="68"/>
        <v>17</v>
      </c>
      <c r="B204" s="30" t="s">
        <v>23</v>
      </c>
      <c r="C204" s="31" t="s">
        <v>349</v>
      </c>
      <c r="D204" s="32" t="s">
        <v>64</v>
      </c>
      <c r="E204" s="33" t="str">
        <f t="shared" si="81"/>
        <v xml:space="preserve">77/2024 - Neurocirurgia </v>
      </c>
      <c r="F204" s="173" t="s">
        <v>43</v>
      </c>
      <c r="G204" s="35" t="str">
        <f t="shared" si="91"/>
        <v>DISPONIBILIZAÇÃO DAS EEOO</v>
      </c>
      <c r="H204" s="31" t="s">
        <v>350</v>
      </c>
      <c r="I204" s="36">
        <v>45378</v>
      </c>
      <c r="J204" s="37" t="str">
        <f t="shared" si="82"/>
        <v>K</v>
      </c>
      <c r="K204" s="38" t="s">
        <v>36</v>
      </c>
      <c r="L204" s="174">
        <v>90</v>
      </c>
      <c r="M204" s="37">
        <f t="shared" si="83"/>
        <v>45268</v>
      </c>
      <c r="N204" s="37">
        <f t="shared" si="84"/>
        <v>45358</v>
      </c>
      <c r="O204" s="37" t="str">
        <f t="shared" si="92"/>
        <v/>
      </c>
      <c r="P204" s="168"/>
      <c r="Q204" s="175" t="str">
        <f t="shared" si="85"/>
        <v/>
      </c>
      <c r="R204" s="176" t="str">
        <f t="shared" si="86"/>
        <v/>
      </c>
      <c r="S204" s="177" t="str">
        <f t="shared" si="87"/>
        <v/>
      </c>
      <c r="T204" s="177" t="str">
        <f t="shared" si="88"/>
        <v/>
      </c>
      <c r="U204" s="177">
        <f t="shared" si="89"/>
        <v>0</v>
      </c>
      <c r="V204" s="37" t="str">
        <f t="shared" ca="1" si="90"/>
        <v>Atrasado, ainda não iniciado</v>
      </c>
      <c r="W204" s="33" t="str">
        <f t="shared" si="93"/>
        <v xml:space="preserve">EVT 17 - Neurocirurgia </v>
      </c>
      <c r="AMK204" s="14"/>
    </row>
    <row r="205" spans="1:23 1025:1025" x14ac:dyDescent="0.25">
      <c r="A205" s="29">
        <f t="shared" si="68"/>
        <v>17</v>
      </c>
      <c r="B205" s="30" t="s">
        <v>23</v>
      </c>
      <c r="C205" s="31" t="s">
        <v>349</v>
      </c>
      <c r="D205" s="32" t="s">
        <v>64</v>
      </c>
      <c r="E205" s="33" t="str">
        <f t="shared" si="81"/>
        <v xml:space="preserve">77/2024 - Neurocirurgia </v>
      </c>
      <c r="F205" s="173" t="s">
        <v>43</v>
      </c>
      <c r="G205" s="35" t="str">
        <f t="shared" si="91"/>
        <v>DISPONIBILIZAÇÃO DAS EEOO</v>
      </c>
      <c r="H205" s="31" t="s">
        <v>350</v>
      </c>
      <c r="I205" s="36">
        <v>45378</v>
      </c>
      <c r="J205" s="37" t="str">
        <f t="shared" si="82"/>
        <v>L</v>
      </c>
      <c r="K205" s="38" t="s">
        <v>37</v>
      </c>
      <c r="L205" s="174">
        <v>10</v>
      </c>
      <c r="M205" s="37">
        <f t="shared" si="83"/>
        <v>45358</v>
      </c>
      <c r="N205" s="180">
        <f>I205-10</f>
        <v>45368</v>
      </c>
      <c r="O205" s="37" t="str">
        <f t="shared" si="92"/>
        <v/>
      </c>
      <c r="P205" s="168"/>
      <c r="Q205" s="175" t="str">
        <f t="shared" si="85"/>
        <v/>
      </c>
      <c r="R205" s="176" t="str">
        <f t="shared" si="86"/>
        <v/>
      </c>
      <c r="S205" s="177" t="str">
        <f t="shared" si="87"/>
        <v/>
      </c>
      <c r="T205" s="177" t="str">
        <f t="shared" si="88"/>
        <v/>
      </c>
      <c r="U205" s="177">
        <f t="shared" si="89"/>
        <v>0</v>
      </c>
      <c r="V205" s="37" t="str">
        <f t="shared" ca="1" si="90"/>
        <v>Atrasado, ainda não iniciado</v>
      </c>
      <c r="W205" s="33" t="str">
        <f t="shared" si="93"/>
        <v xml:space="preserve">EVT 17 - Neurocirurgia </v>
      </c>
      <c r="AMK205" s="14"/>
    </row>
    <row r="206" spans="1:23 1025:1025" s="172" customFormat="1" x14ac:dyDescent="0.25">
      <c r="A206" s="29">
        <f t="shared" ref="A206:A269" si="94">A194+1</f>
        <v>18</v>
      </c>
      <c r="B206" s="159" t="s">
        <v>23</v>
      </c>
      <c r="C206" s="160" t="s">
        <v>351</v>
      </c>
      <c r="D206" s="161" t="s">
        <v>65</v>
      </c>
      <c r="E206" s="162" t="str">
        <f t="shared" si="81"/>
        <v xml:space="preserve">47/2024 - Equipamentos de Saúde </v>
      </c>
      <c r="F206" s="163" t="s">
        <v>66</v>
      </c>
      <c r="G206" s="164" t="str">
        <f>IF(P206="",MID(K206,5,999),IF(P207="",MID(K207,5,999),IF(P208="",MID(K208,5,999),IF(P209="",MID(K209,5,999),IF(P210="",MID(K210,5,999),IF(P211="",MID(K211,5,999),IF(P212="",MID(K212,5,999),IF(P213="",MID(K213,5,999),IF(P214="",MID(K214,5,999),IF(P215="",MID(K215,5,999),IF(P216="",MID(K216,5,999),MID(K217,5,999))))))))))))</f>
        <v>DISPONIBILIZAÇÃO DAS EEOO</v>
      </c>
      <c r="H206" s="160" t="s">
        <v>67</v>
      </c>
      <c r="I206" s="179">
        <v>45240</v>
      </c>
      <c r="J206" s="165" t="str">
        <f t="shared" si="82"/>
        <v>A</v>
      </c>
      <c r="K206" s="166" t="s">
        <v>26</v>
      </c>
      <c r="L206" s="167">
        <v>0</v>
      </c>
      <c r="M206" s="165">
        <f t="shared" si="83"/>
        <v>45000</v>
      </c>
      <c r="N206" s="165">
        <f t="shared" ref="N206:N216" si="95">M207</f>
        <v>45000</v>
      </c>
      <c r="O206" s="165">
        <f>M206</f>
        <v>45000</v>
      </c>
      <c r="P206" s="168"/>
      <c r="Q206" s="169" t="str">
        <f t="shared" si="85"/>
        <v/>
      </c>
      <c r="R206" s="170" t="str">
        <f t="shared" si="86"/>
        <v/>
      </c>
      <c r="S206" s="171" t="str">
        <f t="shared" si="87"/>
        <v/>
      </c>
      <c r="T206" s="171" t="str">
        <f t="shared" si="88"/>
        <v/>
      </c>
      <c r="U206" s="171">
        <f t="shared" si="89"/>
        <v>0</v>
      </c>
      <c r="V206" s="165" t="str">
        <f t="shared" ca="1" si="90"/>
        <v>Atrasado, em andamento</v>
      </c>
      <c r="W206" s="33" t="str">
        <f t="shared" si="93"/>
        <v xml:space="preserve">EVT 18 - Equipamentos de Saúde </v>
      </c>
    </row>
    <row r="207" spans="1:23 1025:1025" x14ac:dyDescent="0.25">
      <c r="A207" s="29">
        <f t="shared" si="94"/>
        <v>18</v>
      </c>
      <c r="B207" s="30" t="s">
        <v>23</v>
      </c>
      <c r="C207" s="31" t="s">
        <v>351</v>
      </c>
      <c r="D207" s="32" t="s">
        <v>65</v>
      </c>
      <c r="E207" s="33" t="str">
        <f t="shared" si="81"/>
        <v xml:space="preserve">47/2024 - Equipamentos de Saúde </v>
      </c>
      <c r="F207" s="173" t="s">
        <v>66</v>
      </c>
      <c r="G207" s="35" t="str">
        <f t="shared" ref="G207:G217" si="96">G206</f>
        <v>DISPONIBILIZAÇÃO DAS EEOO</v>
      </c>
      <c r="H207" s="31" t="s">
        <v>67</v>
      </c>
      <c r="I207" s="36">
        <v>45240</v>
      </c>
      <c r="J207" s="37" t="str">
        <f t="shared" si="82"/>
        <v>B</v>
      </c>
      <c r="K207" s="38" t="s">
        <v>27</v>
      </c>
      <c r="L207" s="174">
        <v>5</v>
      </c>
      <c r="M207" s="37">
        <f t="shared" si="83"/>
        <v>45000</v>
      </c>
      <c r="N207" s="37">
        <f t="shared" si="95"/>
        <v>45005</v>
      </c>
      <c r="O207" s="37" t="str">
        <f t="shared" ref="O207:O217" si="97">IF(P206&lt;&gt;"",P206,"")</f>
        <v/>
      </c>
      <c r="P207" s="168"/>
      <c r="Q207" s="175" t="str">
        <f t="shared" si="85"/>
        <v/>
      </c>
      <c r="R207" s="176" t="str">
        <f t="shared" si="86"/>
        <v/>
      </c>
      <c r="S207" s="177" t="str">
        <f t="shared" si="87"/>
        <v/>
      </c>
      <c r="T207" s="177" t="str">
        <f t="shared" si="88"/>
        <v/>
      </c>
      <c r="U207" s="177">
        <f t="shared" si="89"/>
        <v>0</v>
      </c>
      <c r="V207" s="37" t="str">
        <f t="shared" ca="1" si="90"/>
        <v>Atrasado, ainda não iniciado</v>
      </c>
      <c r="W207" s="33" t="str">
        <f t="shared" si="93"/>
        <v xml:space="preserve">EVT 18 - Equipamentos de Saúde </v>
      </c>
      <c r="AMK207" s="14"/>
    </row>
    <row r="208" spans="1:23 1025:1025" x14ac:dyDescent="0.25">
      <c r="A208" s="29">
        <f t="shared" si="94"/>
        <v>18</v>
      </c>
      <c r="B208" s="30" t="s">
        <v>23</v>
      </c>
      <c r="C208" s="31" t="s">
        <v>351</v>
      </c>
      <c r="D208" s="32" t="s">
        <v>65</v>
      </c>
      <c r="E208" s="33" t="str">
        <f t="shared" si="81"/>
        <v xml:space="preserve">47/2024 - Equipamentos de Saúde </v>
      </c>
      <c r="F208" s="173" t="s">
        <v>66</v>
      </c>
      <c r="G208" s="35" t="str">
        <f t="shared" si="96"/>
        <v>DISPONIBILIZAÇÃO DAS EEOO</v>
      </c>
      <c r="H208" s="31" t="s">
        <v>67</v>
      </c>
      <c r="I208" s="36">
        <v>45240</v>
      </c>
      <c r="J208" s="37" t="str">
        <f t="shared" si="82"/>
        <v>C</v>
      </c>
      <c r="K208" s="38" t="s">
        <v>28</v>
      </c>
      <c r="L208" s="174">
        <v>40</v>
      </c>
      <c r="M208" s="37">
        <f t="shared" si="83"/>
        <v>45005</v>
      </c>
      <c r="N208" s="37">
        <f t="shared" si="95"/>
        <v>45045</v>
      </c>
      <c r="O208" s="37" t="str">
        <f t="shared" si="97"/>
        <v/>
      </c>
      <c r="P208" s="168"/>
      <c r="Q208" s="175" t="str">
        <f t="shared" si="85"/>
        <v/>
      </c>
      <c r="R208" s="176" t="str">
        <f t="shared" si="86"/>
        <v/>
      </c>
      <c r="S208" s="177" t="str">
        <f t="shared" si="87"/>
        <v/>
      </c>
      <c r="T208" s="177" t="str">
        <f t="shared" si="88"/>
        <v/>
      </c>
      <c r="U208" s="177">
        <f t="shared" si="89"/>
        <v>0</v>
      </c>
      <c r="V208" s="37" t="str">
        <f t="shared" ca="1" si="90"/>
        <v>Atrasado, ainda não iniciado</v>
      </c>
      <c r="W208" s="33" t="str">
        <f t="shared" si="93"/>
        <v xml:space="preserve">EVT 18 - Equipamentos de Saúde </v>
      </c>
      <c r="AMK208" s="14"/>
    </row>
    <row r="209" spans="1:23 1025:1025" x14ac:dyDescent="0.25">
      <c r="A209" s="29">
        <f t="shared" si="94"/>
        <v>18</v>
      </c>
      <c r="B209" s="30" t="s">
        <v>23</v>
      </c>
      <c r="C209" s="31" t="s">
        <v>351</v>
      </c>
      <c r="D209" s="32" t="s">
        <v>65</v>
      </c>
      <c r="E209" s="33" t="str">
        <f t="shared" si="81"/>
        <v xml:space="preserve">47/2024 - Equipamentos de Saúde </v>
      </c>
      <c r="F209" s="173" t="s">
        <v>66</v>
      </c>
      <c r="G209" s="35" t="str">
        <f t="shared" si="96"/>
        <v>DISPONIBILIZAÇÃO DAS EEOO</v>
      </c>
      <c r="H209" s="31" t="s">
        <v>67</v>
      </c>
      <c r="I209" s="36">
        <v>45240</v>
      </c>
      <c r="J209" s="37" t="str">
        <f t="shared" si="82"/>
        <v>D</v>
      </c>
      <c r="K209" s="38" t="s">
        <v>29</v>
      </c>
      <c r="L209" s="174">
        <v>5</v>
      </c>
      <c r="M209" s="37">
        <f t="shared" si="83"/>
        <v>45045</v>
      </c>
      <c r="N209" s="37">
        <f t="shared" si="95"/>
        <v>45050</v>
      </c>
      <c r="O209" s="37" t="str">
        <f t="shared" si="97"/>
        <v/>
      </c>
      <c r="P209" s="168"/>
      <c r="Q209" s="175" t="str">
        <f t="shared" si="85"/>
        <v/>
      </c>
      <c r="R209" s="176" t="str">
        <f t="shared" si="86"/>
        <v/>
      </c>
      <c r="S209" s="177" t="str">
        <f t="shared" si="87"/>
        <v/>
      </c>
      <c r="T209" s="177" t="str">
        <f t="shared" si="88"/>
        <v/>
      </c>
      <c r="U209" s="177">
        <f t="shared" si="89"/>
        <v>0</v>
      </c>
      <c r="V209" s="37" t="str">
        <f t="shared" ca="1" si="90"/>
        <v>Atrasado, ainda não iniciado</v>
      </c>
      <c r="W209" s="33" t="str">
        <f t="shared" si="93"/>
        <v xml:space="preserve">EVT 18 - Equipamentos de Saúde </v>
      </c>
      <c r="AMK209" s="14"/>
    </row>
    <row r="210" spans="1:23 1025:1025" x14ac:dyDescent="0.25">
      <c r="A210" s="29">
        <f t="shared" si="94"/>
        <v>18</v>
      </c>
      <c r="B210" s="30" t="s">
        <v>23</v>
      </c>
      <c r="C210" s="31" t="s">
        <v>351</v>
      </c>
      <c r="D210" s="32" t="s">
        <v>65</v>
      </c>
      <c r="E210" s="33" t="str">
        <f t="shared" si="81"/>
        <v xml:space="preserve">47/2024 - Equipamentos de Saúde </v>
      </c>
      <c r="F210" s="173" t="s">
        <v>66</v>
      </c>
      <c r="G210" s="35" t="str">
        <f t="shared" si="96"/>
        <v>DISPONIBILIZAÇÃO DAS EEOO</v>
      </c>
      <c r="H210" s="31" t="s">
        <v>67</v>
      </c>
      <c r="I210" s="36">
        <v>45240</v>
      </c>
      <c r="J210" s="37" t="str">
        <f t="shared" si="82"/>
        <v>E</v>
      </c>
      <c r="K210" s="38" t="s">
        <v>30</v>
      </c>
      <c r="L210" s="174">
        <v>5</v>
      </c>
      <c r="M210" s="37">
        <f t="shared" si="83"/>
        <v>45050</v>
      </c>
      <c r="N210" s="37">
        <f t="shared" si="95"/>
        <v>45055</v>
      </c>
      <c r="O210" s="37" t="str">
        <f t="shared" si="97"/>
        <v/>
      </c>
      <c r="P210" s="168"/>
      <c r="Q210" s="175" t="str">
        <f t="shared" si="85"/>
        <v/>
      </c>
      <c r="R210" s="176" t="str">
        <f t="shared" si="86"/>
        <v/>
      </c>
      <c r="S210" s="177" t="str">
        <f t="shared" si="87"/>
        <v/>
      </c>
      <c r="T210" s="177" t="str">
        <f t="shared" si="88"/>
        <v/>
      </c>
      <c r="U210" s="177">
        <f t="shared" si="89"/>
        <v>0</v>
      </c>
      <c r="V210" s="37" t="str">
        <f t="shared" ca="1" si="90"/>
        <v>Atrasado, ainda não iniciado</v>
      </c>
      <c r="W210" s="33" t="str">
        <f t="shared" si="93"/>
        <v xml:space="preserve">EVT 18 - Equipamentos de Saúde </v>
      </c>
      <c r="AMK210" s="14"/>
    </row>
    <row r="211" spans="1:23 1025:1025" x14ac:dyDescent="0.25">
      <c r="A211" s="29">
        <f t="shared" si="94"/>
        <v>18</v>
      </c>
      <c r="B211" s="30" t="s">
        <v>23</v>
      </c>
      <c r="C211" s="31" t="s">
        <v>351</v>
      </c>
      <c r="D211" s="32" t="s">
        <v>65</v>
      </c>
      <c r="E211" s="33" t="str">
        <f t="shared" si="81"/>
        <v xml:space="preserve">47/2024 - Equipamentos de Saúde </v>
      </c>
      <c r="F211" s="173" t="s">
        <v>66</v>
      </c>
      <c r="G211" s="35" t="str">
        <f t="shared" si="96"/>
        <v>DISPONIBILIZAÇÃO DAS EEOO</v>
      </c>
      <c r="H211" s="31" t="s">
        <v>67</v>
      </c>
      <c r="I211" s="36">
        <v>45240</v>
      </c>
      <c r="J211" s="37" t="str">
        <f t="shared" si="82"/>
        <v>F</v>
      </c>
      <c r="K211" s="38" t="s">
        <v>31</v>
      </c>
      <c r="L211" s="174">
        <v>5</v>
      </c>
      <c r="M211" s="37">
        <f t="shared" si="83"/>
        <v>45055</v>
      </c>
      <c r="N211" s="37">
        <f t="shared" si="95"/>
        <v>45060</v>
      </c>
      <c r="O211" s="37" t="str">
        <f t="shared" si="97"/>
        <v/>
      </c>
      <c r="P211" s="168"/>
      <c r="Q211" s="175" t="str">
        <f t="shared" si="85"/>
        <v/>
      </c>
      <c r="R211" s="176" t="str">
        <f t="shared" si="86"/>
        <v/>
      </c>
      <c r="S211" s="177" t="str">
        <f t="shared" si="87"/>
        <v/>
      </c>
      <c r="T211" s="177" t="str">
        <f t="shared" si="88"/>
        <v/>
      </c>
      <c r="U211" s="177">
        <f t="shared" si="89"/>
        <v>0</v>
      </c>
      <c r="V211" s="37" t="str">
        <f t="shared" ca="1" si="90"/>
        <v>Atrasado, ainda não iniciado</v>
      </c>
      <c r="W211" s="33" t="str">
        <f t="shared" si="93"/>
        <v xml:space="preserve">EVT 18 - Equipamentos de Saúde </v>
      </c>
      <c r="AMK211" s="14"/>
    </row>
    <row r="212" spans="1:23 1025:1025" x14ac:dyDescent="0.25">
      <c r="A212" s="29">
        <f t="shared" si="94"/>
        <v>18</v>
      </c>
      <c r="B212" s="30" t="s">
        <v>23</v>
      </c>
      <c r="C212" s="31" t="s">
        <v>351</v>
      </c>
      <c r="D212" s="32" t="s">
        <v>65</v>
      </c>
      <c r="E212" s="33" t="str">
        <f t="shared" si="81"/>
        <v xml:space="preserve">47/2024 - Equipamentos de Saúde </v>
      </c>
      <c r="F212" s="173" t="s">
        <v>66</v>
      </c>
      <c r="G212" s="35" t="str">
        <f t="shared" si="96"/>
        <v>DISPONIBILIZAÇÃO DAS EEOO</v>
      </c>
      <c r="H212" s="31" t="s">
        <v>67</v>
      </c>
      <c r="I212" s="36">
        <v>45240</v>
      </c>
      <c r="J212" s="37" t="str">
        <f t="shared" si="82"/>
        <v>G</v>
      </c>
      <c r="K212" s="38" t="s">
        <v>32</v>
      </c>
      <c r="L212" s="174">
        <v>5</v>
      </c>
      <c r="M212" s="37">
        <f t="shared" si="83"/>
        <v>45060</v>
      </c>
      <c r="N212" s="37">
        <f t="shared" si="95"/>
        <v>45065</v>
      </c>
      <c r="O212" s="37" t="str">
        <f t="shared" si="97"/>
        <v/>
      </c>
      <c r="P212" s="168"/>
      <c r="Q212" s="175" t="str">
        <f t="shared" si="85"/>
        <v/>
      </c>
      <c r="R212" s="176" t="str">
        <f t="shared" si="86"/>
        <v/>
      </c>
      <c r="S212" s="177" t="str">
        <f t="shared" si="87"/>
        <v/>
      </c>
      <c r="T212" s="177" t="str">
        <f t="shared" si="88"/>
        <v/>
      </c>
      <c r="U212" s="177">
        <f t="shared" si="89"/>
        <v>0</v>
      </c>
      <c r="V212" s="37" t="str">
        <f t="shared" ca="1" si="90"/>
        <v>Atrasado, ainda não iniciado</v>
      </c>
      <c r="W212" s="33" t="str">
        <f t="shared" si="93"/>
        <v xml:space="preserve">EVT 18 - Equipamentos de Saúde </v>
      </c>
      <c r="AMK212" s="14"/>
    </row>
    <row r="213" spans="1:23 1025:1025" x14ac:dyDescent="0.25">
      <c r="A213" s="29">
        <f t="shared" si="94"/>
        <v>18</v>
      </c>
      <c r="B213" s="30" t="s">
        <v>23</v>
      </c>
      <c r="C213" s="31" t="s">
        <v>351</v>
      </c>
      <c r="D213" s="32" t="s">
        <v>65</v>
      </c>
      <c r="E213" s="33" t="str">
        <f t="shared" si="81"/>
        <v xml:space="preserve">47/2024 - Equipamentos de Saúde </v>
      </c>
      <c r="F213" s="173" t="s">
        <v>66</v>
      </c>
      <c r="G213" s="35" t="str">
        <f t="shared" si="96"/>
        <v>DISPONIBILIZAÇÃO DAS EEOO</v>
      </c>
      <c r="H213" s="31" t="s">
        <v>67</v>
      </c>
      <c r="I213" s="36">
        <v>45240</v>
      </c>
      <c r="J213" s="37" t="str">
        <f t="shared" si="82"/>
        <v>H</v>
      </c>
      <c r="K213" s="38" t="s">
        <v>33</v>
      </c>
      <c r="L213" s="174">
        <v>5</v>
      </c>
      <c r="M213" s="37">
        <f t="shared" si="83"/>
        <v>45065</v>
      </c>
      <c r="N213" s="37">
        <f t="shared" si="95"/>
        <v>45070</v>
      </c>
      <c r="O213" s="37" t="str">
        <f t="shared" si="97"/>
        <v/>
      </c>
      <c r="P213" s="168"/>
      <c r="Q213" s="175" t="str">
        <f t="shared" si="85"/>
        <v/>
      </c>
      <c r="R213" s="176" t="str">
        <f t="shared" si="86"/>
        <v/>
      </c>
      <c r="S213" s="177" t="str">
        <f t="shared" si="87"/>
        <v/>
      </c>
      <c r="T213" s="177" t="str">
        <f t="shared" si="88"/>
        <v/>
      </c>
      <c r="U213" s="177">
        <f t="shared" si="89"/>
        <v>0</v>
      </c>
      <c r="V213" s="37" t="str">
        <f t="shared" ca="1" si="90"/>
        <v>Atrasado, ainda não iniciado</v>
      </c>
      <c r="W213" s="33" t="str">
        <f t="shared" si="93"/>
        <v xml:space="preserve">EVT 18 - Equipamentos de Saúde </v>
      </c>
      <c r="AMK213" s="14"/>
    </row>
    <row r="214" spans="1:23 1025:1025" x14ac:dyDescent="0.25">
      <c r="A214" s="29">
        <f t="shared" si="94"/>
        <v>18</v>
      </c>
      <c r="B214" s="30" t="s">
        <v>23</v>
      </c>
      <c r="C214" s="31" t="s">
        <v>351</v>
      </c>
      <c r="D214" s="32" t="s">
        <v>65</v>
      </c>
      <c r="E214" s="33" t="str">
        <f t="shared" si="81"/>
        <v xml:space="preserve">47/2024 - Equipamentos de Saúde </v>
      </c>
      <c r="F214" s="173" t="s">
        <v>66</v>
      </c>
      <c r="G214" s="35" t="str">
        <f t="shared" si="96"/>
        <v>DISPONIBILIZAÇÃO DAS EEOO</v>
      </c>
      <c r="H214" s="31" t="s">
        <v>67</v>
      </c>
      <c r="I214" s="36">
        <v>45240</v>
      </c>
      <c r="J214" s="37" t="str">
        <f t="shared" si="82"/>
        <v>I</v>
      </c>
      <c r="K214" s="38" t="s">
        <v>34</v>
      </c>
      <c r="L214" s="174">
        <v>35</v>
      </c>
      <c r="M214" s="37">
        <f t="shared" si="83"/>
        <v>45070</v>
      </c>
      <c r="N214" s="37">
        <f t="shared" si="95"/>
        <v>45105</v>
      </c>
      <c r="O214" s="37" t="str">
        <f t="shared" si="97"/>
        <v/>
      </c>
      <c r="P214" s="168"/>
      <c r="Q214" s="175" t="str">
        <f t="shared" si="85"/>
        <v/>
      </c>
      <c r="R214" s="176" t="str">
        <f t="shared" si="86"/>
        <v/>
      </c>
      <c r="S214" s="177" t="str">
        <f t="shared" si="87"/>
        <v/>
      </c>
      <c r="T214" s="177" t="str">
        <f t="shared" si="88"/>
        <v/>
      </c>
      <c r="U214" s="177">
        <f t="shared" si="89"/>
        <v>0</v>
      </c>
      <c r="V214" s="37" t="str">
        <f t="shared" ca="1" si="90"/>
        <v>Atrasado, ainda não iniciado</v>
      </c>
      <c r="W214" s="33" t="str">
        <f t="shared" si="93"/>
        <v xml:space="preserve">EVT 18 - Equipamentos de Saúde </v>
      </c>
      <c r="AMK214" s="14"/>
    </row>
    <row r="215" spans="1:23 1025:1025" x14ac:dyDescent="0.25">
      <c r="A215" s="29">
        <f t="shared" si="94"/>
        <v>18</v>
      </c>
      <c r="B215" s="30" t="s">
        <v>23</v>
      </c>
      <c r="C215" s="31" t="s">
        <v>351</v>
      </c>
      <c r="D215" s="32" t="s">
        <v>65</v>
      </c>
      <c r="E215" s="33" t="str">
        <f t="shared" si="81"/>
        <v xml:space="preserve">47/2024 - Equipamentos de Saúde </v>
      </c>
      <c r="F215" s="173" t="s">
        <v>66</v>
      </c>
      <c r="G215" s="35" t="str">
        <f t="shared" si="96"/>
        <v>DISPONIBILIZAÇÃO DAS EEOO</v>
      </c>
      <c r="H215" s="31" t="s">
        <v>67</v>
      </c>
      <c r="I215" s="36">
        <v>45240</v>
      </c>
      <c r="J215" s="37" t="str">
        <f t="shared" si="82"/>
        <v>J</v>
      </c>
      <c r="K215" s="38" t="s">
        <v>35</v>
      </c>
      <c r="L215" s="174">
        <v>5</v>
      </c>
      <c r="M215" s="37">
        <f t="shared" si="83"/>
        <v>45105</v>
      </c>
      <c r="N215" s="37">
        <f t="shared" si="95"/>
        <v>45110</v>
      </c>
      <c r="O215" s="37" t="str">
        <f t="shared" si="97"/>
        <v/>
      </c>
      <c r="P215" s="168"/>
      <c r="Q215" s="175" t="str">
        <f t="shared" si="85"/>
        <v/>
      </c>
      <c r="R215" s="176" t="str">
        <f t="shared" si="86"/>
        <v/>
      </c>
      <c r="S215" s="177" t="str">
        <f t="shared" si="87"/>
        <v/>
      </c>
      <c r="T215" s="177" t="str">
        <f t="shared" si="88"/>
        <v/>
      </c>
      <c r="U215" s="177">
        <f t="shared" si="89"/>
        <v>0</v>
      </c>
      <c r="V215" s="37" t="str">
        <f t="shared" ca="1" si="90"/>
        <v>Atrasado, ainda não iniciado</v>
      </c>
      <c r="W215" s="33" t="str">
        <f t="shared" si="93"/>
        <v xml:space="preserve">EVT 18 - Equipamentos de Saúde </v>
      </c>
      <c r="AMK215" s="14"/>
    </row>
    <row r="216" spans="1:23 1025:1025" x14ac:dyDescent="0.25">
      <c r="A216" s="29">
        <f t="shared" si="94"/>
        <v>18</v>
      </c>
      <c r="B216" s="30" t="s">
        <v>23</v>
      </c>
      <c r="C216" s="31" t="s">
        <v>351</v>
      </c>
      <c r="D216" s="32" t="s">
        <v>65</v>
      </c>
      <c r="E216" s="33" t="str">
        <f t="shared" si="81"/>
        <v xml:space="preserve">47/2024 - Equipamentos de Saúde </v>
      </c>
      <c r="F216" s="173" t="s">
        <v>66</v>
      </c>
      <c r="G216" s="35" t="str">
        <f t="shared" si="96"/>
        <v>DISPONIBILIZAÇÃO DAS EEOO</v>
      </c>
      <c r="H216" s="31" t="s">
        <v>67</v>
      </c>
      <c r="I216" s="36">
        <v>45240</v>
      </c>
      <c r="J216" s="37" t="str">
        <f t="shared" si="82"/>
        <v>K</v>
      </c>
      <c r="K216" s="38" t="s">
        <v>36</v>
      </c>
      <c r="L216" s="174">
        <v>90</v>
      </c>
      <c r="M216" s="37">
        <f t="shared" si="83"/>
        <v>45110</v>
      </c>
      <c r="N216" s="37">
        <f t="shared" si="95"/>
        <v>45200</v>
      </c>
      <c r="O216" s="37" t="str">
        <f t="shared" si="97"/>
        <v/>
      </c>
      <c r="P216" s="168"/>
      <c r="Q216" s="175" t="str">
        <f t="shared" si="85"/>
        <v/>
      </c>
      <c r="R216" s="176" t="str">
        <f t="shared" si="86"/>
        <v/>
      </c>
      <c r="S216" s="177" t="str">
        <f t="shared" si="87"/>
        <v/>
      </c>
      <c r="T216" s="177" t="str">
        <f t="shared" si="88"/>
        <v/>
      </c>
      <c r="U216" s="177">
        <f t="shared" si="89"/>
        <v>0</v>
      </c>
      <c r="V216" s="37" t="str">
        <f t="shared" ca="1" si="90"/>
        <v>Atrasado, ainda não iniciado</v>
      </c>
      <c r="W216" s="33" t="str">
        <f t="shared" si="93"/>
        <v xml:space="preserve">EVT 18 - Equipamentos de Saúde </v>
      </c>
      <c r="AMK216" s="14"/>
    </row>
    <row r="217" spans="1:23 1025:1025" x14ac:dyDescent="0.25">
      <c r="A217" s="29">
        <f t="shared" si="94"/>
        <v>18</v>
      </c>
      <c r="B217" s="30" t="s">
        <v>23</v>
      </c>
      <c r="C217" s="31" t="s">
        <v>351</v>
      </c>
      <c r="D217" s="32" t="s">
        <v>65</v>
      </c>
      <c r="E217" s="33" t="str">
        <f t="shared" si="81"/>
        <v xml:space="preserve">47/2024 - Equipamentos de Saúde </v>
      </c>
      <c r="F217" s="173" t="s">
        <v>66</v>
      </c>
      <c r="G217" s="35" t="str">
        <f t="shared" si="96"/>
        <v>DISPONIBILIZAÇÃO DAS EEOO</v>
      </c>
      <c r="H217" s="31" t="s">
        <v>67</v>
      </c>
      <c r="I217" s="36">
        <v>45240</v>
      </c>
      <c r="J217" s="37" t="str">
        <f t="shared" si="82"/>
        <v>L</v>
      </c>
      <c r="K217" s="38" t="s">
        <v>37</v>
      </c>
      <c r="L217" s="193">
        <v>30</v>
      </c>
      <c r="M217" s="37">
        <f t="shared" si="83"/>
        <v>45200</v>
      </c>
      <c r="N217" s="180">
        <f>I217-10</f>
        <v>45230</v>
      </c>
      <c r="O217" s="37" t="str">
        <f t="shared" si="97"/>
        <v/>
      </c>
      <c r="P217" s="168"/>
      <c r="Q217" s="175" t="str">
        <f t="shared" si="85"/>
        <v/>
      </c>
      <c r="R217" s="176" t="str">
        <f t="shared" si="86"/>
        <v/>
      </c>
      <c r="S217" s="177" t="str">
        <f t="shared" si="87"/>
        <v/>
      </c>
      <c r="T217" s="177" t="str">
        <f t="shared" si="88"/>
        <v/>
      </c>
      <c r="U217" s="177">
        <f t="shared" si="89"/>
        <v>0</v>
      </c>
      <c r="V217" s="37" t="str">
        <f t="shared" ca="1" si="90"/>
        <v>Atrasado, ainda não iniciado</v>
      </c>
      <c r="W217" s="33" t="str">
        <f t="shared" si="93"/>
        <v xml:space="preserve">EVT 18 - Equipamentos de Saúde </v>
      </c>
      <c r="AMK217" s="14"/>
    </row>
    <row r="218" spans="1:23 1025:1025" s="172" customFormat="1" x14ac:dyDescent="0.25">
      <c r="A218" s="29">
        <f t="shared" si="94"/>
        <v>19</v>
      </c>
      <c r="B218" s="159" t="s">
        <v>23</v>
      </c>
      <c r="C218" s="160" t="s">
        <v>335</v>
      </c>
      <c r="D218" s="189" t="s">
        <v>336</v>
      </c>
      <c r="E218" s="162" t="str">
        <f t="shared" si="81"/>
        <v>72/2024 - Material cirúrgico especializado</v>
      </c>
      <c r="F218" s="182" t="s">
        <v>38</v>
      </c>
      <c r="G218" s="164" t="str">
        <f>IF(P218="",MID(K218,5,999),IF(P219="",MID(K219,5,999),IF(P220="",MID(K220,5,999),IF(P221="",MID(K221,5,999),IF(P222="",MID(K222,5,999),IF(P223="",MID(K223,5,999),IF(P224="",MID(K224,5,999),IF(P225="",MID(K225,5,999),IF(P226="",MID(K226,5,999),IF(P227="",MID(K227,5,999),IF(P228="",MID(K228,5,999),MID(K229,5,999))))))))))))</f>
        <v>DISPONIBILIZAÇÃO DAS EEOO</v>
      </c>
      <c r="H218" s="160" t="s">
        <v>68</v>
      </c>
      <c r="I218" s="194">
        <v>45777</v>
      </c>
      <c r="J218" s="165" t="str">
        <f t="shared" si="82"/>
        <v>A</v>
      </c>
      <c r="K218" s="166" t="s">
        <v>26</v>
      </c>
      <c r="L218" s="167">
        <v>0</v>
      </c>
      <c r="M218" s="165">
        <f t="shared" si="83"/>
        <v>45559</v>
      </c>
      <c r="N218" s="165">
        <f t="shared" ref="N218:N228" si="98">M219</f>
        <v>45559</v>
      </c>
      <c r="O218" s="165">
        <f>M218</f>
        <v>45559</v>
      </c>
      <c r="P218" s="168"/>
      <c r="Q218" s="169" t="str">
        <f t="shared" si="85"/>
        <v/>
      </c>
      <c r="R218" s="170" t="str">
        <f t="shared" si="86"/>
        <v/>
      </c>
      <c r="S218" s="171" t="str">
        <f t="shared" si="87"/>
        <v/>
      </c>
      <c r="T218" s="171" t="str">
        <f t="shared" si="88"/>
        <v/>
      </c>
      <c r="U218" s="171">
        <f t="shared" si="89"/>
        <v>0</v>
      </c>
      <c r="V218" s="165" t="str">
        <f t="shared" ca="1" si="90"/>
        <v>No prazo, em andamento</v>
      </c>
      <c r="W218" s="33" t="str">
        <f t="shared" si="93"/>
        <v>EVT 19 - Material cirúrgico especializado</v>
      </c>
    </row>
    <row r="219" spans="1:23 1025:1025" x14ac:dyDescent="0.25">
      <c r="A219" s="29">
        <f t="shared" si="94"/>
        <v>19</v>
      </c>
      <c r="B219" s="30" t="s">
        <v>23</v>
      </c>
      <c r="C219" s="31" t="s">
        <v>335</v>
      </c>
      <c r="D219" s="44" t="s">
        <v>336</v>
      </c>
      <c r="E219" s="33" t="str">
        <f t="shared" si="81"/>
        <v>72/2024 - Material cirúrgico especializado</v>
      </c>
      <c r="F219" s="184" t="s">
        <v>38</v>
      </c>
      <c r="G219" s="35" t="str">
        <f t="shared" ref="G219:G229" si="99">G218</f>
        <v>DISPONIBILIZAÇÃO DAS EEOO</v>
      </c>
      <c r="H219" s="31" t="s">
        <v>68</v>
      </c>
      <c r="I219" s="36">
        <v>45777</v>
      </c>
      <c r="J219" s="37" t="str">
        <f t="shared" si="82"/>
        <v>B</v>
      </c>
      <c r="K219" s="38" t="s">
        <v>27</v>
      </c>
      <c r="L219" s="174">
        <v>10</v>
      </c>
      <c r="M219" s="37">
        <f t="shared" si="83"/>
        <v>45559</v>
      </c>
      <c r="N219" s="37">
        <f t="shared" si="98"/>
        <v>45569</v>
      </c>
      <c r="O219" s="37" t="str">
        <f t="shared" ref="O219:O229" si="100">IF(P218&lt;&gt;"",P218,"")</f>
        <v/>
      </c>
      <c r="P219" s="168"/>
      <c r="Q219" s="175" t="str">
        <f t="shared" si="85"/>
        <v/>
      </c>
      <c r="R219" s="176" t="str">
        <f t="shared" si="86"/>
        <v/>
      </c>
      <c r="S219" s="177" t="str">
        <f t="shared" si="87"/>
        <v/>
      </c>
      <c r="T219" s="177" t="str">
        <f t="shared" si="88"/>
        <v/>
      </c>
      <c r="U219" s="177">
        <f t="shared" si="89"/>
        <v>0</v>
      </c>
      <c r="V219" s="37" t="str">
        <f t="shared" ca="1" si="90"/>
        <v>No prazo, ainda não iniciado</v>
      </c>
      <c r="W219" s="33" t="str">
        <f t="shared" si="93"/>
        <v>EVT 19 - Material cirúrgico especializado</v>
      </c>
      <c r="AMK219" s="14"/>
    </row>
    <row r="220" spans="1:23 1025:1025" x14ac:dyDescent="0.25">
      <c r="A220" s="29">
        <f t="shared" si="94"/>
        <v>19</v>
      </c>
      <c r="B220" s="30" t="s">
        <v>23</v>
      </c>
      <c r="C220" s="31" t="s">
        <v>335</v>
      </c>
      <c r="D220" s="44" t="s">
        <v>336</v>
      </c>
      <c r="E220" s="33" t="str">
        <f t="shared" si="81"/>
        <v>72/2024 - Material cirúrgico especializado</v>
      </c>
      <c r="F220" s="184" t="s">
        <v>38</v>
      </c>
      <c r="G220" s="35" t="str">
        <f t="shared" si="99"/>
        <v>DISPONIBILIZAÇÃO DAS EEOO</v>
      </c>
      <c r="H220" s="31" t="s">
        <v>68</v>
      </c>
      <c r="I220" s="36">
        <v>45777</v>
      </c>
      <c r="J220" s="37" t="str">
        <f t="shared" si="82"/>
        <v>C</v>
      </c>
      <c r="K220" s="38" t="s">
        <v>28</v>
      </c>
      <c r="L220" s="174">
        <v>30</v>
      </c>
      <c r="M220" s="37">
        <f t="shared" si="83"/>
        <v>45569</v>
      </c>
      <c r="N220" s="37">
        <f t="shared" si="98"/>
        <v>45599</v>
      </c>
      <c r="O220" s="37" t="str">
        <f t="shared" si="100"/>
        <v/>
      </c>
      <c r="P220" s="168"/>
      <c r="Q220" s="175" t="str">
        <f t="shared" si="85"/>
        <v/>
      </c>
      <c r="R220" s="176" t="str">
        <f t="shared" si="86"/>
        <v/>
      </c>
      <c r="S220" s="177" t="str">
        <f t="shared" si="87"/>
        <v/>
      </c>
      <c r="T220" s="177" t="str">
        <f t="shared" si="88"/>
        <v/>
      </c>
      <c r="U220" s="177">
        <f t="shared" si="89"/>
        <v>0</v>
      </c>
      <c r="V220" s="37" t="str">
        <f t="shared" ca="1" si="90"/>
        <v>No prazo, ainda não iniciado</v>
      </c>
      <c r="W220" s="33" t="str">
        <f t="shared" si="93"/>
        <v>EVT 19 - Material cirúrgico especializado</v>
      </c>
      <c r="AMK220" s="14"/>
    </row>
    <row r="221" spans="1:23 1025:1025" x14ac:dyDescent="0.25">
      <c r="A221" s="29">
        <f t="shared" si="94"/>
        <v>19</v>
      </c>
      <c r="B221" s="30" t="s">
        <v>23</v>
      </c>
      <c r="C221" s="31" t="s">
        <v>335</v>
      </c>
      <c r="D221" s="44" t="s">
        <v>336</v>
      </c>
      <c r="E221" s="33" t="str">
        <f t="shared" si="81"/>
        <v>72/2024 - Material cirúrgico especializado</v>
      </c>
      <c r="F221" s="184" t="s">
        <v>38</v>
      </c>
      <c r="G221" s="35" t="str">
        <f t="shared" si="99"/>
        <v>DISPONIBILIZAÇÃO DAS EEOO</v>
      </c>
      <c r="H221" s="31" t="s">
        <v>68</v>
      </c>
      <c r="I221" s="36">
        <v>45777</v>
      </c>
      <c r="J221" s="37" t="str">
        <f t="shared" si="82"/>
        <v>D</v>
      </c>
      <c r="K221" s="38" t="s">
        <v>29</v>
      </c>
      <c r="L221" s="174">
        <v>10</v>
      </c>
      <c r="M221" s="37">
        <f t="shared" si="83"/>
        <v>45599</v>
      </c>
      <c r="N221" s="37">
        <f t="shared" si="98"/>
        <v>45609</v>
      </c>
      <c r="O221" s="37" t="str">
        <f t="shared" si="100"/>
        <v/>
      </c>
      <c r="P221" s="168"/>
      <c r="Q221" s="175" t="str">
        <f t="shared" si="85"/>
        <v/>
      </c>
      <c r="R221" s="176" t="str">
        <f t="shared" si="86"/>
        <v/>
      </c>
      <c r="S221" s="177" t="str">
        <f t="shared" si="87"/>
        <v/>
      </c>
      <c r="T221" s="177" t="str">
        <f t="shared" si="88"/>
        <v/>
      </c>
      <c r="U221" s="177">
        <f t="shared" si="89"/>
        <v>0</v>
      </c>
      <c r="V221" s="37" t="str">
        <f t="shared" ca="1" si="90"/>
        <v>No prazo, ainda não iniciado</v>
      </c>
      <c r="W221" s="33" t="str">
        <f t="shared" si="93"/>
        <v>EVT 19 - Material cirúrgico especializado</v>
      </c>
      <c r="AMK221" s="14"/>
    </row>
    <row r="222" spans="1:23 1025:1025" x14ac:dyDescent="0.25">
      <c r="A222" s="29">
        <f t="shared" si="94"/>
        <v>19</v>
      </c>
      <c r="B222" s="30" t="s">
        <v>23</v>
      </c>
      <c r="C222" s="31" t="s">
        <v>335</v>
      </c>
      <c r="D222" s="44" t="s">
        <v>336</v>
      </c>
      <c r="E222" s="33" t="str">
        <f t="shared" si="81"/>
        <v>72/2024 - Material cirúrgico especializado</v>
      </c>
      <c r="F222" s="184" t="s">
        <v>38</v>
      </c>
      <c r="G222" s="35" t="str">
        <f t="shared" si="99"/>
        <v>DISPONIBILIZAÇÃO DAS EEOO</v>
      </c>
      <c r="H222" s="31" t="s">
        <v>68</v>
      </c>
      <c r="I222" s="36">
        <v>45777</v>
      </c>
      <c r="J222" s="37" t="str">
        <f t="shared" si="82"/>
        <v>E</v>
      </c>
      <c r="K222" s="38" t="s">
        <v>30</v>
      </c>
      <c r="L222" s="174">
        <v>10</v>
      </c>
      <c r="M222" s="37">
        <f t="shared" si="83"/>
        <v>45609</v>
      </c>
      <c r="N222" s="37">
        <f t="shared" si="98"/>
        <v>45619</v>
      </c>
      <c r="O222" s="37" t="str">
        <f t="shared" si="100"/>
        <v/>
      </c>
      <c r="P222" s="168"/>
      <c r="Q222" s="175" t="str">
        <f t="shared" si="85"/>
        <v/>
      </c>
      <c r="R222" s="176" t="str">
        <f t="shared" si="86"/>
        <v/>
      </c>
      <c r="S222" s="177" t="str">
        <f t="shared" si="87"/>
        <v/>
      </c>
      <c r="T222" s="177" t="str">
        <f t="shared" si="88"/>
        <v/>
      </c>
      <c r="U222" s="177">
        <f t="shared" si="89"/>
        <v>0</v>
      </c>
      <c r="V222" s="37" t="str">
        <f t="shared" ca="1" si="90"/>
        <v>No prazo, ainda não iniciado</v>
      </c>
      <c r="W222" s="33" t="str">
        <f t="shared" si="93"/>
        <v>EVT 19 - Material cirúrgico especializado</v>
      </c>
      <c r="AMK222" s="14"/>
    </row>
    <row r="223" spans="1:23 1025:1025" x14ac:dyDescent="0.25">
      <c r="A223" s="29">
        <f t="shared" si="94"/>
        <v>19</v>
      </c>
      <c r="B223" s="30" t="s">
        <v>23</v>
      </c>
      <c r="C223" s="31" t="s">
        <v>335</v>
      </c>
      <c r="D223" s="44" t="s">
        <v>336</v>
      </c>
      <c r="E223" s="33" t="str">
        <f t="shared" si="81"/>
        <v>72/2024 - Material cirúrgico especializado</v>
      </c>
      <c r="F223" s="184" t="s">
        <v>38</v>
      </c>
      <c r="G223" s="35" t="str">
        <f t="shared" si="99"/>
        <v>DISPONIBILIZAÇÃO DAS EEOO</v>
      </c>
      <c r="H223" s="31" t="s">
        <v>68</v>
      </c>
      <c r="I223" s="36">
        <v>45777</v>
      </c>
      <c r="J223" s="37" t="str">
        <f t="shared" si="82"/>
        <v>F</v>
      </c>
      <c r="K223" s="38" t="s">
        <v>31</v>
      </c>
      <c r="L223" s="174">
        <v>10</v>
      </c>
      <c r="M223" s="37">
        <f t="shared" si="83"/>
        <v>45619</v>
      </c>
      <c r="N223" s="37">
        <f t="shared" si="98"/>
        <v>45629</v>
      </c>
      <c r="O223" s="37" t="str">
        <f t="shared" si="100"/>
        <v/>
      </c>
      <c r="P223" s="168"/>
      <c r="Q223" s="175" t="str">
        <f t="shared" si="85"/>
        <v/>
      </c>
      <c r="R223" s="176" t="str">
        <f t="shared" si="86"/>
        <v/>
      </c>
      <c r="S223" s="177" t="str">
        <f t="shared" si="87"/>
        <v/>
      </c>
      <c r="T223" s="177" t="str">
        <f t="shared" si="88"/>
        <v/>
      </c>
      <c r="U223" s="177">
        <f t="shared" si="89"/>
        <v>0</v>
      </c>
      <c r="V223" s="37" t="str">
        <f t="shared" ca="1" si="90"/>
        <v>No prazo, ainda não iniciado</v>
      </c>
      <c r="W223" s="33" t="str">
        <f t="shared" si="93"/>
        <v>EVT 19 - Material cirúrgico especializado</v>
      </c>
      <c r="AMK223" s="14"/>
    </row>
    <row r="224" spans="1:23 1025:1025" x14ac:dyDescent="0.25">
      <c r="A224" s="29">
        <f t="shared" si="94"/>
        <v>19</v>
      </c>
      <c r="B224" s="30" t="s">
        <v>23</v>
      </c>
      <c r="C224" s="31" t="s">
        <v>335</v>
      </c>
      <c r="D224" s="44" t="s">
        <v>336</v>
      </c>
      <c r="E224" s="33" t="str">
        <f t="shared" si="81"/>
        <v>72/2024 - Material cirúrgico especializado</v>
      </c>
      <c r="F224" s="184" t="s">
        <v>38</v>
      </c>
      <c r="G224" s="35" t="str">
        <f t="shared" si="99"/>
        <v>DISPONIBILIZAÇÃO DAS EEOO</v>
      </c>
      <c r="H224" s="31" t="s">
        <v>68</v>
      </c>
      <c r="I224" s="36">
        <v>45777</v>
      </c>
      <c r="J224" s="37" t="str">
        <f t="shared" si="82"/>
        <v>G</v>
      </c>
      <c r="K224" s="38" t="s">
        <v>32</v>
      </c>
      <c r="L224" s="174">
        <v>5</v>
      </c>
      <c r="M224" s="37">
        <f t="shared" si="83"/>
        <v>45629</v>
      </c>
      <c r="N224" s="37">
        <f t="shared" si="98"/>
        <v>45634</v>
      </c>
      <c r="O224" s="37" t="str">
        <f t="shared" si="100"/>
        <v/>
      </c>
      <c r="P224" s="168"/>
      <c r="Q224" s="175" t="str">
        <f t="shared" si="85"/>
        <v/>
      </c>
      <c r="R224" s="176" t="str">
        <f t="shared" si="86"/>
        <v/>
      </c>
      <c r="S224" s="177" t="str">
        <f t="shared" si="87"/>
        <v/>
      </c>
      <c r="T224" s="177" t="str">
        <f t="shared" si="88"/>
        <v/>
      </c>
      <c r="U224" s="177">
        <f t="shared" si="89"/>
        <v>0</v>
      </c>
      <c r="V224" s="37" t="str">
        <f t="shared" ca="1" si="90"/>
        <v>No prazo, ainda não iniciado</v>
      </c>
      <c r="W224" s="33" t="str">
        <f t="shared" si="93"/>
        <v>EVT 19 - Material cirúrgico especializado</v>
      </c>
      <c r="AMK224" s="14"/>
    </row>
    <row r="225" spans="1:23 1025:1025" x14ac:dyDescent="0.25">
      <c r="A225" s="29">
        <f t="shared" si="94"/>
        <v>19</v>
      </c>
      <c r="B225" s="30" t="s">
        <v>23</v>
      </c>
      <c r="C225" s="31" t="s">
        <v>335</v>
      </c>
      <c r="D225" s="44" t="s">
        <v>336</v>
      </c>
      <c r="E225" s="33" t="str">
        <f t="shared" si="81"/>
        <v>72/2024 - Material cirúrgico especializado</v>
      </c>
      <c r="F225" s="184" t="s">
        <v>38</v>
      </c>
      <c r="G225" s="35" t="str">
        <f t="shared" si="99"/>
        <v>DISPONIBILIZAÇÃO DAS EEOO</v>
      </c>
      <c r="H225" s="31" t="s">
        <v>68</v>
      </c>
      <c r="I225" s="36">
        <v>45777</v>
      </c>
      <c r="J225" s="37" t="str">
        <f t="shared" si="82"/>
        <v>H</v>
      </c>
      <c r="K225" s="38" t="s">
        <v>33</v>
      </c>
      <c r="L225" s="174">
        <v>3</v>
      </c>
      <c r="M225" s="37">
        <f t="shared" si="83"/>
        <v>45634</v>
      </c>
      <c r="N225" s="37">
        <f t="shared" si="98"/>
        <v>45637</v>
      </c>
      <c r="O225" s="37" t="str">
        <f t="shared" si="100"/>
        <v/>
      </c>
      <c r="P225" s="168"/>
      <c r="Q225" s="175" t="str">
        <f t="shared" si="85"/>
        <v/>
      </c>
      <c r="R225" s="176" t="str">
        <f t="shared" si="86"/>
        <v/>
      </c>
      <c r="S225" s="177" t="str">
        <f t="shared" si="87"/>
        <v/>
      </c>
      <c r="T225" s="177" t="str">
        <f t="shared" si="88"/>
        <v/>
      </c>
      <c r="U225" s="177">
        <f t="shared" si="89"/>
        <v>0</v>
      </c>
      <c r="V225" s="37" t="str">
        <f t="shared" ca="1" si="90"/>
        <v>No prazo, ainda não iniciado</v>
      </c>
      <c r="W225" s="33" t="str">
        <f t="shared" si="93"/>
        <v>EVT 19 - Material cirúrgico especializado</v>
      </c>
      <c r="AMK225" s="14"/>
    </row>
    <row r="226" spans="1:23 1025:1025" x14ac:dyDescent="0.25">
      <c r="A226" s="29">
        <f t="shared" si="94"/>
        <v>19</v>
      </c>
      <c r="B226" s="30" t="s">
        <v>23</v>
      </c>
      <c r="C226" s="31" t="s">
        <v>335</v>
      </c>
      <c r="D226" s="44" t="s">
        <v>336</v>
      </c>
      <c r="E226" s="33" t="str">
        <f t="shared" si="81"/>
        <v>72/2024 - Material cirúrgico especializado</v>
      </c>
      <c r="F226" s="184" t="s">
        <v>38</v>
      </c>
      <c r="G226" s="35" t="str">
        <f t="shared" si="99"/>
        <v>DISPONIBILIZAÇÃO DAS EEOO</v>
      </c>
      <c r="H226" s="31" t="s">
        <v>68</v>
      </c>
      <c r="I226" s="36">
        <v>45777</v>
      </c>
      <c r="J226" s="37" t="str">
        <f t="shared" si="82"/>
        <v>I</v>
      </c>
      <c r="K226" s="38" t="s">
        <v>34</v>
      </c>
      <c r="L226" s="174">
        <v>30</v>
      </c>
      <c r="M226" s="37">
        <f t="shared" si="83"/>
        <v>45637</v>
      </c>
      <c r="N226" s="37">
        <f t="shared" si="98"/>
        <v>45667</v>
      </c>
      <c r="O226" s="37" t="str">
        <f t="shared" si="100"/>
        <v/>
      </c>
      <c r="P226" s="168"/>
      <c r="Q226" s="175" t="str">
        <f t="shared" si="85"/>
        <v/>
      </c>
      <c r="R226" s="176" t="str">
        <f t="shared" si="86"/>
        <v/>
      </c>
      <c r="S226" s="177" t="str">
        <f t="shared" si="87"/>
        <v/>
      </c>
      <c r="T226" s="177" t="str">
        <f t="shared" si="88"/>
        <v/>
      </c>
      <c r="U226" s="177">
        <f t="shared" si="89"/>
        <v>0</v>
      </c>
      <c r="V226" s="37" t="str">
        <f t="shared" ca="1" si="90"/>
        <v>No prazo, ainda não iniciado</v>
      </c>
      <c r="W226" s="33" t="str">
        <f t="shared" si="93"/>
        <v>EVT 19 - Material cirúrgico especializado</v>
      </c>
      <c r="AMK226" s="14"/>
    </row>
    <row r="227" spans="1:23 1025:1025" x14ac:dyDescent="0.25">
      <c r="A227" s="29">
        <f t="shared" si="94"/>
        <v>19</v>
      </c>
      <c r="B227" s="30" t="s">
        <v>23</v>
      </c>
      <c r="C227" s="31" t="s">
        <v>335</v>
      </c>
      <c r="D227" s="44" t="s">
        <v>336</v>
      </c>
      <c r="E227" s="33" t="str">
        <f t="shared" si="81"/>
        <v>72/2024 - Material cirúrgico especializado</v>
      </c>
      <c r="F227" s="184" t="s">
        <v>38</v>
      </c>
      <c r="G227" s="35" t="str">
        <f t="shared" si="99"/>
        <v>DISPONIBILIZAÇÃO DAS EEOO</v>
      </c>
      <c r="H227" s="31" t="s">
        <v>68</v>
      </c>
      <c r="I227" s="36">
        <v>45777</v>
      </c>
      <c r="J227" s="37" t="str">
        <f t="shared" si="82"/>
        <v>J</v>
      </c>
      <c r="K227" s="38" t="s">
        <v>35</v>
      </c>
      <c r="L227" s="174">
        <v>5</v>
      </c>
      <c r="M227" s="37">
        <f t="shared" si="83"/>
        <v>45667</v>
      </c>
      <c r="N227" s="37">
        <f t="shared" si="98"/>
        <v>45672</v>
      </c>
      <c r="O227" s="37" t="str">
        <f t="shared" si="100"/>
        <v/>
      </c>
      <c r="P227" s="168"/>
      <c r="Q227" s="175" t="str">
        <f t="shared" si="85"/>
        <v/>
      </c>
      <c r="R227" s="176" t="str">
        <f t="shared" si="86"/>
        <v/>
      </c>
      <c r="S227" s="177" t="str">
        <f t="shared" si="87"/>
        <v/>
      </c>
      <c r="T227" s="177" t="str">
        <f t="shared" si="88"/>
        <v/>
      </c>
      <c r="U227" s="177">
        <f t="shared" si="89"/>
        <v>0</v>
      </c>
      <c r="V227" s="37" t="str">
        <f t="shared" ca="1" si="90"/>
        <v>No prazo, ainda não iniciado</v>
      </c>
      <c r="W227" s="33" t="str">
        <f t="shared" si="93"/>
        <v>EVT 19 - Material cirúrgico especializado</v>
      </c>
      <c r="AMK227" s="14"/>
    </row>
    <row r="228" spans="1:23 1025:1025" x14ac:dyDescent="0.25">
      <c r="A228" s="29">
        <f t="shared" si="94"/>
        <v>19</v>
      </c>
      <c r="B228" s="30" t="s">
        <v>23</v>
      </c>
      <c r="C228" s="31" t="s">
        <v>335</v>
      </c>
      <c r="D228" s="44" t="s">
        <v>336</v>
      </c>
      <c r="E228" s="33" t="str">
        <f t="shared" si="81"/>
        <v>72/2024 - Material cirúrgico especializado</v>
      </c>
      <c r="F228" s="184" t="s">
        <v>38</v>
      </c>
      <c r="G228" s="35" t="str">
        <f t="shared" si="99"/>
        <v>DISPONIBILIZAÇÃO DAS EEOO</v>
      </c>
      <c r="H228" s="31" t="s">
        <v>68</v>
      </c>
      <c r="I228" s="36">
        <v>45777</v>
      </c>
      <c r="J228" s="37" t="str">
        <f t="shared" si="82"/>
        <v>K</v>
      </c>
      <c r="K228" s="38" t="s">
        <v>36</v>
      </c>
      <c r="L228" s="174">
        <v>90</v>
      </c>
      <c r="M228" s="37">
        <f t="shared" si="83"/>
        <v>45672</v>
      </c>
      <c r="N228" s="37">
        <f t="shared" si="98"/>
        <v>45762</v>
      </c>
      <c r="O228" s="37" t="str">
        <f t="shared" si="100"/>
        <v/>
      </c>
      <c r="P228" s="168"/>
      <c r="Q228" s="175" t="str">
        <f t="shared" si="85"/>
        <v/>
      </c>
      <c r="R228" s="176" t="str">
        <f t="shared" si="86"/>
        <v/>
      </c>
      <c r="S228" s="177" t="str">
        <f t="shared" si="87"/>
        <v/>
      </c>
      <c r="T228" s="177" t="str">
        <f t="shared" si="88"/>
        <v/>
      </c>
      <c r="U228" s="177">
        <f t="shared" si="89"/>
        <v>0</v>
      </c>
      <c r="V228" s="37" t="str">
        <f t="shared" ca="1" si="90"/>
        <v>No prazo, ainda não iniciado</v>
      </c>
      <c r="W228" s="33" t="str">
        <f t="shared" si="93"/>
        <v>EVT 19 - Material cirúrgico especializado</v>
      </c>
      <c r="AMK228" s="14"/>
    </row>
    <row r="229" spans="1:23 1025:1025" x14ac:dyDescent="0.25">
      <c r="A229" s="29">
        <f t="shared" si="94"/>
        <v>19</v>
      </c>
      <c r="B229" s="30" t="s">
        <v>23</v>
      </c>
      <c r="C229" s="31" t="s">
        <v>335</v>
      </c>
      <c r="D229" s="44" t="s">
        <v>336</v>
      </c>
      <c r="E229" s="33" t="str">
        <f t="shared" si="81"/>
        <v>72/2024 - Material cirúrgico especializado</v>
      </c>
      <c r="F229" s="184" t="s">
        <v>38</v>
      </c>
      <c r="G229" s="35" t="str">
        <f t="shared" si="99"/>
        <v>DISPONIBILIZAÇÃO DAS EEOO</v>
      </c>
      <c r="H229" s="31" t="s">
        <v>68</v>
      </c>
      <c r="I229" s="36">
        <v>45777</v>
      </c>
      <c r="J229" s="37" t="str">
        <f t="shared" si="82"/>
        <v>L</v>
      </c>
      <c r="K229" s="38" t="s">
        <v>37</v>
      </c>
      <c r="L229" s="174">
        <v>5</v>
      </c>
      <c r="M229" s="37">
        <f t="shared" si="83"/>
        <v>45762</v>
      </c>
      <c r="N229" s="180">
        <f>I229-10</f>
        <v>45767</v>
      </c>
      <c r="O229" s="37" t="str">
        <f t="shared" si="100"/>
        <v/>
      </c>
      <c r="P229" s="168"/>
      <c r="Q229" s="175" t="str">
        <f t="shared" si="85"/>
        <v/>
      </c>
      <c r="R229" s="176" t="str">
        <f t="shared" si="86"/>
        <v/>
      </c>
      <c r="S229" s="177" t="str">
        <f t="shared" si="87"/>
        <v/>
      </c>
      <c r="T229" s="177" t="str">
        <f t="shared" si="88"/>
        <v/>
      </c>
      <c r="U229" s="177">
        <f t="shared" si="89"/>
        <v>0</v>
      </c>
      <c r="V229" s="37" t="str">
        <f t="shared" ca="1" si="90"/>
        <v>No prazo, ainda não iniciado</v>
      </c>
      <c r="W229" s="33" t="str">
        <f t="shared" si="93"/>
        <v>EVT 19 - Material cirúrgico especializado</v>
      </c>
      <c r="AMK229" s="14"/>
    </row>
    <row r="230" spans="1:23 1025:1025" x14ac:dyDescent="0.25">
      <c r="A230" s="29">
        <f t="shared" si="94"/>
        <v>20</v>
      </c>
      <c r="B230" s="159" t="s">
        <v>23</v>
      </c>
      <c r="C230" s="160" t="s">
        <v>352</v>
      </c>
      <c r="D230" s="161" t="s">
        <v>353</v>
      </c>
      <c r="E230" s="162" t="str">
        <f t="shared" si="81"/>
        <v>71/2024 - Material Cirúrgico Comum</v>
      </c>
      <c r="F230" s="163" t="s">
        <v>60</v>
      </c>
      <c r="G230" s="164" t="str">
        <f>IF(P230="",MID(K230,5,999),IF(P231="",MID(K231,5,999),IF(P232="",MID(K232,5,999),IF(P233="",MID(K233,5,999),IF(P234="",MID(K234,5,999),IF(P235="",MID(K235,5,999),IF(P236="",MID(K236,5,999),IF(P237="",MID(K237,5,999),IF(P238="",MID(K238,5,999),IF(P239="",MID(K239,5,999),IF(P240="",MID(K240,5,999),MID(K241,5,999))))))))))))</f>
        <v>DISPONIBILIZAÇÃO DAS EEOO</v>
      </c>
      <c r="H230" s="160" t="s">
        <v>354</v>
      </c>
      <c r="I230" s="179">
        <v>45777</v>
      </c>
      <c r="J230" s="165" t="str">
        <f t="shared" si="82"/>
        <v>A</v>
      </c>
      <c r="K230" s="166" t="s">
        <v>26</v>
      </c>
      <c r="L230" s="167">
        <v>0</v>
      </c>
      <c r="M230" s="165">
        <f t="shared" si="83"/>
        <v>45537</v>
      </c>
      <c r="N230" s="165">
        <f t="shared" ref="N230:N240" si="101">M231</f>
        <v>45537</v>
      </c>
      <c r="O230" s="165">
        <f>M230</f>
        <v>45537</v>
      </c>
      <c r="P230" s="168"/>
      <c r="Q230" s="169" t="str">
        <f t="shared" si="85"/>
        <v/>
      </c>
      <c r="R230" s="170" t="str">
        <f t="shared" si="86"/>
        <v/>
      </c>
      <c r="S230" s="171" t="str">
        <f t="shared" si="87"/>
        <v/>
      </c>
      <c r="T230" s="171" t="str">
        <f t="shared" si="88"/>
        <v/>
      </c>
      <c r="U230" s="171">
        <f t="shared" si="89"/>
        <v>0</v>
      </c>
      <c r="V230" s="165" t="str">
        <f t="shared" ca="1" si="90"/>
        <v>No prazo, em andamento</v>
      </c>
      <c r="W230" s="33" t="str">
        <f t="shared" si="93"/>
        <v>EVT 20 - Material Cirúrgico Comum</v>
      </c>
      <c r="AMK230" s="14"/>
    </row>
    <row r="231" spans="1:23 1025:1025" x14ac:dyDescent="0.25">
      <c r="A231" s="29">
        <f t="shared" si="94"/>
        <v>20</v>
      </c>
      <c r="B231" s="30" t="s">
        <v>23</v>
      </c>
      <c r="C231" s="31" t="s">
        <v>352</v>
      </c>
      <c r="D231" s="32" t="s">
        <v>353</v>
      </c>
      <c r="E231" s="33" t="str">
        <f t="shared" si="81"/>
        <v>71/2024 - Material Cirúrgico Comum</v>
      </c>
      <c r="F231" s="184" t="s">
        <v>38</v>
      </c>
      <c r="G231" s="35" t="str">
        <f t="shared" ref="G231:G241" si="102">G230</f>
        <v>DISPONIBILIZAÇÃO DAS EEOO</v>
      </c>
      <c r="H231" s="31" t="s">
        <v>354</v>
      </c>
      <c r="I231" s="36">
        <v>45777</v>
      </c>
      <c r="J231" s="37" t="str">
        <f t="shared" si="82"/>
        <v>B</v>
      </c>
      <c r="K231" s="38" t="s">
        <v>27</v>
      </c>
      <c r="L231" s="174">
        <v>5</v>
      </c>
      <c r="M231" s="37">
        <f t="shared" si="83"/>
        <v>45537</v>
      </c>
      <c r="N231" s="37">
        <f t="shared" si="101"/>
        <v>45542</v>
      </c>
      <c r="O231" s="37" t="str">
        <f t="shared" ref="O231:O241" si="103">IF(P230&lt;&gt;"",P230,"")</f>
        <v/>
      </c>
      <c r="P231" s="168"/>
      <c r="Q231" s="175" t="str">
        <f t="shared" si="85"/>
        <v/>
      </c>
      <c r="R231" s="176" t="str">
        <f t="shared" si="86"/>
        <v/>
      </c>
      <c r="S231" s="177" t="str">
        <f t="shared" si="87"/>
        <v/>
      </c>
      <c r="T231" s="177" t="str">
        <f t="shared" si="88"/>
        <v/>
      </c>
      <c r="U231" s="177">
        <f t="shared" si="89"/>
        <v>0</v>
      </c>
      <c r="V231" s="37" t="str">
        <f t="shared" ca="1" si="90"/>
        <v>No prazo, ainda não iniciado</v>
      </c>
      <c r="W231" s="33" t="str">
        <f t="shared" si="93"/>
        <v>EVT 20 - Material Cirúrgico Comum</v>
      </c>
      <c r="AMK231" s="14"/>
    </row>
    <row r="232" spans="1:23 1025:1025" x14ac:dyDescent="0.25">
      <c r="A232" s="29">
        <f t="shared" si="94"/>
        <v>20</v>
      </c>
      <c r="B232" s="30" t="s">
        <v>23</v>
      </c>
      <c r="C232" s="31" t="s">
        <v>352</v>
      </c>
      <c r="D232" s="32" t="s">
        <v>353</v>
      </c>
      <c r="E232" s="33" t="str">
        <f t="shared" si="81"/>
        <v>71/2024 - Material Cirúrgico Comum</v>
      </c>
      <c r="F232" s="184" t="s">
        <v>38</v>
      </c>
      <c r="G232" s="35" t="str">
        <f t="shared" si="102"/>
        <v>DISPONIBILIZAÇÃO DAS EEOO</v>
      </c>
      <c r="H232" s="31" t="s">
        <v>354</v>
      </c>
      <c r="I232" s="36">
        <v>45777</v>
      </c>
      <c r="J232" s="37" t="str">
        <f t="shared" si="82"/>
        <v>C</v>
      </c>
      <c r="K232" s="38" t="s">
        <v>28</v>
      </c>
      <c r="L232" s="174">
        <v>40</v>
      </c>
      <c r="M232" s="37">
        <f t="shared" si="83"/>
        <v>45542</v>
      </c>
      <c r="N232" s="37">
        <f t="shared" si="101"/>
        <v>45582</v>
      </c>
      <c r="O232" s="37" t="str">
        <f t="shared" si="103"/>
        <v/>
      </c>
      <c r="P232" s="168"/>
      <c r="Q232" s="175" t="str">
        <f t="shared" si="85"/>
        <v/>
      </c>
      <c r="R232" s="176" t="str">
        <f t="shared" si="86"/>
        <v/>
      </c>
      <c r="S232" s="177" t="str">
        <f t="shared" si="87"/>
        <v/>
      </c>
      <c r="T232" s="177" t="str">
        <f t="shared" si="88"/>
        <v/>
      </c>
      <c r="U232" s="177">
        <f t="shared" si="89"/>
        <v>0</v>
      </c>
      <c r="V232" s="37" t="str">
        <f t="shared" ca="1" si="90"/>
        <v>No prazo, ainda não iniciado</v>
      </c>
      <c r="W232" s="33" t="str">
        <f t="shared" si="93"/>
        <v>EVT 20 - Material Cirúrgico Comum</v>
      </c>
      <c r="AMK232" s="14"/>
    </row>
    <row r="233" spans="1:23 1025:1025" x14ac:dyDescent="0.25">
      <c r="A233" s="29">
        <f t="shared" si="94"/>
        <v>20</v>
      </c>
      <c r="B233" s="30" t="s">
        <v>23</v>
      </c>
      <c r="C233" s="31" t="s">
        <v>352</v>
      </c>
      <c r="D233" s="32" t="s">
        <v>353</v>
      </c>
      <c r="E233" s="33" t="str">
        <f t="shared" si="81"/>
        <v>71/2024 - Material Cirúrgico Comum</v>
      </c>
      <c r="F233" s="184" t="s">
        <v>38</v>
      </c>
      <c r="G233" s="35" t="str">
        <f t="shared" si="102"/>
        <v>DISPONIBILIZAÇÃO DAS EEOO</v>
      </c>
      <c r="H233" s="31" t="s">
        <v>354</v>
      </c>
      <c r="I233" s="36">
        <v>45777</v>
      </c>
      <c r="J233" s="37" t="str">
        <f t="shared" si="82"/>
        <v>D</v>
      </c>
      <c r="K233" s="38" t="s">
        <v>29</v>
      </c>
      <c r="L233" s="174">
        <v>5</v>
      </c>
      <c r="M233" s="37">
        <f t="shared" si="83"/>
        <v>45582</v>
      </c>
      <c r="N233" s="37">
        <f t="shared" si="101"/>
        <v>45587</v>
      </c>
      <c r="O233" s="37" t="str">
        <f t="shared" si="103"/>
        <v/>
      </c>
      <c r="P233" s="168"/>
      <c r="Q233" s="175" t="str">
        <f t="shared" si="85"/>
        <v/>
      </c>
      <c r="R233" s="176" t="str">
        <f t="shared" si="86"/>
        <v/>
      </c>
      <c r="S233" s="177" t="str">
        <f t="shared" si="87"/>
        <v/>
      </c>
      <c r="T233" s="177" t="str">
        <f t="shared" si="88"/>
        <v/>
      </c>
      <c r="U233" s="177">
        <f t="shared" si="89"/>
        <v>0</v>
      </c>
      <c r="V233" s="37" t="str">
        <f t="shared" ca="1" si="90"/>
        <v>No prazo, ainda não iniciado</v>
      </c>
      <c r="W233" s="33" t="str">
        <f t="shared" si="93"/>
        <v>EVT 20 - Material Cirúrgico Comum</v>
      </c>
      <c r="AMK233" s="14"/>
    </row>
    <row r="234" spans="1:23 1025:1025" x14ac:dyDescent="0.25">
      <c r="A234" s="29">
        <f t="shared" si="94"/>
        <v>20</v>
      </c>
      <c r="B234" s="30" t="s">
        <v>23</v>
      </c>
      <c r="C234" s="31" t="s">
        <v>352</v>
      </c>
      <c r="D234" s="32" t="s">
        <v>353</v>
      </c>
      <c r="E234" s="33" t="str">
        <f t="shared" si="81"/>
        <v>71/2024 - Material Cirúrgico Comum</v>
      </c>
      <c r="F234" s="184" t="s">
        <v>38</v>
      </c>
      <c r="G234" s="35" t="str">
        <f t="shared" si="102"/>
        <v>DISPONIBILIZAÇÃO DAS EEOO</v>
      </c>
      <c r="H234" s="31" t="s">
        <v>354</v>
      </c>
      <c r="I234" s="36">
        <v>45777</v>
      </c>
      <c r="J234" s="37" t="str">
        <f t="shared" si="82"/>
        <v>E</v>
      </c>
      <c r="K234" s="38" t="s">
        <v>30</v>
      </c>
      <c r="L234" s="174">
        <v>5</v>
      </c>
      <c r="M234" s="37">
        <f t="shared" si="83"/>
        <v>45587</v>
      </c>
      <c r="N234" s="37">
        <f t="shared" si="101"/>
        <v>45592</v>
      </c>
      <c r="O234" s="37" t="str">
        <f t="shared" si="103"/>
        <v/>
      </c>
      <c r="P234" s="168"/>
      <c r="Q234" s="175" t="str">
        <f t="shared" si="85"/>
        <v/>
      </c>
      <c r="R234" s="176" t="str">
        <f t="shared" si="86"/>
        <v/>
      </c>
      <c r="S234" s="177" t="str">
        <f t="shared" si="87"/>
        <v/>
      </c>
      <c r="T234" s="177" t="str">
        <f t="shared" si="88"/>
        <v/>
      </c>
      <c r="U234" s="177">
        <f t="shared" si="89"/>
        <v>0</v>
      </c>
      <c r="V234" s="37" t="str">
        <f t="shared" ca="1" si="90"/>
        <v>No prazo, ainda não iniciado</v>
      </c>
      <c r="W234" s="33" t="str">
        <f t="shared" si="93"/>
        <v>EVT 20 - Material Cirúrgico Comum</v>
      </c>
      <c r="AMK234" s="14"/>
    </row>
    <row r="235" spans="1:23 1025:1025" x14ac:dyDescent="0.25">
      <c r="A235" s="29">
        <f t="shared" si="94"/>
        <v>20</v>
      </c>
      <c r="B235" s="30" t="s">
        <v>23</v>
      </c>
      <c r="C235" s="31" t="s">
        <v>352</v>
      </c>
      <c r="D235" s="32" t="s">
        <v>353</v>
      </c>
      <c r="E235" s="33" t="str">
        <f t="shared" si="81"/>
        <v>71/2024 - Material Cirúrgico Comum</v>
      </c>
      <c r="F235" s="184" t="s">
        <v>38</v>
      </c>
      <c r="G235" s="35" t="str">
        <f t="shared" si="102"/>
        <v>DISPONIBILIZAÇÃO DAS EEOO</v>
      </c>
      <c r="H235" s="31" t="s">
        <v>354</v>
      </c>
      <c r="I235" s="36">
        <v>45777</v>
      </c>
      <c r="J235" s="37" t="str">
        <f t="shared" si="82"/>
        <v>F</v>
      </c>
      <c r="K235" s="38" t="s">
        <v>31</v>
      </c>
      <c r="L235" s="174">
        <v>5</v>
      </c>
      <c r="M235" s="37">
        <f t="shared" si="83"/>
        <v>45592</v>
      </c>
      <c r="N235" s="37">
        <f t="shared" si="101"/>
        <v>45597</v>
      </c>
      <c r="O235" s="37" t="str">
        <f t="shared" si="103"/>
        <v/>
      </c>
      <c r="P235" s="168"/>
      <c r="Q235" s="175" t="str">
        <f t="shared" si="85"/>
        <v/>
      </c>
      <c r="R235" s="176" t="str">
        <f t="shared" si="86"/>
        <v/>
      </c>
      <c r="S235" s="177" t="str">
        <f t="shared" si="87"/>
        <v/>
      </c>
      <c r="T235" s="177" t="str">
        <f t="shared" si="88"/>
        <v/>
      </c>
      <c r="U235" s="177">
        <f t="shared" si="89"/>
        <v>0</v>
      </c>
      <c r="V235" s="37" t="str">
        <f t="shared" ca="1" si="90"/>
        <v>No prazo, ainda não iniciado</v>
      </c>
      <c r="W235" s="33" t="str">
        <f t="shared" si="93"/>
        <v>EVT 20 - Material Cirúrgico Comum</v>
      </c>
      <c r="AMK235" s="14"/>
    </row>
    <row r="236" spans="1:23 1025:1025" x14ac:dyDescent="0.25">
      <c r="A236" s="29">
        <f t="shared" si="94"/>
        <v>20</v>
      </c>
      <c r="B236" s="30" t="s">
        <v>23</v>
      </c>
      <c r="C236" s="31" t="s">
        <v>352</v>
      </c>
      <c r="D236" s="32" t="s">
        <v>353</v>
      </c>
      <c r="E236" s="33" t="str">
        <f t="shared" si="81"/>
        <v>71/2024 - Material Cirúrgico Comum</v>
      </c>
      <c r="F236" s="184" t="s">
        <v>38</v>
      </c>
      <c r="G236" s="35" t="str">
        <f t="shared" si="102"/>
        <v>DISPONIBILIZAÇÃO DAS EEOO</v>
      </c>
      <c r="H236" s="31" t="s">
        <v>354</v>
      </c>
      <c r="I236" s="36">
        <v>45777</v>
      </c>
      <c r="J236" s="37" t="str">
        <f t="shared" si="82"/>
        <v>G</v>
      </c>
      <c r="K236" s="38" t="s">
        <v>32</v>
      </c>
      <c r="L236" s="174">
        <v>5</v>
      </c>
      <c r="M236" s="37">
        <f t="shared" si="83"/>
        <v>45597</v>
      </c>
      <c r="N236" s="37">
        <f t="shared" si="101"/>
        <v>45602</v>
      </c>
      <c r="O236" s="37" t="str">
        <f t="shared" si="103"/>
        <v/>
      </c>
      <c r="P236" s="168"/>
      <c r="Q236" s="175" t="str">
        <f t="shared" si="85"/>
        <v/>
      </c>
      <c r="R236" s="176" t="str">
        <f t="shared" si="86"/>
        <v/>
      </c>
      <c r="S236" s="177" t="str">
        <f t="shared" si="87"/>
        <v/>
      </c>
      <c r="T236" s="177" t="str">
        <f t="shared" si="88"/>
        <v/>
      </c>
      <c r="U236" s="177">
        <f t="shared" si="89"/>
        <v>0</v>
      </c>
      <c r="V236" s="37" t="str">
        <f t="shared" ca="1" si="90"/>
        <v>No prazo, ainda não iniciado</v>
      </c>
      <c r="W236" s="33" t="str">
        <f t="shared" si="93"/>
        <v>EVT 20 - Material Cirúrgico Comum</v>
      </c>
      <c r="AMK236" s="14"/>
    </row>
    <row r="237" spans="1:23 1025:1025" x14ac:dyDescent="0.25">
      <c r="A237" s="29">
        <f t="shared" si="94"/>
        <v>20</v>
      </c>
      <c r="B237" s="30" t="s">
        <v>23</v>
      </c>
      <c r="C237" s="31" t="s">
        <v>352</v>
      </c>
      <c r="D237" s="32" t="s">
        <v>353</v>
      </c>
      <c r="E237" s="33" t="str">
        <f t="shared" si="81"/>
        <v>71/2024 - Material Cirúrgico Comum</v>
      </c>
      <c r="F237" s="184" t="s">
        <v>38</v>
      </c>
      <c r="G237" s="35" t="str">
        <f t="shared" si="102"/>
        <v>DISPONIBILIZAÇÃO DAS EEOO</v>
      </c>
      <c r="H237" s="31" t="s">
        <v>354</v>
      </c>
      <c r="I237" s="36">
        <v>45777</v>
      </c>
      <c r="J237" s="37" t="str">
        <f t="shared" si="82"/>
        <v>H</v>
      </c>
      <c r="K237" s="38" t="s">
        <v>33</v>
      </c>
      <c r="L237" s="174">
        <v>5</v>
      </c>
      <c r="M237" s="37">
        <f t="shared" si="83"/>
        <v>45602</v>
      </c>
      <c r="N237" s="37">
        <f t="shared" si="101"/>
        <v>45607</v>
      </c>
      <c r="O237" s="37" t="str">
        <f t="shared" si="103"/>
        <v/>
      </c>
      <c r="P237" s="168"/>
      <c r="Q237" s="175" t="str">
        <f t="shared" si="85"/>
        <v/>
      </c>
      <c r="R237" s="176" t="str">
        <f t="shared" si="86"/>
        <v/>
      </c>
      <c r="S237" s="177" t="str">
        <f t="shared" si="87"/>
        <v/>
      </c>
      <c r="T237" s="177" t="str">
        <f t="shared" si="88"/>
        <v/>
      </c>
      <c r="U237" s="177">
        <f t="shared" si="89"/>
        <v>0</v>
      </c>
      <c r="V237" s="37" t="str">
        <f t="shared" ca="1" si="90"/>
        <v>No prazo, ainda não iniciado</v>
      </c>
      <c r="W237" s="33" t="str">
        <f t="shared" si="93"/>
        <v>EVT 20 - Material Cirúrgico Comum</v>
      </c>
      <c r="AMK237" s="14"/>
    </row>
    <row r="238" spans="1:23 1025:1025" x14ac:dyDescent="0.25">
      <c r="A238" s="29">
        <f t="shared" si="94"/>
        <v>20</v>
      </c>
      <c r="B238" s="30" t="s">
        <v>23</v>
      </c>
      <c r="C238" s="31" t="s">
        <v>352</v>
      </c>
      <c r="D238" s="32" t="s">
        <v>353</v>
      </c>
      <c r="E238" s="33" t="str">
        <f t="shared" si="81"/>
        <v>71/2024 - Material Cirúrgico Comum</v>
      </c>
      <c r="F238" s="184" t="s">
        <v>38</v>
      </c>
      <c r="G238" s="35" t="str">
        <f t="shared" si="102"/>
        <v>DISPONIBILIZAÇÃO DAS EEOO</v>
      </c>
      <c r="H238" s="31" t="s">
        <v>354</v>
      </c>
      <c r="I238" s="36">
        <v>45777</v>
      </c>
      <c r="J238" s="37" t="str">
        <f t="shared" si="82"/>
        <v>I</v>
      </c>
      <c r="K238" s="38" t="s">
        <v>34</v>
      </c>
      <c r="L238" s="174">
        <v>35</v>
      </c>
      <c r="M238" s="37">
        <f t="shared" si="83"/>
        <v>45607</v>
      </c>
      <c r="N238" s="37">
        <f t="shared" si="101"/>
        <v>45642</v>
      </c>
      <c r="O238" s="37" t="str">
        <f t="shared" si="103"/>
        <v/>
      </c>
      <c r="P238" s="168"/>
      <c r="Q238" s="175" t="str">
        <f t="shared" si="85"/>
        <v/>
      </c>
      <c r="R238" s="176" t="str">
        <f t="shared" si="86"/>
        <v/>
      </c>
      <c r="S238" s="177" t="str">
        <f t="shared" si="87"/>
        <v/>
      </c>
      <c r="T238" s="177" t="str">
        <f t="shared" si="88"/>
        <v/>
      </c>
      <c r="U238" s="177">
        <f t="shared" si="89"/>
        <v>0</v>
      </c>
      <c r="V238" s="37" t="str">
        <f t="shared" ca="1" si="90"/>
        <v>No prazo, ainda não iniciado</v>
      </c>
      <c r="W238" s="33" t="str">
        <f t="shared" si="93"/>
        <v>EVT 20 - Material Cirúrgico Comum</v>
      </c>
      <c r="AMK238" s="14"/>
    </row>
    <row r="239" spans="1:23 1025:1025" x14ac:dyDescent="0.25">
      <c r="A239" s="29">
        <f t="shared" si="94"/>
        <v>20</v>
      </c>
      <c r="B239" s="30" t="s">
        <v>23</v>
      </c>
      <c r="C239" s="31" t="s">
        <v>352</v>
      </c>
      <c r="D239" s="32" t="s">
        <v>353</v>
      </c>
      <c r="E239" s="33" t="str">
        <f t="shared" si="81"/>
        <v>71/2024 - Material Cirúrgico Comum</v>
      </c>
      <c r="F239" s="184" t="s">
        <v>38</v>
      </c>
      <c r="G239" s="35" t="str">
        <f t="shared" si="102"/>
        <v>DISPONIBILIZAÇÃO DAS EEOO</v>
      </c>
      <c r="H239" s="31" t="s">
        <v>354</v>
      </c>
      <c r="I239" s="36">
        <v>45777</v>
      </c>
      <c r="J239" s="37" t="str">
        <f t="shared" si="82"/>
        <v>J</v>
      </c>
      <c r="K239" s="38" t="s">
        <v>35</v>
      </c>
      <c r="L239" s="174">
        <v>5</v>
      </c>
      <c r="M239" s="37">
        <f t="shared" si="83"/>
        <v>45642</v>
      </c>
      <c r="N239" s="37">
        <f t="shared" si="101"/>
        <v>45647</v>
      </c>
      <c r="O239" s="37" t="str">
        <f t="shared" si="103"/>
        <v/>
      </c>
      <c r="P239" s="168"/>
      <c r="Q239" s="175" t="str">
        <f t="shared" si="85"/>
        <v/>
      </c>
      <c r="R239" s="176" t="str">
        <f t="shared" si="86"/>
        <v/>
      </c>
      <c r="S239" s="177" t="str">
        <f t="shared" si="87"/>
        <v/>
      </c>
      <c r="T239" s="177" t="str">
        <f t="shared" si="88"/>
        <v/>
      </c>
      <c r="U239" s="177">
        <f t="shared" si="89"/>
        <v>0</v>
      </c>
      <c r="V239" s="37" t="str">
        <f t="shared" ca="1" si="90"/>
        <v>No prazo, ainda não iniciado</v>
      </c>
      <c r="W239" s="33" t="str">
        <f t="shared" si="93"/>
        <v>EVT 20 - Material Cirúrgico Comum</v>
      </c>
      <c r="AMK239" s="14"/>
    </row>
    <row r="240" spans="1:23 1025:1025" x14ac:dyDescent="0.25">
      <c r="A240" s="29">
        <f t="shared" si="94"/>
        <v>20</v>
      </c>
      <c r="B240" s="30" t="s">
        <v>23</v>
      </c>
      <c r="C240" s="31" t="s">
        <v>352</v>
      </c>
      <c r="D240" s="32" t="s">
        <v>353</v>
      </c>
      <c r="E240" s="33" t="str">
        <f t="shared" si="81"/>
        <v>71/2024 - Material Cirúrgico Comum</v>
      </c>
      <c r="F240" s="184" t="s">
        <v>38</v>
      </c>
      <c r="G240" s="35" t="str">
        <f t="shared" si="102"/>
        <v>DISPONIBILIZAÇÃO DAS EEOO</v>
      </c>
      <c r="H240" s="31" t="s">
        <v>354</v>
      </c>
      <c r="I240" s="36">
        <v>45777</v>
      </c>
      <c r="J240" s="37" t="str">
        <f t="shared" si="82"/>
        <v>K</v>
      </c>
      <c r="K240" s="38" t="s">
        <v>36</v>
      </c>
      <c r="L240" s="174">
        <v>90</v>
      </c>
      <c r="M240" s="37">
        <f t="shared" si="83"/>
        <v>45647</v>
      </c>
      <c r="N240" s="37">
        <f t="shared" si="101"/>
        <v>45737</v>
      </c>
      <c r="O240" s="37" t="str">
        <f t="shared" si="103"/>
        <v/>
      </c>
      <c r="P240" s="168"/>
      <c r="Q240" s="175" t="str">
        <f t="shared" si="85"/>
        <v/>
      </c>
      <c r="R240" s="176" t="str">
        <f t="shared" si="86"/>
        <v/>
      </c>
      <c r="S240" s="177" t="str">
        <f t="shared" si="87"/>
        <v/>
      </c>
      <c r="T240" s="177" t="str">
        <f t="shared" si="88"/>
        <v/>
      </c>
      <c r="U240" s="177">
        <f t="shared" si="89"/>
        <v>0</v>
      </c>
      <c r="V240" s="37" t="str">
        <f t="shared" ca="1" si="90"/>
        <v>No prazo, ainda não iniciado</v>
      </c>
      <c r="W240" s="33" t="str">
        <f t="shared" si="93"/>
        <v>EVT 20 - Material Cirúrgico Comum</v>
      </c>
      <c r="AMK240" s="14"/>
    </row>
    <row r="241" spans="1:23 1025:1025" x14ac:dyDescent="0.25">
      <c r="A241" s="29">
        <f t="shared" si="94"/>
        <v>20</v>
      </c>
      <c r="B241" s="30" t="s">
        <v>23</v>
      </c>
      <c r="C241" s="31" t="s">
        <v>352</v>
      </c>
      <c r="D241" s="32" t="s">
        <v>353</v>
      </c>
      <c r="E241" s="33" t="str">
        <f t="shared" si="81"/>
        <v>71/2024 - Material Cirúrgico Comum</v>
      </c>
      <c r="F241" s="184" t="s">
        <v>38</v>
      </c>
      <c r="G241" s="35" t="str">
        <f t="shared" si="102"/>
        <v>DISPONIBILIZAÇÃO DAS EEOO</v>
      </c>
      <c r="H241" s="31" t="s">
        <v>354</v>
      </c>
      <c r="I241" s="36">
        <v>45777</v>
      </c>
      <c r="J241" s="37" t="str">
        <f t="shared" si="82"/>
        <v>L</v>
      </c>
      <c r="K241" s="38" t="s">
        <v>37</v>
      </c>
      <c r="L241" s="193">
        <v>30</v>
      </c>
      <c r="M241" s="37">
        <f t="shared" si="83"/>
        <v>45737</v>
      </c>
      <c r="N241" s="180">
        <f>I241-10</f>
        <v>45767</v>
      </c>
      <c r="O241" s="37" t="str">
        <f t="shared" si="103"/>
        <v/>
      </c>
      <c r="P241" s="168"/>
      <c r="Q241" s="175" t="str">
        <f t="shared" si="85"/>
        <v/>
      </c>
      <c r="R241" s="176" t="str">
        <f t="shared" si="86"/>
        <v/>
      </c>
      <c r="S241" s="177" t="str">
        <f t="shared" si="87"/>
        <v/>
      </c>
      <c r="T241" s="177" t="str">
        <f t="shared" si="88"/>
        <v/>
      </c>
      <c r="U241" s="177">
        <f t="shared" si="89"/>
        <v>0</v>
      </c>
      <c r="V241" s="37" t="str">
        <f t="shared" ca="1" si="90"/>
        <v>No prazo, ainda não iniciado</v>
      </c>
      <c r="W241" s="33" t="str">
        <f t="shared" si="93"/>
        <v>EVT 20 - Material Cirúrgico Comum</v>
      </c>
      <c r="AMK241" s="14"/>
    </row>
    <row r="242" spans="1:23 1025:1025" x14ac:dyDescent="0.25">
      <c r="A242" s="29">
        <f t="shared" si="94"/>
        <v>21</v>
      </c>
      <c r="B242" s="159" t="s">
        <v>23</v>
      </c>
      <c r="C242" s="160" t="s">
        <v>352</v>
      </c>
      <c r="D242" s="161" t="s">
        <v>353</v>
      </c>
      <c r="E242" s="162" t="str">
        <f t="shared" si="81"/>
        <v>71/2024 - Material Cirúrgico Comum</v>
      </c>
      <c r="F242" s="163" t="s">
        <v>60</v>
      </c>
      <c r="G242" s="164" t="str">
        <f>IF(P242="",MID(K242,5,999),IF(P243="",MID(K243,5,999),IF(P244="",MID(K244,5,999),IF(P245="",MID(K245,5,999),IF(P246="",MID(K246,5,999),IF(P247="",MID(K247,5,999),IF(P248="",MID(K248,5,999),IF(P249="",MID(K249,5,999),IF(P250="",MID(K250,5,999),IF(P251="",MID(K251,5,999),IF(P252="",MID(K252,5,999),MID(K253,5,999))))))))))))</f>
        <v>DISPONIBILIZAÇÃO DAS EEOO</v>
      </c>
      <c r="H242" s="160" t="s">
        <v>41</v>
      </c>
      <c r="I242" s="179">
        <v>45240</v>
      </c>
      <c r="J242" s="165" t="str">
        <f t="shared" si="82"/>
        <v>A</v>
      </c>
      <c r="K242" s="166" t="s">
        <v>26</v>
      </c>
      <c r="L242" s="167">
        <v>0</v>
      </c>
      <c r="M242" s="165">
        <f t="shared" si="83"/>
        <v>45000</v>
      </c>
      <c r="N242" s="165">
        <f t="shared" ref="N242:N252" si="104">M243</f>
        <v>45000</v>
      </c>
      <c r="O242" s="165">
        <f>M242</f>
        <v>45000</v>
      </c>
      <c r="P242" s="168"/>
      <c r="Q242" s="169" t="str">
        <f t="shared" si="85"/>
        <v/>
      </c>
      <c r="R242" s="170" t="str">
        <f t="shared" si="86"/>
        <v/>
      </c>
      <c r="S242" s="171" t="str">
        <f t="shared" si="87"/>
        <v/>
      </c>
      <c r="T242" s="171" t="str">
        <f t="shared" si="88"/>
        <v/>
      </c>
      <c r="U242" s="171">
        <f t="shared" si="89"/>
        <v>0</v>
      </c>
      <c r="V242" s="165" t="str">
        <f t="shared" ca="1" si="90"/>
        <v>Atrasado, em andamento</v>
      </c>
      <c r="W242" s="33" t="str">
        <f t="shared" si="93"/>
        <v>EVT 21 - Material Cirúrgico Comum</v>
      </c>
      <c r="AMK242" s="14"/>
    </row>
    <row r="243" spans="1:23 1025:1025" x14ac:dyDescent="0.25">
      <c r="A243" s="29">
        <f t="shared" si="94"/>
        <v>21</v>
      </c>
      <c r="B243" s="30" t="s">
        <v>23</v>
      </c>
      <c r="C243" s="31" t="s">
        <v>352</v>
      </c>
      <c r="D243" s="32" t="s">
        <v>353</v>
      </c>
      <c r="E243" s="33" t="str">
        <f t="shared" si="81"/>
        <v>71/2024 - Material Cirúrgico Comum</v>
      </c>
      <c r="F243" s="184" t="s">
        <v>38</v>
      </c>
      <c r="G243" s="35" t="str">
        <f t="shared" ref="G243:G253" si="105">G242</f>
        <v>DISPONIBILIZAÇÃO DAS EEOO</v>
      </c>
      <c r="H243" s="31" t="s">
        <v>41</v>
      </c>
      <c r="I243" s="36">
        <v>45240</v>
      </c>
      <c r="J243" s="37" t="str">
        <f t="shared" si="82"/>
        <v>B</v>
      </c>
      <c r="K243" s="38" t="s">
        <v>27</v>
      </c>
      <c r="L243" s="174">
        <v>5</v>
      </c>
      <c r="M243" s="37">
        <f t="shared" si="83"/>
        <v>45000</v>
      </c>
      <c r="N243" s="37">
        <f t="shared" si="104"/>
        <v>45005</v>
      </c>
      <c r="O243" s="37" t="str">
        <f t="shared" ref="O243:O253" si="106">IF(P242&lt;&gt;"",P242,"")</f>
        <v/>
      </c>
      <c r="P243" s="168"/>
      <c r="Q243" s="175" t="str">
        <f t="shared" si="85"/>
        <v/>
      </c>
      <c r="R243" s="176" t="str">
        <f t="shared" si="86"/>
        <v/>
      </c>
      <c r="S243" s="177" t="str">
        <f t="shared" si="87"/>
        <v/>
      </c>
      <c r="T243" s="177" t="str">
        <f t="shared" si="88"/>
        <v/>
      </c>
      <c r="U243" s="177">
        <f t="shared" si="89"/>
        <v>0</v>
      </c>
      <c r="V243" s="37" t="str">
        <f t="shared" ca="1" si="90"/>
        <v>Atrasado, ainda não iniciado</v>
      </c>
      <c r="W243" s="33" t="str">
        <f t="shared" si="93"/>
        <v>EVT 21 - Material Cirúrgico Comum</v>
      </c>
      <c r="AMK243" s="14"/>
    </row>
    <row r="244" spans="1:23 1025:1025" x14ac:dyDescent="0.25">
      <c r="A244" s="29">
        <f t="shared" si="94"/>
        <v>21</v>
      </c>
      <c r="B244" s="30" t="s">
        <v>23</v>
      </c>
      <c r="C244" s="31" t="s">
        <v>352</v>
      </c>
      <c r="D244" s="32" t="s">
        <v>353</v>
      </c>
      <c r="E244" s="33" t="str">
        <f t="shared" si="81"/>
        <v>71/2024 - Material Cirúrgico Comum</v>
      </c>
      <c r="F244" s="184" t="s">
        <v>38</v>
      </c>
      <c r="G244" s="35" t="str">
        <f t="shared" si="105"/>
        <v>DISPONIBILIZAÇÃO DAS EEOO</v>
      </c>
      <c r="H244" s="31" t="s">
        <v>41</v>
      </c>
      <c r="I244" s="36">
        <v>45240</v>
      </c>
      <c r="J244" s="37" t="str">
        <f t="shared" si="82"/>
        <v>C</v>
      </c>
      <c r="K244" s="38" t="s">
        <v>28</v>
      </c>
      <c r="L244" s="174">
        <v>40</v>
      </c>
      <c r="M244" s="37">
        <f t="shared" si="83"/>
        <v>45005</v>
      </c>
      <c r="N244" s="37">
        <f t="shared" si="104"/>
        <v>45045</v>
      </c>
      <c r="O244" s="37" t="str">
        <f t="shared" si="106"/>
        <v/>
      </c>
      <c r="P244" s="168"/>
      <c r="Q244" s="175" t="str">
        <f t="shared" si="85"/>
        <v/>
      </c>
      <c r="R244" s="176" t="str">
        <f t="shared" si="86"/>
        <v/>
      </c>
      <c r="S244" s="177" t="str">
        <f t="shared" si="87"/>
        <v/>
      </c>
      <c r="T244" s="177" t="str">
        <f t="shared" si="88"/>
        <v/>
      </c>
      <c r="U244" s="177">
        <f t="shared" si="89"/>
        <v>0</v>
      </c>
      <c r="V244" s="37" t="str">
        <f t="shared" ca="1" si="90"/>
        <v>Atrasado, ainda não iniciado</v>
      </c>
      <c r="W244" s="33" t="str">
        <f t="shared" si="93"/>
        <v>EVT 21 - Material Cirúrgico Comum</v>
      </c>
      <c r="AMK244" s="14"/>
    </row>
    <row r="245" spans="1:23 1025:1025" x14ac:dyDescent="0.25">
      <c r="A245" s="29">
        <f t="shared" si="94"/>
        <v>21</v>
      </c>
      <c r="B245" s="30" t="s">
        <v>23</v>
      </c>
      <c r="C245" s="31" t="s">
        <v>352</v>
      </c>
      <c r="D245" s="32" t="s">
        <v>353</v>
      </c>
      <c r="E245" s="33" t="str">
        <f t="shared" si="81"/>
        <v>71/2024 - Material Cirúrgico Comum</v>
      </c>
      <c r="F245" s="184" t="s">
        <v>38</v>
      </c>
      <c r="G245" s="35" t="str">
        <f t="shared" si="105"/>
        <v>DISPONIBILIZAÇÃO DAS EEOO</v>
      </c>
      <c r="H245" s="31" t="s">
        <v>41</v>
      </c>
      <c r="I245" s="36">
        <v>45240</v>
      </c>
      <c r="J245" s="37" t="str">
        <f t="shared" si="82"/>
        <v>D</v>
      </c>
      <c r="K245" s="38" t="s">
        <v>29</v>
      </c>
      <c r="L245" s="174">
        <v>5</v>
      </c>
      <c r="M245" s="37">
        <f t="shared" si="83"/>
        <v>45045</v>
      </c>
      <c r="N245" s="37">
        <f t="shared" si="104"/>
        <v>45050</v>
      </c>
      <c r="O245" s="37" t="str">
        <f t="shared" si="106"/>
        <v/>
      </c>
      <c r="P245" s="168"/>
      <c r="Q245" s="175" t="str">
        <f t="shared" si="85"/>
        <v/>
      </c>
      <c r="R245" s="176" t="str">
        <f t="shared" si="86"/>
        <v/>
      </c>
      <c r="S245" s="177" t="str">
        <f t="shared" si="87"/>
        <v/>
      </c>
      <c r="T245" s="177" t="str">
        <f t="shared" si="88"/>
        <v/>
      </c>
      <c r="U245" s="177">
        <f t="shared" si="89"/>
        <v>0</v>
      </c>
      <c r="V245" s="37" t="str">
        <f t="shared" ca="1" si="90"/>
        <v>Atrasado, ainda não iniciado</v>
      </c>
      <c r="W245" s="33" t="str">
        <f t="shared" si="93"/>
        <v>EVT 21 - Material Cirúrgico Comum</v>
      </c>
      <c r="AMK245" s="14"/>
    </row>
    <row r="246" spans="1:23 1025:1025" x14ac:dyDescent="0.25">
      <c r="A246" s="29">
        <f t="shared" si="94"/>
        <v>21</v>
      </c>
      <c r="B246" s="30" t="s">
        <v>23</v>
      </c>
      <c r="C246" s="31" t="s">
        <v>352</v>
      </c>
      <c r="D246" s="32" t="s">
        <v>353</v>
      </c>
      <c r="E246" s="33" t="str">
        <f t="shared" si="81"/>
        <v>71/2024 - Material Cirúrgico Comum</v>
      </c>
      <c r="F246" s="184" t="s">
        <v>38</v>
      </c>
      <c r="G246" s="35" t="str">
        <f t="shared" si="105"/>
        <v>DISPONIBILIZAÇÃO DAS EEOO</v>
      </c>
      <c r="H246" s="31" t="s">
        <v>41</v>
      </c>
      <c r="I246" s="36">
        <v>45240</v>
      </c>
      <c r="J246" s="37" t="str">
        <f t="shared" si="82"/>
        <v>E</v>
      </c>
      <c r="K246" s="38" t="s">
        <v>30</v>
      </c>
      <c r="L246" s="174">
        <v>5</v>
      </c>
      <c r="M246" s="37">
        <f t="shared" si="83"/>
        <v>45050</v>
      </c>
      <c r="N246" s="37">
        <f t="shared" si="104"/>
        <v>45055</v>
      </c>
      <c r="O246" s="37" t="str">
        <f t="shared" si="106"/>
        <v/>
      </c>
      <c r="P246" s="168"/>
      <c r="Q246" s="175" t="str">
        <f t="shared" si="85"/>
        <v/>
      </c>
      <c r="R246" s="176" t="str">
        <f t="shared" si="86"/>
        <v/>
      </c>
      <c r="S246" s="177" t="str">
        <f t="shared" si="87"/>
        <v/>
      </c>
      <c r="T246" s="177" t="str">
        <f t="shared" si="88"/>
        <v/>
      </c>
      <c r="U246" s="177">
        <f t="shared" si="89"/>
        <v>0</v>
      </c>
      <c r="V246" s="37" t="str">
        <f t="shared" ca="1" si="90"/>
        <v>Atrasado, ainda não iniciado</v>
      </c>
      <c r="W246" s="33" t="str">
        <f t="shared" si="93"/>
        <v>EVT 21 - Material Cirúrgico Comum</v>
      </c>
      <c r="AMK246" s="14"/>
    </row>
    <row r="247" spans="1:23 1025:1025" x14ac:dyDescent="0.25">
      <c r="A247" s="29">
        <f t="shared" si="94"/>
        <v>21</v>
      </c>
      <c r="B247" s="30" t="s">
        <v>23</v>
      </c>
      <c r="C247" s="31" t="s">
        <v>352</v>
      </c>
      <c r="D247" s="32" t="s">
        <v>353</v>
      </c>
      <c r="E247" s="33" t="str">
        <f t="shared" si="81"/>
        <v>71/2024 - Material Cirúrgico Comum</v>
      </c>
      <c r="F247" s="184" t="s">
        <v>38</v>
      </c>
      <c r="G247" s="35" t="str">
        <f t="shared" si="105"/>
        <v>DISPONIBILIZAÇÃO DAS EEOO</v>
      </c>
      <c r="H247" s="31" t="s">
        <v>41</v>
      </c>
      <c r="I247" s="36">
        <v>45240</v>
      </c>
      <c r="J247" s="37" t="str">
        <f t="shared" si="82"/>
        <v>F</v>
      </c>
      <c r="K247" s="38" t="s">
        <v>31</v>
      </c>
      <c r="L247" s="174">
        <v>5</v>
      </c>
      <c r="M247" s="37">
        <f t="shared" si="83"/>
        <v>45055</v>
      </c>
      <c r="N247" s="37">
        <f t="shared" si="104"/>
        <v>45060</v>
      </c>
      <c r="O247" s="37" t="str">
        <f t="shared" si="106"/>
        <v/>
      </c>
      <c r="P247" s="168"/>
      <c r="Q247" s="175" t="str">
        <f t="shared" si="85"/>
        <v/>
      </c>
      <c r="R247" s="176" t="str">
        <f t="shared" si="86"/>
        <v/>
      </c>
      <c r="S247" s="177" t="str">
        <f t="shared" si="87"/>
        <v/>
      </c>
      <c r="T247" s="177" t="str">
        <f t="shared" si="88"/>
        <v/>
      </c>
      <c r="U247" s="177">
        <f t="shared" si="89"/>
        <v>0</v>
      </c>
      <c r="V247" s="37" t="str">
        <f t="shared" ca="1" si="90"/>
        <v>Atrasado, ainda não iniciado</v>
      </c>
      <c r="W247" s="33" t="str">
        <f t="shared" si="93"/>
        <v>EVT 21 - Material Cirúrgico Comum</v>
      </c>
      <c r="AMK247" s="14"/>
    </row>
    <row r="248" spans="1:23 1025:1025" x14ac:dyDescent="0.25">
      <c r="A248" s="29">
        <f t="shared" si="94"/>
        <v>21</v>
      </c>
      <c r="B248" s="30" t="s">
        <v>23</v>
      </c>
      <c r="C248" s="31" t="s">
        <v>352</v>
      </c>
      <c r="D248" s="32" t="s">
        <v>353</v>
      </c>
      <c r="E248" s="33" t="str">
        <f t="shared" si="81"/>
        <v>71/2024 - Material Cirúrgico Comum</v>
      </c>
      <c r="F248" s="184" t="s">
        <v>38</v>
      </c>
      <c r="G248" s="35" t="str">
        <f t="shared" si="105"/>
        <v>DISPONIBILIZAÇÃO DAS EEOO</v>
      </c>
      <c r="H248" s="31" t="s">
        <v>41</v>
      </c>
      <c r="I248" s="36">
        <v>45240</v>
      </c>
      <c r="J248" s="37" t="str">
        <f t="shared" si="82"/>
        <v>G</v>
      </c>
      <c r="K248" s="38" t="s">
        <v>32</v>
      </c>
      <c r="L248" s="174">
        <v>5</v>
      </c>
      <c r="M248" s="37">
        <f t="shared" si="83"/>
        <v>45060</v>
      </c>
      <c r="N248" s="37">
        <f t="shared" si="104"/>
        <v>45065</v>
      </c>
      <c r="O248" s="37" t="str">
        <f t="shared" si="106"/>
        <v/>
      </c>
      <c r="P248" s="168"/>
      <c r="Q248" s="175" t="str">
        <f t="shared" si="85"/>
        <v/>
      </c>
      <c r="R248" s="176" t="str">
        <f t="shared" si="86"/>
        <v/>
      </c>
      <c r="S248" s="177" t="str">
        <f t="shared" si="87"/>
        <v/>
      </c>
      <c r="T248" s="177" t="str">
        <f t="shared" si="88"/>
        <v/>
      </c>
      <c r="U248" s="177">
        <f t="shared" si="89"/>
        <v>0</v>
      </c>
      <c r="V248" s="37" t="str">
        <f t="shared" ca="1" si="90"/>
        <v>Atrasado, ainda não iniciado</v>
      </c>
      <c r="W248" s="33" t="str">
        <f t="shared" si="93"/>
        <v>EVT 21 - Material Cirúrgico Comum</v>
      </c>
      <c r="AMK248" s="14"/>
    </row>
    <row r="249" spans="1:23 1025:1025" x14ac:dyDescent="0.25">
      <c r="A249" s="29">
        <f t="shared" si="94"/>
        <v>21</v>
      </c>
      <c r="B249" s="30" t="s">
        <v>23</v>
      </c>
      <c r="C249" s="31" t="s">
        <v>352</v>
      </c>
      <c r="D249" s="32" t="s">
        <v>353</v>
      </c>
      <c r="E249" s="33" t="str">
        <f t="shared" si="81"/>
        <v>71/2024 - Material Cirúrgico Comum</v>
      </c>
      <c r="F249" s="184" t="s">
        <v>38</v>
      </c>
      <c r="G249" s="35" t="str">
        <f t="shared" si="105"/>
        <v>DISPONIBILIZAÇÃO DAS EEOO</v>
      </c>
      <c r="H249" s="31" t="s">
        <v>41</v>
      </c>
      <c r="I249" s="36">
        <v>45240</v>
      </c>
      <c r="J249" s="37" t="str">
        <f t="shared" si="82"/>
        <v>H</v>
      </c>
      <c r="K249" s="38" t="s">
        <v>33</v>
      </c>
      <c r="L249" s="174">
        <v>5</v>
      </c>
      <c r="M249" s="37">
        <f t="shared" si="83"/>
        <v>45065</v>
      </c>
      <c r="N249" s="37">
        <f t="shared" si="104"/>
        <v>45070</v>
      </c>
      <c r="O249" s="37" t="str">
        <f t="shared" si="106"/>
        <v/>
      </c>
      <c r="P249" s="168"/>
      <c r="Q249" s="175" t="str">
        <f t="shared" si="85"/>
        <v/>
      </c>
      <c r="R249" s="176" t="str">
        <f t="shared" si="86"/>
        <v/>
      </c>
      <c r="S249" s="177" t="str">
        <f t="shared" si="87"/>
        <v/>
      </c>
      <c r="T249" s="177" t="str">
        <f t="shared" si="88"/>
        <v/>
      </c>
      <c r="U249" s="177">
        <f t="shared" si="89"/>
        <v>0</v>
      </c>
      <c r="V249" s="37" t="str">
        <f t="shared" ca="1" si="90"/>
        <v>Atrasado, ainda não iniciado</v>
      </c>
      <c r="W249" s="33" t="str">
        <f t="shared" si="93"/>
        <v>EVT 21 - Material Cirúrgico Comum</v>
      </c>
      <c r="AMK249" s="14"/>
    </row>
    <row r="250" spans="1:23 1025:1025" x14ac:dyDescent="0.25">
      <c r="A250" s="29">
        <f t="shared" si="94"/>
        <v>21</v>
      </c>
      <c r="B250" s="30" t="s">
        <v>23</v>
      </c>
      <c r="C250" s="31" t="s">
        <v>352</v>
      </c>
      <c r="D250" s="32" t="s">
        <v>353</v>
      </c>
      <c r="E250" s="33" t="str">
        <f t="shared" si="81"/>
        <v>71/2024 - Material Cirúrgico Comum</v>
      </c>
      <c r="F250" s="184" t="s">
        <v>38</v>
      </c>
      <c r="G250" s="35" t="str">
        <f t="shared" si="105"/>
        <v>DISPONIBILIZAÇÃO DAS EEOO</v>
      </c>
      <c r="H250" s="31" t="s">
        <v>41</v>
      </c>
      <c r="I250" s="36">
        <v>45240</v>
      </c>
      <c r="J250" s="37" t="str">
        <f t="shared" si="82"/>
        <v>I</v>
      </c>
      <c r="K250" s="38" t="s">
        <v>34</v>
      </c>
      <c r="L250" s="174">
        <v>35</v>
      </c>
      <c r="M250" s="37">
        <f t="shared" si="83"/>
        <v>45070</v>
      </c>
      <c r="N250" s="37">
        <f t="shared" si="104"/>
        <v>45105</v>
      </c>
      <c r="O250" s="37" t="str">
        <f t="shared" si="106"/>
        <v/>
      </c>
      <c r="P250" s="168"/>
      <c r="Q250" s="175" t="str">
        <f t="shared" si="85"/>
        <v/>
      </c>
      <c r="R250" s="176" t="str">
        <f t="shared" si="86"/>
        <v/>
      </c>
      <c r="S250" s="177" t="str">
        <f t="shared" si="87"/>
        <v/>
      </c>
      <c r="T250" s="177" t="str">
        <f t="shared" si="88"/>
        <v/>
      </c>
      <c r="U250" s="177">
        <f t="shared" si="89"/>
        <v>0</v>
      </c>
      <c r="V250" s="37" t="str">
        <f t="shared" ca="1" si="90"/>
        <v>Atrasado, ainda não iniciado</v>
      </c>
      <c r="W250" s="33" t="str">
        <f t="shared" si="93"/>
        <v>EVT 21 - Material Cirúrgico Comum</v>
      </c>
      <c r="AMK250" s="14"/>
    </row>
    <row r="251" spans="1:23 1025:1025" x14ac:dyDescent="0.25">
      <c r="A251" s="29">
        <f t="shared" si="94"/>
        <v>21</v>
      </c>
      <c r="B251" s="30" t="s">
        <v>23</v>
      </c>
      <c r="C251" s="31" t="s">
        <v>352</v>
      </c>
      <c r="D251" s="32" t="s">
        <v>353</v>
      </c>
      <c r="E251" s="33" t="str">
        <f t="shared" si="81"/>
        <v>71/2024 - Material Cirúrgico Comum</v>
      </c>
      <c r="F251" s="184" t="s">
        <v>38</v>
      </c>
      <c r="G251" s="35" t="str">
        <f t="shared" si="105"/>
        <v>DISPONIBILIZAÇÃO DAS EEOO</v>
      </c>
      <c r="H251" s="31" t="s">
        <v>41</v>
      </c>
      <c r="I251" s="36">
        <v>45240</v>
      </c>
      <c r="J251" s="37" t="str">
        <f t="shared" si="82"/>
        <v>J</v>
      </c>
      <c r="K251" s="38" t="s">
        <v>35</v>
      </c>
      <c r="L251" s="174">
        <v>5</v>
      </c>
      <c r="M251" s="37">
        <f t="shared" si="83"/>
        <v>45105</v>
      </c>
      <c r="N251" s="37">
        <f t="shared" si="104"/>
        <v>45110</v>
      </c>
      <c r="O251" s="37" t="str">
        <f t="shared" si="106"/>
        <v/>
      </c>
      <c r="P251" s="168"/>
      <c r="Q251" s="175" t="str">
        <f t="shared" si="85"/>
        <v/>
      </c>
      <c r="R251" s="176" t="str">
        <f t="shared" si="86"/>
        <v/>
      </c>
      <c r="S251" s="177" t="str">
        <f t="shared" si="87"/>
        <v/>
      </c>
      <c r="T251" s="177" t="str">
        <f t="shared" si="88"/>
        <v/>
      </c>
      <c r="U251" s="177">
        <f t="shared" si="89"/>
        <v>0</v>
      </c>
      <c r="V251" s="37" t="str">
        <f t="shared" ca="1" si="90"/>
        <v>Atrasado, ainda não iniciado</v>
      </c>
      <c r="W251" s="33" t="str">
        <f t="shared" si="93"/>
        <v>EVT 21 - Material Cirúrgico Comum</v>
      </c>
      <c r="AMK251" s="14"/>
    </row>
    <row r="252" spans="1:23 1025:1025" x14ac:dyDescent="0.25">
      <c r="A252" s="29">
        <f t="shared" si="94"/>
        <v>21</v>
      </c>
      <c r="B252" s="30" t="s">
        <v>23</v>
      </c>
      <c r="C252" s="31" t="s">
        <v>352</v>
      </c>
      <c r="D252" s="32" t="s">
        <v>353</v>
      </c>
      <c r="E252" s="33" t="str">
        <f t="shared" si="81"/>
        <v>71/2024 - Material Cirúrgico Comum</v>
      </c>
      <c r="F252" s="184" t="s">
        <v>38</v>
      </c>
      <c r="G252" s="35" t="str">
        <f t="shared" si="105"/>
        <v>DISPONIBILIZAÇÃO DAS EEOO</v>
      </c>
      <c r="H252" s="31" t="s">
        <v>41</v>
      </c>
      <c r="I252" s="36">
        <v>45240</v>
      </c>
      <c r="J252" s="37" t="str">
        <f t="shared" si="82"/>
        <v>K</v>
      </c>
      <c r="K252" s="38" t="s">
        <v>36</v>
      </c>
      <c r="L252" s="174">
        <v>90</v>
      </c>
      <c r="M252" s="37">
        <f t="shared" si="83"/>
        <v>45110</v>
      </c>
      <c r="N252" s="37">
        <f t="shared" si="104"/>
        <v>45200</v>
      </c>
      <c r="O252" s="37" t="str">
        <f t="shared" si="106"/>
        <v/>
      </c>
      <c r="P252" s="168"/>
      <c r="Q252" s="175" t="str">
        <f t="shared" si="85"/>
        <v/>
      </c>
      <c r="R252" s="176" t="str">
        <f t="shared" si="86"/>
        <v/>
      </c>
      <c r="S252" s="177" t="str">
        <f t="shared" si="87"/>
        <v/>
      </c>
      <c r="T252" s="177" t="str">
        <f t="shared" si="88"/>
        <v/>
      </c>
      <c r="U252" s="177">
        <f t="shared" si="89"/>
        <v>0</v>
      </c>
      <c r="V252" s="37" t="str">
        <f t="shared" ca="1" si="90"/>
        <v>Atrasado, ainda não iniciado</v>
      </c>
      <c r="W252" s="33" t="str">
        <f t="shared" si="93"/>
        <v>EVT 21 - Material Cirúrgico Comum</v>
      </c>
      <c r="AMK252" s="14"/>
    </row>
    <row r="253" spans="1:23 1025:1025" x14ac:dyDescent="0.25">
      <c r="A253" s="29">
        <f t="shared" si="94"/>
        <v>21</v>
      </c>
      <c r="B253" s="30" t="s">
        <v>23</v>
      </c>
      <c r="C253" s="31" t="s">
        <v>352</v>
      </c>
      <c r="D253" s="32" t="s">
        <v>353</v>
      </c>
      <c r="E253" s="33" t="str">
        <f t="shared" si="81"/>
        <v>71/2024 - Material Cirúrgico Comum</v>
      </c>
      <c r="F253" s="184" t="s">
        <v>38</v>
      </c>
      <c r="G253" s="35" t="str">
        <f t="shared" si="105"/>
        <v>DISPONIBILIZAÇÃO DAS EEOO</v>
      </c>
      <c r="H253" s="31" t="s">
        <v>41</v>
      </c>
      <c r="I253" s="36">
        <v>45240</v>
      </c>
      <c r="J253" s="37" t="str">
        <f t="shared" si="82"/>
        <v>L</v>
      </c>
      <c r="K253" s="38" t="s">
        <v>37</v>
      </c>
      <c r="L253" s="193">
        <v>30</v>
      </c>
      <c r="M253" s="37">
        <f t="shared" si="83"/>
        <v>45200</v>
      </c>
      <c r="N253" s="180">
        <f>I253-10</f>
        <v>45230</v>
      </c>
      <c r="O253" s="37" t="str">
        <f t="shared" si="106"/>
        <v/>
      </c>
      <c r="P253" s="168"/>
      <c r="Q253" s="175" t="str">
        <f t="shared" si="85"/>
        <v/>
      </c>
      <c r="R253" s="176" t="str">
        <f t="shared" si="86"/>
        <v/>
      </c>
      <c r="S253" s="177" t="str">
        <f t="shared" si="87"/>
        <v/>
      </c>
      <c r="T253" s="177" t="str">
        <f t="shared" si="88"/>
        <v/>
      </c>
      <c r="U253" s="177">
        <f t="shared" si="89"/>
        <v>0</v>
      </c>
      <c r="V253" s="37" t="str">
        <f t="shared" ca="1" si="90"/>
        <v>Atrasado, ainda não iniciado</v>
      </c>
      <c r="W253" s="33" t="str">
        <f t="shared" si="93"/>
        <v>EVT 21 - Material Cirúrgico Comum</v>
      </c>
      <c r="AMK253" s="14"/>
    </row>
    <row r="254" spans="1:23 1025:1025" x14ac:dyDescent="0.25">
      <c r="A254" s="158">
        <f t="shared" si="94"/>
        <v>22</v>
      </c>
      <c r="B254" s="159" t="s">
        <v>23</v>
      </c>
      <c r="C254" s="160" t="s">
        <v>355</v>
      </c>
      <c r="D254" s="189" t="s">
        <v>356</v>
      </c>
      <c r="E254" s="162" t="str">
        <f t="shared" si="81"/>
        <v>73/2024 - Material Diagnóstico</v>
      </c>
      <c r="F254" s="182" t="s">
        <v>38</v>
      </c>
      <c r="G254" s="164" t="str">
        <f>IF(P254="",MID(K254,5,999),IF(P255="",MID(K255,5,999),IF(P256="",MID(K256,5,999),IF(P257="",MID(K257,5,999),IF(P258="",MID(K258,5,999),IF(P259="",MID(K259,5,999),IF(P260="",MID(K260,5,999),IF(P261="",MID(K261,5,999),IF(P262="",MID(K262,5,999),IF(P263="",MID(K263,5,999),IF(P264="",MID(K264,5,999),MID(K265,5,999))))))))))))</f>
        <v>DISPONIBILIZAÇÃO DAS EEOO</v>
      </c>
      <c r="H254" s="160" t="s">
        <v>357</v>
      </c>
      <c r="I254" s="194">
        <v>45808</v>
      </c>
      <c r="J254" s="165" t="str">
        <f t="shared" si="82"/>
        <v>A</v>
      </c>
      <c r="K254" s="166" t="s">
        <v>26</v>
      </c>
      <c r="L254" s="167">
        <v>0</v>
      </c>
      <c r="M254" s="165">
        <f t="shared" si="83"/>
        <v>45590</v>
      </c>
      <c r="N254" s="165">
        <f t="shared" ref="N254:N264" si="107">M255</f>
        <v>45590</v>
      </c>
      <c r="O254" s="165">
        <f>M254</f>
        <v>45590</v>
      </c>
      <c r="P254" s="168"/>
      <c r="Q254" s="169" t="str">
        <f t="shared" si="85"/>
        <v/>
      </c>
      <c r="R254" s="170" t="str">
        <f t="shared" si="86"/>
        <v/>
      </c>
      <c r="S254" s="171" t="str">
        <f t="shared" si="87"/>
        <v/>
      </c>
      <c r="T254" s="171" t="str">
        <f t="shared" si="88"/>
        <v/>
      </c>
      <c r="U254" s="171">
        <f t="shared" si="89"/>
        <v>0</v>
      </c>
      <c r="V254" s="165" t="str">
        <f t="shared" ca="1" si="90"/>
        <v>No prazo, em andamento</v>
      </c>
      <c r="W254" s="33" t="str">
        <f t="shared" si="93"/>
        <v>EVT 22 - Material Diagnóstico</v>
      </c>
      <c r="AMK254" s="14"/>
    </row>
    <row r="255" spans="1:23 1025:1025" x14ac:dyDescent="0.25">
      <c r="A255" s="29">
        <f t="shared" si="94"/>
        <v>22</v>
      </c>
      <c r="B255" s="30" t="s">
        <v>23</v>
      </c>
      <c r="C255" s="31" t="s">
        <v>355</v>
      </c>
      <c r="D255" s="44" t="s">
        <v>358</v>
      </c>
      <c r="E255" s="33" t="str">
        <f t="shared" si="81"/>
        <v>73/2024 - Material Disgnóstico</v>
      </c>
      <c r="F255" s="184" t="s">
        <v>38</v>
      </c>
      <c r="G255" s="35" t="str">
        <f t="shared" ref="G255:G265" si="108">G254</f>
        <v>DISPONIBILIZAÇÃO DAS EEOO</v>
      </c>
      <c r="H255" s="31" t="s">
        <v>357</v>
      </c>
      <c r="I255" s="36">
        <v>45808</v>
      </c>
      <c r="J255" s="37" t="str">
        <f t="shared" si="82"/>
        <v>B</v>
      </c>
      <c r="K255" s="38" t="s">
        <v>27</v>
      </c>
      <c r="L255" s="174">
        <v>10</v>
      </c>
      <c r="M255" s="37">
        <f t="shared" si="83"/>
        <v>45590</v>
      </c>
      <c r="N255" s="37">
        <f t="shared" si="107"/>
        <v>45600</v>
      </c>
      <c r="O255" s="37" t="str">
        <f t="shared" ref="O255:O265" si="109">IF(P254&lt;&gt;"",P254,"")</f>
        <v/>
      </c>
      <c r="P255" s="168"/>
      <c r="Q255" s="175" t="str">
        <f t="shared" si="85"/>
        <v/>
      </c>
      <c r="R255" s="176" t="str">
        <f t="shared" si="86"/>
        <v/>
      </c>
      <c r="S255" s="177" t="str">
        <f t="shared" si="87"/>
        <v/>
      </c>
      <c r="T255" s="177" t="str">
        <f t="shared" si="88"/>
        <v/>
      </c>
      <c r="U255" s="177">
        <f t="shared" si="89"/>
        <v>0</v>
      </c>
      <c r="V255" s="37" t="str">
        <f t="shared" ca="1" si="90"/>
        <v>No prazo, ainda não iniciado</v>
      </c>
      <c r="W255" s="33" t="str">
        <f t="shared" si="93"/>
        <v>EVT 22 - Material Disgnóstico</v>
      </c>
      <c r="AMK255" s="14"/>
    </row>
    <row r="256" spans="1:23 1025:1025" x14ac:dyDescent="0.25">
      <c r="A256" s="29">
        <f t="shared" si="94"/>
        <v>22</v>
      </c>
      <c r="B256" s="30" t="s">
        <v>23</v>
      </c>
      <c r="C256" s="31" t="s">
        <v>355</v>
      </c>
      <c r="D256" s="44" t="s">
        <v>358</v>
      </c>
      <c r="E256" s="33" t="str">
        <f t="shared" si="81"/>
        <v>73/2024 - Material Disgnóstico</v>
      </c>
      <c r="F256" s="184" t="s">
        <v>38</v>
      </c>
      <c r="G256" s="35" t="str">
        <f t="shared" si="108"/>
        <v>DISPONIBILIZAÇÃO DAS EEOO</v>
      </c>
      <c r="H256" s="31" t="s">
        <v>357</v>
      </c>
      <c r="I256" s="36">
        <v>45808</v>
      </c>
      <c r="J256" s="37" t="str">
        <f t="shared" si="82"/>
        <v>C</v>
      </c>
      <c r="K256" s="38" t="s">
        <v>28</v>
      </c>
      <c r="L256" s="174">
        <v>30</v>
      </c>
      <c r="M256" s="37">
        <f t="shared" si="83"/>
        <v>45600</v>
      </c>
      <c r="N256" s="37">
        <f t="shared" si="107"/>
        <v>45630</v>
      </c>
      <c r="O256" s="37" t="str">
        <f t="shared" si="109"/>
        <v/>
      </c>
      <c r="P256" s="168"/>
      <c r="Q256" s="175" t="str">
        <f t="shared" si="85"/>
        <v/>
      </c>
      <c r="R256" s="176" t="str">
        <f t="shared" si="86"/>
        <v/>
      </c>
      <c r="S256" s="177" t="str">
        <f t="shared" si="87"/>
        <v/>
      </c>
      <c r="T256" s="177" t="str">
        <f t="shared" si="88"/>
        <v/>
      </c>
      <c r="U256" s="177">
        <f t="shared" si="89"/>
        <v>0</v>
      </c>
      <c r="V256" s="37" t="str">
        <f t="shared" ca="1" si="90"/>
        <v>No prazo, ainda não iniciado</v>
      </c>
      <c r="W256" s="33" t="str">
        <f t="shared" si="93"/>
        <v>EVT 22 - Material Disgnóstico</v>
      </c>
      <c r="AMK256" s="14"/>
    </row>
    <row r="257" spans="1:23 1025:1025" x14ac:dyDescent="0.25">
      <c r="A257" s="29">
        <f t="shared" si="94"/>
        <v>22</v>
      </c>
      <c r="B257" s="30" t="s">
        <v>23</v>
      </c>
      <c r="C257" s="31" t="s">
        <v>355</v>
      </c>
      <c r="D257" s="44" t="s">
        <v>358</v>
      </c>
      <c r="E257" s="33" t="str">
        <f t="shared" si="81"/>
        <v>73/2024 - Material Disgnóstico</v>
      </c>
      <c r="F257" s="184" t="s">
        <v>38</v>
      </c>
      <c r="G257" s="35" t="str">
        <f t="shared" si="108"/>
        <v>DISPONIBILIZAÇÃO DAS EEOO</v>
      </c>
      <c r="H257" s="31" t="s">
        <v>357</v>
      </c>
      <c r="I257" s="36">
        <v>45808</v>
      </c>
      <c r="J257" s="37" t="str">
        <f t="shared" si="82"/>
        <v>D</v>
      </c>
      <c r="K257" s="38" t="s">
        <v>29</v>
      </c>
      <c r="L257" s="174">
        <v>10</v>
      </c>
      <c r="M257" s="37">
        <f t="shared" si="83"/>
        <v>45630</v>
      </c>
      <c r="N257" s="37">
        <f t="shared" si="107"/>
        <v>45640</v>
      </c>
      <c r="O257" s="37" t="str">
        <f t="shared" si="109"/>
        <v/>
      </c>
      <c r="P257" s="168"/>
      <c r="Q257" s="175" t="str">
        <f t="shared" si="85"/>
        <v/>
      </c>
      <c r="R257" s="176" t="str">
        <f t="shared" si="86"/>
        <v/>
      </c>
      <c r="S257" s="177" t="str">
        <f t="shared" si="87"/>
        <v/>
      </c>
      <c r="T257" s="177" t="str">
        <f t="shared" si="88"/>
        <v/>
      </c>
      <c r="U257" s="177">
        <f t="shared" si="89"/>
        <v>0</v>
      </c>
      <c r="V257" s="37" t="str">
        <f t="shared" ca="1" si="90"/>
        <v>No prazo, ainda não iniciado</v>
      </c>
      <c r="W257" s="33" t="str">
        <f t="shared" si="93"/>
        <v>EVT 22 - Material Disgnóstico</v>
      </c>
      <c r="AMK257" s="14"/>
    </row>
    <row r="258" spans="1:23 1025:1025" x14ac:dyDescent="0.25">
      <c r="A258" s="29">
        <f t="shared" si="94"/>
        <v>22</v>
      </c>
      <c r="B258" s="30" t="s">
        <v>23</v>
      </c>
      <c r="C258" s="31" t="s">
        <v>355</v>
      </c>
      <c r="D258" s="44" t="s">
        <v>358</v>
      </c>
      <c r="E258" s="33" t="str">
        <f t="shared" ref="E258:E265" si="110">C258&amp;" - "&amp;D258</f>
        <v>73/2024 - Material Disgnóstico</v>
      </c>
      <c r="F258" s="184" t="s">
        <v>38</v>
      </c>
      <c r="G258" s="35" t="str">
        <f t="shared" si="108"/>
        <v>DISPONIBILIZAÇÃO DAS EEOO</v>
      </c>
      <c r="H258" s="31" t="s">
        <v>357</v>
      </c>
      <c r="I258" s="36">
        <v>45808</v>
      </c>
      <c r="J258" s="37" t="str">
        <f t="shared" ref="J258:J265" si="111">LEFT(K258,1)</f>
        <v>E</v>
      </c>
      <c r="K258" s="38" t="s">
        <v>30</v>
      </c>
      <c r="L258" s="174">
        <v>10</v>
      </c>
      <c r="M258" s="37">
        <f t="shared" ref="M258:M265" si="112">N258-L258</f>
        <v>45640</v>
      </c>
      <c r="N258" s="37">
        <f t="shared" si="107"/>
        <v>45650</v>
      </c>
      <c r="O258" s="37" t="str">
        <f t="shared" si="109"/>
        <v/>
      </c>
      <c r="P258" s="168"/>
      <c r="Q258" s="175" t="str">
        <f t="shared" ref="Q258:Q265" si="113">IF(P258&lt;&gt;"","S","")</f>
        <v/>
      </c>
      <c r="R258" s="176" t="str">
        <f t="shared" ref="R258:R265" si="114">IF(Q258="S",P258-O258,"")</f>
        <v/>
      </c>
      <c r="S258" s="177" t="str">
        <f t="shared" ref="S258:S265" si="115">IF(Q258="S",L258,"")</f>
        <v/>
      </c>
      <c r="T258" s="177" t="str">
        <f t="shared" ref="T258:T265" si="116">IF(R258&lt;&gt;"",R258-L258,"")</f>
        <v/>
      </c>
      <c r="U258" s="177">
        <f t="shared" ref="U258:U265" si="117">IF(Q258&lt;&gt;"",1,0)</f>
        <v>0</v>
      </c>
      <c r="V258" s="37" t="str">
        <f t="shared" ref="V258:V265" ca="1" si="118">IF(AND(N258&gt;=TODAY(),P258="",O258=""),"No prazo, ainda não iniciado",IF(AND(P258&lt;=N258,P258&lt;&gt;""),"Executado no prazo",IF(AND(N258&gt;=TODAY(),P258="",O258&lt;&gt;""),"No prazo, em andamento",IF(AND(P258&gt;N258,P258&lt;&gt;""),"Executado com atraso",IF(AND(N258&lt;TODAY(),P258="",O258=""),"Atrasado, ainda não iniciado",IF(AND(N258&lt;TODAY(),P258="",O258&lt;&gt;""),"Atrasado, em andamento"))))))</f>
        <v>No prazo, ainda não iniciado</v>
      </c>
      <c r="W258" s="33" t="str">
        <f t="shared" si="93"/>
        <v>EVT 22 - Material Disgnóstico</v>
      </c>
      <c r="AMK258" s="14"/>
    </row>
    <row r="259" spans="1:23 1025:1025" x14ac:dyDescent="0.25">
      <c r="A259" s="29">
        <f t="shared" si="94"/>
        <v>22</v>
      </c>
      <c r="B259" s="30" t="s">
        <v>23</v>
      </c>
      <c r="C259" s="31" t="s">
        <v>355</v>
      </c>
      <c r="D259" s="44" t="s">
        <v>358</v>
      </c>
      <c r="E259" s="33" t="str">
        <f t="shared" si="110"/>
        <v>73/2024 - Material Disgnóstico</v>
      </c>
      <c r="F259" s="184" t="s">
        <v>38</v>
      </c>
      <c r="G259" s="35" t="str">
        <f t="shared" si="108"/>
        <v>DISPONIBILIZAÇÃO DAS EEOO</v>
      </c>
      <c r="H259" s="31" t="s">
        <v>357</v>
      </c>
      <c r="I259" s="36">
        <v>45808</v>
      </c>
      <c r="J259" s="37" t="str">
        <f t="shared" si="111"/>
        <v>F</v>
      </c>
      <c r="K259" s="38" t="s">
        <v>31</v>
      </c>
      <c r="L259" s="174">
        <v>10</v>
      </c>
      <c r="M259" s="37">
        <f t="shared" si="112"/>
        <v>45650</v>
      </c>
      <c r="N259" s="37">
        <f t="shared" si="107"/>
        <v>45660</v>
      </c>
      <c r="O259" s="37" t="str">
        <f t="shared" si="109"/>
        <v/>
      </c>
      <c r="P259" s="168"/>
      <c r="Q259" s="175" t="str">
        <f t="shared" si="113"/>
        <v/>
      </c>
      <c r="R259" s="176" t="str">
        <f t="shared" si="114"/>
        <v/>
      </c>
      <c r="S259" s="177" t="str">
        <f t="shared" si="115"/>
        <v/>
      </c>
      <c r="T259" s="177" t="str">
        <f t="shared" si="116"/>
        <v/>
      </c>
      <c r="U259" s="177">
        <f t="shared" si="117"/>
        <v>0</v>
      </c>
      <c r="V259" s="37" t="str">
        <f t="shared" ca="1" si="118"/>
        <v>No prazo, ainda não iniciado</v>
      </c>
      <c r="W259" s="33" t="str">
        <f t="shared" si="93"/>
        <v>EVT 22 - Material Disgnóstico</v>
      </c>
      <c r="AMK259" s="14"/>
    </row>
    <row r="260" spans="1:23 1025:1025" x14ac:dyDescent="0.25">
      <c r="A260" s="29">
        <f t="shared" si="94"/>
        <v>22</v>
      </c>
      <c r="B260" s="30" t="s">
        <v>23</v>
      </c>
      <c r="C260" s="31" t="s">
        <v>355</v>
      </c>
      <c r="D260" s="44" t="s">
        <v>358</v>
      </c>
      <c r="E260" s="33" t="str">
        <f t="shared" si="110"/>
        <v>73/2024 - Material Disgnóstico</v>
      </c>
      <c r="F260" s="184" t="s">
        <v>38</v>
      </c>
      <c r="G260" s="35" t="str">
        <f t="shared" si="108"/>
        <v>DISPONIBILIZAÇÃO DAS EEOO</v>
      </c>
      <c r="H260" s="31" t="s">
        <v>357</v>
      </c>
      <c r="I260" s="36">
        <v>45808</v>
      </c>
      <c r="J260" s="37" t="str">
        <f t="shared" si="111"/>
        <v>G</v>
      </c>
      <c r="K260" s="38" t="s">
        <v>32</v>
      </c>
      <c r="L260" s="174">
        <v>5</v>
      </c>
      <c r="M260" s="37">
        <f t="shared" si="112"/>
        <v>45660</v>
      </c>
      <c r="N260" s="37">
        <f t="shared" si="107"/>
        <v>45665</v>
      </c>
      <c r="O260" s="37" t="str">
        <f t="shared" si="109"/>
        <v/>
      </c>
      <c r="P260" s="168"/>
      <c r="Q260" s="175" t="str">
        <f t="shared" si="113"/>
        <v/>
      </c>
      <c r="R260" s="176" t="str">
        <f t="shared" si="114"/>
        <v/>
      </c>
      <c r="S260" s="177" t="str">
        <f t="shared" si="115"/>
        <v/>
      </c>
      <c r="T260" s="177" t="str">
        <f t="shared" si="116"/>
        <v/>
      </c>
      <c r="U260" s="177">
        <f t="shared" si="117"/>
        <v>0</v>
      </c>
      <c r="V260" s="37" t="str">
        <f t="shared" ca="1" si="118"/>
        <v>No prazo, ainda não iniciado</v>
      </c>
      <c r="W260" s="33" t="str">
        <f t="shared" si="93"/>
        <v>EVT 22 - Material Disgnóstico</v>
      </c>
      <c r="AMK260" s="14"/>
    </row>
    <row r="261" spans="1:23 1025:1025" x14ac:dyDescent="0.25">
      <c r="A261" s="29">
        <f t="shared" si="94"/>
        <v>22</v>
      </c>
      <c r="B261" s="30" t="s">
        <v>23</v>
      </c>
      <c r="C261" s="31" t="s">
        <v>355</v>
      </c>
      <c r="D261" s="44" t="s">
        <v>358</v>
      </c>
      <c r="E261" s="33" t="str">
        <f t="shared" si="110"/>
        <v>73/2024 - Material Disgnóstico</v>
      </c>
      <c r="F261" s="184" t="s">
        <v>38</v>
      </c>
      <c r="G261" s="35" t="str">
        <f t="shared" si="108"/>
        <v>DISPONIBILIZAÇÃO DAS EEOO</v>
      </c>
      <c r="H261" s="31" t="s">
        <v>357</v>
      </c>
      <c r="I261" s="36">
        <v>45808</v>
      </c>
      <c r="J261" s="37" t="str">
        <f t="shared" si="111"/>
        <v>H</v>
      </c>
      <c r="K261" s="38" t="s">
        <v>33</v>
      </c>
      <c r="L261" s="174">
        <v>3</v>
      </c>
      <c r="M261" s="37">
        <f t="shared" si="112"/>
        <v>45665</v>
      </c>
      <c r="N261" s="37">
        <f t="shared" si="107"/>
        <v>45668</v>
      </c>
      <c r="O261" s="37" t="str">
        <f t="shared" si="109"/>
        <v/>
      </c>
      <c r="P261" s="168"/>
      <c r="Q261" s="175" t="str">
        <f t="shared" si="113"/>
        <v/>
      </c>
      <c r="R261" s="176" t="str">
        <f t="shared" si="114"/>
        <v/>
      </c>
      <c r="S261" s="177" t="str">
        <f t="shared" si="115"/>
        <v/>
      </c>
      <c r="T261" s="177" t="str">
        <f t="shared" si="116"/>
        <v/>
      </c>
      <c r="U261" s="177">
        <f t="shared" si="117"/>
        <v>0</v>
      </c>
      <c r="V261" s="37" t="str">
        <f t="shared" ca="1" si="118"/>
        <v>No prazo, ainda não iniciado</v>
      </c>
      <c r="W261" s="33" t="str">
        <f t="shared" si="93"/>
        <v>EVT 22 - Material Disgnóstico</v>
      </c>
      <c r="AMK261" s="14"/>
    </row>
    <row r="262" spans="1:23 1025:1025" x14ac:dyDescent="0.25">
      <c r="A262" s="29">
        <f t="shared" si="94"/>
        <v>22</v>
      </c>
      <c r="B262" s="30" t="s">
        <v>23</v>
      </c>
      <c r="C262" s="31" t="s">
        <v>355</v>
      </c>
      <c r="D262" s="44" t="s">
        <v>358</v>
      </c>
      <c r="E262" s="33" t="str">
        <f t="shared" si="110"/>
        <v>73/2024 - Material Disgnóstico</v>
      </c>
      <c r="F262" s="184" t="s">
        <v>38</v>
      </c>
      <c r="G262" s="35" t="str">
        <f t="shared" si="108"/>
        <v>DISPONIBILIZAÇÃO DAS EEOO</v>
      </c>
      <c r="H262" s="31" t="s">
        <v>357</v>
      </c>
      <c r="I262" s="36">
        <v>45808</v>
      </c>
      <c r="J262" s="37" t="str">
        <f t="shared" si="111"/>
        <v>I</v>
      </c>
      <c r="K262" s="38" t="s">
        <v>34</v>
      </c>
      <c r="L262" s="174">
        <v>30</v>
      </c>
      <c r="M262" s="37">
        <f t="shared" si="112"/>
        <v>45668</v>
      </c>
      <c r="N262" s="37">
        <f t="shared" si="107"/>
        <v>45698</v>
      </c>
      <c r="O262" s="37" t="str">
        <f t="shared" si="109"/>
        <v/>
      </c>
      <c r="P262" s="168"/>
      <c r="Q262" s="175" t="str">
        <f t="shared" si="113"/>
        <v/>
      </c>
      <c r="R262" s="176" t="str">
        <f t="shared" si="114"/>
        <v/>
      </c>
      <c r="S262" s="177" t="str">
        <f t="shared" si="115"/>
        <v/>
      </c>
      <c r="T262" s="177" t="str">
        <f t="shared" si="116"/>
        <v/>
      </c>
      <c r="U262" s="177">
        <f t="shared" si="117"/>
        <v>0</v>
      </c>
      <c r="V262" s="37" t="str">
        <f t="shared" ca="1" si="118"/>
        <v>No prazo, ainda não iniciado</v>
      </c>
      <c r="W262" s="33" t="str">
        <f t="shared" si="93"/>
        <v>EVT 22 - Material Disgnóstico</v>
      </c>
      <c r="AMK262" s="14"/>
    </row>
    <row r="263" spans="1:23 1025:1025" x14ac:dyDescent="0.25">
      <c r="A263" s="29">
        <f t="shared" si="94"/>
        <v>22</v>
      </c>
      <c r="B263" s="30" t="s">
        <v>23</v>
      </c>
      <c r="C263" s="31" t="s">
        <v>355</v>
      </c>
      <c r="D263" s="44" t="s">
        <v>358</v>
      </c>
      <c r="E263" s="33" t="str">
        <f t="shared" si="110"/>
        <v>73/2024 - Material Disgnóstico</v>
      </c>
      <c r="F263" s="184" t="s">
        <v>38</v>
      </c>
      <c r="G263" s="35" t="str">
        <f t="shared" si="108"/>
        <v>DISPONIBILIZAÇÃO DAS EEOO</v>
      </c>
      <c r="H263" s="31" t="s">
        <v>357</v>
      </c>
      <c r="I263" s="36">
        <v>45808</v>
      </c>
      <c r="J263" s="37" t="str">
        <f t="shared" si="111"/>
        <v>J</v>
      </c>
      <c r="K263" s="38" t="s">
        <v>35</v>
      </c>
      <c r="L263" s="174">
        <v>5</v>
      </c>
      <c r="M263" s="37">
        <f t="shared" si="112"/>
        <v>45698</v>
      </c>
      <c r="N263" s="37">
        <f t="shared" si="107"/>
        <v>45703</v>
      </c>
      <c r="O263" s="37" t="str">
        <f t="shared" si="109"/>
        <v/>
      </c>
      <c r="P263" s="168"/>
      <c r="Q263" s="175" t="str">
        <f t="shared" si="113"/>
        <v/>
      </c>
      <c r="R263" s="176" t="str">
        <f t="shared" si="114"/>
        <v/>
      </c>
      <c r="S263" s="177" t="str">
        <f t="shared" si="115"/>
        <v/>
      </c>
      <c r="T263" s="177" t="str">
        <f t="shared" si="116"/>
        <v/>
      </c>
      <c r="U263" s="177">
        <f t="shared" si="117"/>
        <v>0</v>
      </c>
      <c r="V263" s="37" t="str">
        <f t="shared" ca="1" si="118"/>
        <v>No prazo, ainda não iniciado</v>
      </c>
      <c r="W263" s="33" t="str">
        <f t="shared" si="93"/>
        <v>EVT 22 - Material Disgnóstico</v>
      </c>
      <c r="AMK263" s="14"/>
    </row>
    <row r="264" spans="1:23 1025:1025" x14ac:dyDescent="0.25">
      <c r="A264" s="29">
        <f t="shared" si="94"/>
        <v>22</v>
      </c>
      <c r="B264" s="30" t="s">
        <v>23</v>
      </c>
      <c r="C264" s="31" t="s">
        <v>355</v>
      </c>
      <c r="D264" s="44" t="s">
        <v>358</v>
      </c>
      <c r="E264" s="33" t="str">
        <f t="shared" si="110"/>
        <v>73/2024 - Material Disgnóstico</v>
      </c>
      <c r="F264" s="184" t="s">
        <v>38</v>
      </c>
      <c r="G264" s="35" t="str">
        <f t="shared" si="108"/>
        <v>DISPONIBILIZAÇÃO DAS EEOO</v>
      </c>
      <c r="H264" s="31" t="s">
        <v>357</v>
      </c>
      <c r="I264" s="36">
        <v>45808</v>
      </c>
      <c r="J264" s="37" t="str">
        <f t="shared" si="111"/>
        <v>K</v>
      </c>
      <c r="K264" s="38" t="s">
        <v>36</v>
      </c>
      <c r="L264" s="174">
        <v>90</v>
      </c>
      <c r="M264" s="37">
        <f t="shared" si="112"/>
        <v>45703</v>
      </c>
      <c r="N264" s="37">
        <f t="shared" si="107"/>
        <v>45793</v>
      </c>
      <c r="O264" s="37" t="str">
        <f t="shared" si="109"/>
        <v/>
      </c>
      <c r="P264" s="168"/>
      <c r="Q264" s="175" t="str">
        <f t="shared" si="113"/>
        <v/>
      </c>
      <c r="R264" s="176" t="str">
        <f t="shared" si="114"/>
        <v/>
      </c>
      <c r="S264" s="177" t="str">
        <f t="shared" si="115"/>
        <v/>
      </c>
      <c r="T264" s="177" t="str">
        <f t="shared" si="116"/>
        <v/>
      </c>
      <c r="U264" s="177">
        <f t="shared" si="117"/>
        <v>0</v>
      </c>
      <c r="V264" s="37" t="str">
        <f t="shared" ca="1" si="118"/>
        <v>No prazo, ainda não iniciado</v>
      </c>
      <c r="W264" s="33" t="str">
        <f t="shared" ref="W264:W265" si="119">"EVT "&amp;A264&amp;" - "&amp;D264</f>
        <v>EVT 22 - Material Disgnóstico</v>
      </c>
      <c r="AMK264" s="14"/>
    </row>
    <row r="265" spans="1:23 1025:1025" x14ac:dyDescent="0.25">
      <c r="A265" s="29">
        <f t="shared" si="94"/>
        <v>22</v>
      </c>
      <c r="B265" s="30" t="s">
        <v>23</v>
      </c>
      <c r="C265" s="31" t="s">
        <v>355</v>
      </c>
      <c r="D265" s="44" t="s">
        <v>358</v>
      </c>
      <c r="E265" s="33" t="str">
        <f t="shared" si="110"/>
        <v>73/2024 - Material Disgnóstico</v>
      </c>
      <c r="F265" s="184" t="s">
        <v>38</v>
      </c>
      <c r="G265" s="35" t="str">
        <f t="shared" si="108"/>
        <v>DISPONIBILIZAÇÃO DAS EEOO</v>
      </c>
      <c r="H265" s="31" t="s">
        <v>357</v>
      </c>
      <c r="I265" s="36">
        <v>45808</v>
      </c>
      <c r="J265" s="37" t="str">
        <f t="shared" si="111"/>
        <v>L</v>
      </c>
      <c r="K265" s="38" t="s">
        <v>37</v>
      </c>
      <c r="L265" s="174">
        <v>5</v>
      </c>
      <c r="M265" s="37">
        <f t="shared" si="112"/>
        <v>45793</v>
      </c>
      <c r="N265" s="180">
        <f>I265-10</f>
        <v>45798</v>
      </c>
      <c r="O265" s="37" t="str">
        <f t="shared" si="109"/>
        <v/>
      </c>
      <c r="P265" s="168"/>
      <c r="Q265" s="175" t="str">
        <f t="shared" si="113"/>
        <v/>
      </c>
      <c r="R265" s="176" t="str">
        <f t="shared" si="114"/>
        <v/>
      </c>
      <c r="S265" s="177" t="str">
        <f t="shared" si="115"/>
        <v/>
      </c>
      <c r="T265" s="177" t="str">
        <f t="shared" si="116"/>
        <v/>
      </c>
      <c r="U265" s="177">
        <f t="shared" si="117"/>
        <v>0</v>
      </c>
      <c r="V265" s="37" t="str">
        <f t="shared" ca="1" si="118"/>
        <v>No prazo, ainda não iniciado</v>
      </c>
      <c r="W265" s="33" t="str">
        <f t="shared" si="119"/>
        <v>EVT 22 - Material Disgnóstico</v>
      </c>
      <c r="AMK265" s="14"/>
    </row>
    <row r="266" spans="1:23 1025:1025" x14ac:dyDescent="0.25">
      <c r="A266" s="158">
        <f t="shared" si="94"/>
        <v>23</v>
      </c>
      <c r="B266" s="159" t="s">
        <v>69</v>
      </c>
      <c r="C266" s="160" t="s">
        <v>70</v>
      </c>
      <c r="D266" s="161" t="s">
        <v>71</v>
      </c>
      <c r="E266" s="162" t="str">
        <f t="shared" ref="E266:E281" si="120">C266&amp;" - "&amp;D266</f>
        <v>61/2023 - Material de Marinharia</v>
      </c>
      <c r="F266" s="195"/>
      <c r="G266" s="164" t="str">
        <f>IF(P266="",MID(K266,5,999),IF(P267="",MID(K267,5,999),IF(P268="",MID(K268,5,999),IF(P269="",MID(K269,5,999),IF(P270="",MID(K270,5,999),IF(P271="",MID(K271,5,999),IF(P272="",MID(K272,5,999),IF(P273="",MID(K273,5,999),IF(P274="",MID(K274,5,999),IF(P275="",MID(K275,5,999),IF(P276="",MID(K276,5,999),MID(K277,5,999))))))))))))</f>
        <v>DISPONIBILIZAÇÃO DAS EEOO</v>
      </c>
      <c r="H266" s="190" t="s">
        <v>72</v>
      </c>
      <c r="I266" s="179">
        <v>45156</v>
      </c>
      <c r="J266" s="165" t="str">
        <f t="shared" ref="J266:J281" si="121">LEFT(K266,1)</f>
        <v>A</v>
      </c>
      <c r="K266" s="166" t="s">
        <v>26</v>
      </c>
      <c r="L266" s="196">
        <v>0</v>
      </c>
      <c r="M266" s="165">
        <f t="shared" ref="M266:M281" si="122">N266-L266</f>
        <v>45297</v>
      </c>
      <c r="N266" s="165">
        <f t="shared" ref="N266:N275" si="123">M267</f>
        <v>45297</v>
      </c>
      <c r="O266" s="165">
        <f>M266</f>
        <v>45297</v>
      </c>
      <c r="P266" s="28"/>
      <c r="Q266" s="40" t="str">
        <f t="shared" ref="Q266:Q281" si="124">IF(P266&lt;&gt;"","S","")</f>
        <v/>
      </c>
      <c r="R266" s="41" t="str">
        <f t="shared" ref="R266:R281" si="125">IF(Q266="S",P266-O266,"")</f>
        <v/>
      </c>
      <c r="S266" s="42" t="str">
        <f t="shared" ref="S266:S281" si="126">IF(Q266="S",L266,"")</f>
        <v/>
      </c>
      <c r="T266" s="42" t="str">
        <f t="shared" ref="T266:T281" si="127">IF(R266&lt;&gt;"",R266-L266,"")</f>
        <v/>
      </c>
      <c r="U266" s="42">
        <f t="shared" ref="U266:U281" si="128">IF(Q266&lt;&gt;"",1,0)</f>
        <v>0</v>
      </c>
      <c r="V266" s="37" t="str">
        <f t="shared" ref="V266:V281" ca="1" si="129">IF(AND(N266&gt;=TODAY(),P266="",O266=""),"No prazo, ainda não iniciado",IF(AND(P266&lt;=N266,P266&lt;&gt;""),"Executado no prazo",IF(AND(N266&gt;=TODAY(),P266="",O266&lt;&gt;""),"No prazo, em andamento",IF(AND(P266&gt;N266,P266&lt;&gt;""),"Executado com atraso",IF(AND(N266&lt;TODAY(),P266="",O266=""),"Atrasado, ainda não iniciado",IF(AND(N266&lt;TODAY(),P266="",O266&lt;&gt;""),"Atrasado, em andamento"))))))</f>
        <v>Atrasado, em andamento</v>
      </c>
      <c r="W266" s="33" t="str">
        <f t="shared" ref="W266:W287" si="130">"EVT "&amp;A266&amp;" - "&amp;D266</f>
        <v>EVT 23 - Material de Marinharia</v>
      </c>
    </row>
    <row r="267" spans="1:23 1025:1025" x14ac:dyDescent="0.25">
      <c r="A267" s="29">
        <f t="shared" si="94"/>
        <v>23</v>
      </c>
      <c r="B267" s="30" t="s">
        <v>69</v>
      </c>
      <c r="C267" s="31" t="s">
        <v>70</v>
      </c>
      <c r="D267" s="32" t="s">
        <v>71</v>
      </c>
      <c r="E267" s="33" t="str">
        <f t="shared" si="120"/>
        <v>61/2023 - Material de Marinharia</v>
      </c>
      <c r="F267" s="48"/>
      <c r="G267" s="35" t="str">
        <f t="shared" ref="G267:G277" si="131">G266</f>
        <v>DISPONIBILIZAÇÃO DAS EEOO</v>
      </c>
      <c r="H267" s="47" t="s">
        <v>72</v>
      </c>
      <c r="I267" s="36">
        <v>45156</v>
      </c>
      <c r="J267" s="37" t="str">
        <f t="shared" si="121"/>
        <v>B</v>
      </c>
      <c r="K267" s="38" t="s">
        <v>27</v>
      </c>
      <c r="L267" s="39">
        <v>5</v>
      </c>
      <c r="M267" s="37">
        <f t="shared" si="122"/>
        <v>45297</v>
      </c>
      <c r="N267" s="37">
        <f t="shared" si="123"/>
        <v>45302</v>
      </c>
      <c r="O267" s="37" t="str">
        <f t="shared" ref="O267:O277" si="132">IF(P266&lt;&gt;"",P266,"")</f>
        <v/>
      </c>
      <c r="P267" s="28"/>
      <c r="Q267" s="40" t="str">
        <f t="shared" si="124"/>
        <v/>
      </c>
      <c r="R267" s="41" t="str">
        <f t="shared" si="125"/>
        <v/>
      </c>
      <c r="S267" s="42" t="str">
        <f t="shared" si="126"/>
        <v/>
      </c>
      <c r="T267" s="42" t="str">
        <f t="shared" si="127"/>
        <v/>
      </c>
      <c r="U267" s="42">
        <f t="shared" si="128"/>
        <v>0</v>
      </c>
      <c r="V267" s="37" t="str">
        <f t="shared" ca="1" si="129"/>
        <v>Atrasado, ainda não iniciado</v>
      </c>
      <c r="W267" s="33" t="str">
        <f t="shared" si="130"/>
        <v>EVT 23 - Material de Marinharia</v>
      </c>
    </row>
    <row r="268" spans="1:23 1025:1025" x14ac:dyDescent="0.25">
      <c r="A268" s="29">
        <f t="shared" si="94"/>
        <v>23</v>
      </c>
      <c r="B268" s="30" t="s">
        <v>69</v>
      </c>
      <c r="C268" s="31" t="s">
        <v>70</v>
      </c>
      <c r="D268" s="32" t="s">
        <v>71</v>
      </c>
      <c r="E268" s="33" t="str">
        <f t="shared" si="120"/>
        <v>61/2023 - Material de Marinharia</v>
      </c>
      <c r="F268" s="48"/>
      <c r="G268" s="35" t="str">
        <f t="shared" si="131"/>
        <v>DISPONIBILIZAÇÃO DAS EEOO</v>
      </c>
      <c r="H268" s="47" t="s">
        <v>72</v>
      </c>
      <c r="I268" s="36">
        <v>45156</v>
      </c>
      <c r="J268" s="37" t="str">
        <f t="shared" si="121"/>
        <v>C</v>
      </c>
      <c r="K268" s="38" t="s">
        <v>28</v>
      </c>
      <c r="L268" s="39">
        <v>45</v>
      </c>
      <c r="M268" s="37">
        <f t="shared" si="122"/>
        <v>45302</v>
      </c>
      <c r="N268" s="37">
        <f t="shared" si="123"/>
        <v>45347</v>
      </c>
      <c r="O268" s="37" t="str">
        <f t="shared" si="132"/>
        <v/>
      </c>
      <c r="P268" s="28"/>
      <c r="Q268" s="40" t="str">
        <f t="shared" si="124"/>
        <v/>
      </c>
      <c r="R268" s="41" t="str">
        <f t="shared" si="125"/>
        <v/>
      </c>
      <c r="S268" s="42" t="str">
        <f t="shared" si="126"/>
        <v/>
      </c>
      <c r="T268" s="42" t="str">
        <f t="shared" si="127"/>
        <v/>
      </c>
      <c r="U268" s="42">
        <f t="shared" si="128"/>
        <v>0</v>
      </c>
      <c r="V268" s="37" t="str">
        <f t="shared" ca="1" si="129"/>
        <v>Atrasado, ainda não iniciado</v>
      </c>
      <c r="W268" s="33" t="str">
        <f t="shared" si="130"/>
        <v>EVT 23 - Material de Marinharia</v>
      </c>
    </row>
    <row r="269" spans="1:23 1025:1025" x14ac:dyDescent="0.25">
      <c r="A269" s="29">
        <f t="shared" si="94"/>
        <v>23</v>
      </c>
      <c r="B269" s="30" t="s">
        <v>69</v>
      </c>
      <c r="C269" s="31" t="s">
        <v>70</v>
      </c>
      <c r="D269" s="32" t="s">
        <v>71</v>
      </c>
      <c r="E269" s="33" t="str">
        <f t="shared" si="120"/>
        <v>61/2023 - Material de Marinharia</v>
      </c>
      <c r="F269" s="48"/>
      <c r="G269" s="35" t="str">
        <f t="shared" si="131"/>
        <v>DISPONIBILIZAÇÃO DAS EEOO</v>
      </c>
      <c r="H269" s="47" t="s">
        <v>72</v>
      </c>
      <c r="I269" s="36">
        <v>45156</v>
      </c>
      <c r="J269" s="37" t="str">
        <f t="shared" si="121"/>
        <v>D</v>
      </c>
      <c r="K269" s="38" t="s">
        <v>29</v>
      </c>
      <c r="L269" s="39">
        <v>5</v>
      </c>
      <c r="M269" s="37">
        <f t="shared" si="122"/>
        <v>45347</v>
      </c>
      <c r="N269" s="37">
        <f t="shared" si="123"/>
        <v>45352</v>
      </c>
      <c r="O269" s="37" t="str">
        <f t="shared" si="132"/>
        <v/>
      </c>
      <c r="P269" s="28"/>
      <c r="Q269" s="40" t="str">
        <f t="shared" si="124"/>
        <v/>
      </c>
      <c r="R269" s="41" t="str">
        <f t="shared" si="125"/>
        <v/>
      </c>
      <c r="S269" s="42" t="str">
        <f t="shared" si="126"/>
        <v/>
      </c>
      <c r="T269" s="42" t="str">
        <f t="shared" si="127"/>
        <v/>
      </c>
      <c r="U269" s="42">
        <f t="shared" si="128"/>
        <v>0</v>
      </c>
      <c r="V269" s="37" t="str">
        <f t="shared" ca="1" si="129"/>
        <v>Atrasado, ainda não iniciado</v>
      </c>
      <c r="W269" s="33" t="str">
        <f t="shared" si="130"/>
        <v>EVT 23 - Material de Marinharia</v>
      </c>
    </row>
    <row r="270" spans="1:23 1025:1025" x14ac:dyDescent="0.25">
      <c r="A270" s="29">
        <f t="shared" ref="A270:A333" si="133">A258+1</f>
        <v>23</v>
      </c>
      <c r="B270" s="30" t="s">
        <v>69</v>
      </c>
      <c r="C270" s="31" t="s">
        <v>70</v>
      </c>
      <c r="D270" s="32" t="s">
        <v>71</v>
      </c>
      <c r="E270" s="33" t="str">
        <f t="shared" si="120"/>
        <v>61/2023 - Material de Marinharia</v>
      </c>
      <c r="F270" s="48"/>
      <c r="G270" s="35" t="str">
        <f t="shared" si="131"/>
        <v>DISPONIBILIZAÇÃO DAS EEOO</v>
      </c>
      <c r="H270" s="47" t="s">
        <v>72</v>
      </c>
      <c r="I270" s="36">
        <v>45156</v>
      </c>
      <c r="J270" s="37" t="str">
        <f t="shared" si="121"/>
        <v>E</v>
      </c>
      <c r="K270" s="38" t="s">
        <v>30</v>
      </c>
      <c r="L270" s="39">
        <v>5</v>
      </c>
      <c r="M270" s="37">
        <f t="shared" si="122"/>
        <v>45352</v>
      </c>
      <c r="N270" s="37">
        <f t="shared" si="123"/>
        <v>45357</v>
      </c>
      <c r="O270" s="37" t="str">
        <f t="shared" si="132"/>
        <v/>
      </c>
      <c r="P270" s="28"/>
      <c r="Q270" s="40" t="str">
        <f t="shared" si="124"/>
        <v/>
      </c>
      <c r="R270" s="41" t="str">
        <f t="shared" si="125"/>
        <v/>
      </c>
      <c r="S270" s="42" t="str">
        <f t="shared" si="126"/>
        <v/>
      </c>
      <c r="T270" s="42" t="str">
        <f t="shared" si="127"/>
        <v/>
      </c>
      <c r="U270" s="42">
        <f t="shared" si="128"/>
        <v>0</v>
      </c>
      <c r="V270" s="37" t="str">
        <f t="shared" ca="1" si="129"/>
        <v>Atrasado, ainda não iniciado</v>
      </c>
      <c r="W270" s="33" t="str">
        <f t="shared" si="130"/>
        <v>EVT 23 - Material de Marinharia</v>
      </c>
    </row>
    <row r="271" spans="1:23 1025:1025" x14ac:dyDescent="0.25">
      <c r="A271" s="29">
        <f t="shared" si="133"/>
        <v>23</v>
      </c>
      <c r="B271" s="30" t="s">
        <v>69</v>
      </c>
      <c r="C271" s="31" t="s">
        <v>70</v>
      </c>
      <c r="D271" s="32" t="s">
        <v>71</v>
      </c>
      <c r="E271" s="33" t="str">
        <f t="shared" si="120"/>
        <v>61/2023 - Material de Marinharia</v>
      </c>
      <c r="F271" s="48"/>
      <c r="G271" s="35" t="str">
        <f t="shared" si="131"/>
        <v>DISPONIBILIZAÇÃO DAS EEOO</v>
      </c>
      <c r="H271" s="47" t="s">
        <v>72</v>
      </c>
      <c r="I271" s="36">
        <v>45156</v>
      </c>
      <c r="J271" s="37" t="str">
        <f t="shared" si="121"/>
        <v>F</v>
      </c>
      <c r="K271" s="38" t="s">
        <v>31</v>
      </c>
      <c r="L271" s="39">
        <v>5</v>
      </c>
      <c r="M271" s="37">
        <f t="shared" si="122"/>
        <v>45357</v>
      </c>
      <c r="N271" s="37">
        <f t="shared" si="123"/>
        <v>45362</v>
      </c>
      <c r="O271" s="37" t="str">
        <f t="shared" si="132"/>
        <v/>
      </c>
      <c r="P271" s="28"/>
      <c r="Q271" s="40" t="str">
        <f t="shared" si="124"/>
        <v/>
      </c>
      <c r="R271" s="41" t="str">
        <f t="shared" si="125"/>
        <v/>
      </c>
      <c r="S271" s="42" t="str">
        <f t="shared" si="126"/>
        <v/>
      </c>
      <c r="T271" s="42" t="str">
        <f t="shared" si="127"/>
        <v/>
      </c>
      <c r="U271" s="42">
        <f t="shared" si="128"/>
        <v>0</v>
      </c>
      <c r="V271" s="37" t="str">
        <f t="shared" ca="1" si="129"/>
        <v>Atrasado, ainda não iniciado</v>
      </c>
      <c r="W271" s="33" t="str">
        <f t="shared" si="130"/>
        <v>EVT 23 - Material de Marinharia</v>
      </c>
    </row>
    <row r="272" spans="1:23 1025:1025" x14ac:dyDescent="0.25">
      <c r="A272" s="29">
        <f t="shared" si="133"/>
        <v>23</v>
      </c>
      <c r="B272" s="30" t="s">
        <v>69</v>
      </c>
      <c r="C272" s="31" t="s">
        <v>70</v>
      </c>
      <c r="D272" s="32" t="s">
        <v>71</v>
      </c>
      <c r="E272" s="33" t="str">
        <f t="shared" si="120"/>
        <v>61/2023 - Material de Marinharia</v>
      </c>
      <c r="F272" s="48"/>
      <c r="G272" s="35" t="str">
        <f t="shared" si="131"/>
        <v>DISPONIBILIZAÇÃO DAS EEOO</v>
      </c>
      <c r="H272" s="47" t="s">
        <v>72</v>
      </c>
      <c r="I272" s="36">
        <v>45156</v>
      </c>
      <c r="J272" s="37" t="str">
        <f t="shared" si="121"/>
        <v>G</v>
      </c>
      <c r="K272" s="38" t="s">
        <v>32</v>
      </c>
      <c r="L272" s="39">
        <v>10</v>
      </c>
      <c r="M272" s="37">
        <f t="shared" si="122"/>
        <v>45362</v>
      </c>
      <c r="N272" s="37">
        <f t="shared" si="123"/>
        <v>45372</v>
      </c>
      <c r="O272" s="37" t="str">
        <f t="shared" si="132"/>
        <v/>
      </c>
      <c r="P272" s="28"/>
      <c r="Q272" s="40" t="str">
        <f t="shared" si="124"/>
        <v/>
      </c>
      <c r="R272" s="41" t="str">
        <f t="shared" si="125"/>
        <v/>
      </c>
      <c r="S272" s="42" t="str">
        <f t="shared" si="126"/>
        <v/>
      </c>
      <c r="T272" s="42" t="str">
        <f t="shared" si="127"/>
        <v/>
      </c>
      <c r="U272" s="42">
        <f t="shared" si="128"/>
        <v>0</v>
      </c>
      <c r="V272" s="37" t="str">
        <f t="shared" ca="1" si="129"/>
        <v>Atrasado, ainda não iniciado</v>
      </c>
      <c r="W272" s="33" t="str">
        <f t="shared" si="130"/>
        <v>EVT 23 - Material de Marinharia</v>
      </c>
    </row>
    <row r="273" spans="1:23" x14ac:dyDescent="0.25">
      <c r="A273" s="29">
        <f t="shared" si="133"/>
        <v>23</v>
      </c>
      <c r="B273" s="30" t="s">
        <v>69</v>
      </c>
      <c r="C273" s="31" t="s">
        <v>70</v>
      </c>
      <c r="D273" s="32" t="s">
        <v>71</v>
      </c>
      <c r="E273" s="33" t="str">
        <f t="shared" si="120"/>
        <v>61/2023 - Material de Marinharia</v>
      </c>
      <c r="F273" s="48"/>
      <c r="G273" s="35" t="str">
        <f t="shared" si="131"/>
        <v>DISPONIBILIZAÇÃO DAS EEOO</v>
      </c>
      <c r="H273" s="47" t="s">
        <v>72</v>
      </c>
      <c r="I273" s="36">
        <v>45156</v>
      </c>
      <c r="J273" s="37" t="str">
        <f t="shared" si="121"/>
        <v>H</v>
      </c>
      <c r="K273" s="38" t="s">
        <v>33</v>
      </c>
      <c r="L273" s="39">
        <v>10</v>
      </c>
      <c r="M273" s="37">
        <f t="shared" si="122"/>
        <v>45372</v>
      </c>
      <c r="N273" s="37">
        <f t="shared" si="123"/>
        <v>45382</v>
      </c>
      <c r="O273" s="37" t="str">
        <f t="shared" si="132"/>
        <v/>
      </c>
      <c r="P273" s="28"/>
      <c r="Q273" s="40" t="str">
        <f t="shared" si="124"/>
        <v/>
      </c>
      <c r="R273" s="41" t="str">
        <f t="shared" si="125"/>
        <v/>
      </c>
      <c r="S273" s="42" t="str">
        <f t="shared" si="126"/>
        <v/>
      </c>
      <c r="T273" s="42" t="str">
        <f t="shared" si="127"/>
        <v/>
      </c>
      <c r="U273" s="42">
        <f t="shared" si="128"/>
        <v>0</v>
      </c>
      <c r="V273" s="37" t="str">
        <f t="shared" ca="1" si="129"/>
        <v>Atrasado, ainda não iniciado</v>
      </c>
      <c r="W273" s="33" t="str">
        <f t="shared" si="130"/>
        <v>EVT 23 - Material de Marinharia</v>
      </c>
    </row>
    <row r="274" spans="1:23" x14ac:dyDescent="0.25">
      <c r="A274" s="29">
        <f t="shared" si="133"/>
        <v>23</v>
      </c>
      <c r="B274" s="30" t="s">
        <v>69</v>
      </c>
      <c r="C274" s="31" t="s">
        <v>70</v>
      </c>
      <c r="D274" s="32" t="s">
        <v>71</v>
      </c>
      <c r="E274" s="33" t="str">
        <f t="shared" si="120"/>
        <v>61/2023 - Material de Marinharia</v>
      </c>
      <c r="F274" s="48"/>
      <c r="G274" s="35" t="str">
        <f t="shared" si="131"/>
        <v>DISPONIBILIZAÇÃO DAS EEOO</v>
      </c>
      <c r="H274" s="47" t="s">
        <v>72</v>
      </c>
      <c r="I274" s="36">
        <v>45156</v>
      </c>
      <c r="J274" s="37" t="str">
        <f t="shared" si="121"/>
        <v>I</v>
      </c>
      <c r="K274" s="38" t="s">
        <v>34</v>
      </c>
      <c r="L274" s="39">
        <v>20</v>
      </c>
      <c r="M274" s="37">
        <f t="shared" si="122"/>
        <v>45382</v>
      </c>
      <c r="N274" s="37">
        <f t="shared" si="123"/>
        <v>45402</v>
      </c>
      <c r="O274" s="37" t="str">
        <f t="shared" si="132"/>
        <v/>
      </c>
      <c r="P274" s="28"/>
      <c r="Q274" s="40" t="str">
        <f t="shared" si="124"/>
        <v/>
      </c>
      <c r="R274" s="41" t="str">
        <f t="shared" si="125"/>
        <v/>
      </c>
      <c r="S274" s="42" t="str">
        <f t="shared" si="126"/>
        <v/>
      </c>
      <c r="T274" s="42" t="str">
        <f t="shared" si="127"/>
        <v/>
      </c>
      <c r="U274" s="42">
        <f t="shared" si="128"/>
        <v>0</v>
      </c>
      <c r="V274" s="37" t="str">
        <f t="shared" ca="1" si="129"/>
        <v>No prazo, ainda não iniciado</v>
      </c>
      <c r="W274" s="33" t="str">
        <f t="shared" si="130"/>
        <v>EVT 23 - Material de Marinharia</v>
      </c>
    </row>
    <row r="275" spans="1:23" x14ac:dyDescent="0.25">
      <c r="A275" s="29">
        <f t="shared" si="133"/>
        <v>23</v>
      </c>
      <c r="B275" s="30" t="s">
        <v>69</v>
      </c>
      <c r="C275" s="31" t="s">
        <v>70</v>
      </c>
      <c r="D275" s="32" t="s">
        <v>71</v>
      </c>
      <c r="E275" s="33" t="str">
        <f t="shared" si="120"/>
        <v>61/2023 - Material de Marinharia</v>
      </c>
      <c r="F275" s="48"/>
      <c r="G275" s="35" t="str">
        <f t="shared" si="131"/>
        <v>DISPONIBILIZAÇÃO DAS EEOO</v>
      </c>
      <c r="H275" s="47" t="s">
        <v>72</v>
      </c>
      <c r="I275" s="36">
        <v>45156</v>
      </c>
      <c r="J275" s="37" t="str">
        <f t="shared" si="121"/>
        <v>J</v>
      </c>
      <c r="K275" s="38" t="s">
        <v>35</v>
      </c>
      <c r="L275" s="39">
        <v>10</v>
      </c>
      <c r="M275" s="37">
        <f t="shared" si="122"/>
        <v>45402</v>
      </c>
      <c r="N275" s="37">
        <f t="shared" si="123"/>
        <v>45412</v>
      </c>
      <c r="O275" s="37" t="str">
        <f t="shared" si="132"/>
        <v/>
      </c>
      <c r="P275" s="28"/>
      <c r="Q275" s="40" t="str">
        <f t="shared" si="124"/>
        <v/>
      </c>
      <c r="R275" s="41" t="str">
        <f t="shared" si="125"/>
        <v/>
      </c>
      <c r="S275" s="42" t="str">
        <f t="shared" si="126"/>
        <v/>
      </c>
      <c r="T275" s="42" t="str">
        <f t="shared" si="127"/>
        <v/>
      </c>
      <c r="U275" s="42">
        <f t="shared" si="128"/>
        <v>0</v>
      </c>
      <c r="V275" s="37" t="str">
        <f t="shared" ca="1" si="129"/>
        <v>No prazo, ainda não iniciado</v>
      </c>
      <c r="W275" s="33" t="str">
        <f t="shared" si="130"/>
        <v>EVT 23 - Material de Marinharia</v>
      </c>
    </row>
    <row r="276" spans="1:23" x14ac:dyDescent="0.25">
      <c r="A276" s="29">
        <f t="shared" si="133"/>
        <v>23</v>
      </c>
      <c r="B276" s="30" t="s">
        <v>69</v>
      </c>
      <c r="C276" s="31" t="s">
        <v>70</v>
      </c>
      <c r="D276" s="32" t="s">
        <v>71</v>
      </c>
      <c r="E276" s="33" t="str">
        <f t="shared" si="120"/>
        <v>61/2023 - Material de Marinharia</v>
      </c>
      <c r="F276" s="48"/>
      <c r="G276" s="35" t="str">
        <f t="shared" si="131"/>
        <v>DISPONIBILIZAÇÃO DAS EEOO</v>
      </c>
      <c r="H276" s="47" t="s">
        <v>72</v>
      </c>
      <c r="I276" s="36">
        <v>45156</v>
      </c>
      <c r="J276" s="37" t="str">
        <f t="shared" si="121"/>
        <v>K</v>
      </c>
      <c r="K276" s="38" t="s">
        <v>36</v>
      </c>
      <c r="L276" s="39">
        <v>30</v>
      </c>
      <c r="M276" s="37">
        <f t="shared" si="122"/>
        <v>45412</v>
      </c>
      <c r="N276" s="37">
        <v>45442</v>
      </c>
      <c r="O276" s="37" t="str">
        <f t="shared" si="132"/>
        <v/>
      </c>
      <c r="P276" s="28"/>
      <c r="Q276" s="40" t="str">
        <f t="shared" si="124"/>
        <v/>
      </c>
      <c r="R276" s="41" t="str">
        <f t="shared" si="125"/>
        <v/>
      </c>
      <c r="S276" s="42" t="str">
        <f t="shared" si="126"/>
        <v/>
      </c>
      <c r="T276" s="42" t="str">
        <f t="shared" si="127"/>
        <v/>
      </c>
      <c r="U276" s="42">
        <f t="shared" si="128"/>
        <v>0</v>
      </c>
      <c r="V276" s="37" t="str">
        <f t="shared" ca="1" si="129"/>
        <v>No prazo, ainda não iniciado</v>
      </c>
      <c r="W276" s="33" t="str">
        <f t="shared" si="130"/>
        <v>EVT 23 - Material de Marinharia</v>
      </c>
    </row>
    <row r="277" spans="1:23" x14ac:dyDescent="0.25">
      <c r="A277" s="29">
        <f t="shared" si="133"/>
        <v>23</v>
      </c>
      <c r="B277" s="30" t="s">
        <v>69</v>
      </c>
      <c r="C277" s="31" t="s">
        <v>70</v>
      </c>
      <c r="D277" s="32" t="s">
        <v>71</v>
      </c>
      <c r="E277" s="33" t="str">
        <f t="shared" si="120"/>
        <v>61/2023 - Material de Marinharia</v>
      </c>
      <c r="F277" s="48"/>
      <c r="G277" s="35" t="str">
        <f t="shared" si="131"/>
        <v>DISPONIBILIZAÇÃO DAS EEOO</v>
      </c>
      <c r="H277" s="47" t="s">
        <v>72</v>
      </c>
      <c r="I277" s="36">
        <v>45156</v>
      </c>
      <c r="J277" s="37" t="str">
        <f t="shared" si="121"/>
        <v>L</v>
      </c>
      <c r="K277" s="38" t="s">
        <v>37</v>
      </c>
      <c r="L277" s="39">
        <v>5</v>
      </c>
      <c r="M277" s="37">
        <f t="shared" si="122"/>
        <v>45141</v>
      </c>
      <c r="N277" s="43">
        <f>I277-10</f>
        <v>45146</v>
      </c>
      <c r="O277" s="37" t="str">
        <f t="shared" si="132"/>
        <v/>
      </c>
      <c r="P277" s="28"/>
      <c r="Q277" s="40" t="str">
        <f t="shared" si="124"/>
        <v/>
      </c>
      <c r="R277" s="41" t="str">
        <f t="shared" si="125"/>
        <v/>
      </c>
      <c r="S277" s="42" t="str">
        <f t="shared" si="126"/>
        <v/>
      </c>
      <c r="T277" s="42" t="str">
        <f t="shared" si="127"/>
        <v/>
      </c>
      <c r="U277" s="42">
        <f t="shared" si="128"/>
        <v>0</v>
      </c>
      <c r="V277" s="37" t="str">
        <f t="shared" ca="1" si="129"/>
        <v>Atrasado, ainda não iniciado</v>
      </c>
      <c r="W277" s="33" t="str">
        <f t="shared" si="130"/>
        <v>EVT 23 - Material de Marinharia</v>
      </c>
    </row>
    <row r="278" spans="1:23" x14ac:dyDescent="0.25">
      <c r="A278" s="29">
        <f t="shared" si="133"/>
        <v>24</v>
      </c>
      <c r="B278" s="30" t="s">
        <v>69</v>
      </c>
      <c r="C278" s="31" t="s">
        <v>73</v>
      </c>
      <c r="D278" s="32" t="s">
        <v>74</v>
      </c>
      <c r="E278" s="33" t="str">
        <f t="shared" si="120"/>
        <v>62/2023 - Material de Expediente Timbrado</v>
      </c>
      <c r="F278" s="48"/>
      <c r="G278" s="35" t="str">
        <f>IF(P278="",MID(K278,5,999),IF(P279="",MID(K279,5,999),IF(P280="",MID(K280,5,999),IF(P281="",MID(K281,5,999),IF(P282="",MID(K282,5,999),IF(P283="",MID(K283,5,999),IF(P284="",MID(K284,5,999),IF(P285="",MID(K285,5,999),IF(P286="",MID(K286,5,999),IF(P287="",MID(K287,5,999),IF(P288="",MID(K288,5,999),MID(K289,5,999))))))))))))</f>
        <v>DISPONIBILIZAÇÃO DAS EEOO</v>
      </c>
      <c r="H278" s="47" t="s">
        <v>75</v>
      </c>
      <c r="I278" s="36">
        <v>45206</v>
      </c>
      <c r="J278" s="37" t="str">
        <f t="shared" si="121"/>
        <v>A</v>
      </c>
      <c r="K278" s="38" t="s">
        <v>26</v>
      </c>
      <c r="L278" s="39">
        <v>0</v>
      </c>
      <c r="M278" s="37">
        <f t="shared" si="122"/>
        <v>45232</v>
      </c>
      <c r="N278" s="37">
        <f t="shared" ref="N278:N288" si="134">M279</f>
        <v>45232</v>
      </c>
      <c r="O278" s="37">
        <f>M278</f>
        <v>45232</v>
      </c>
      <c r="P278" s="28"/>
      <c r="Q278" s="40" t="str">
        <f t="shared" si="124"/>
        <v/>
      </c>
      <c r="R278" s="41" t="str">
        <f t="shared" si="125"/>
        <v/>
      </c>
      <c r="S278" s="42" t="str">
        <f t="shared" si="126"/>
        <v/>
      </c>
      <c r="T278" s="42" t="str">
        <f t="shared" si="127"/>
        <v/>
      </c>
      <c r="U278" s="42">
        <f t="shared" si="128"/>
        <v>0</v>
      </c>
      <c r="V278" s="37" t="str">
        <f t="shared" ca="1" si="129"/>
        <v>Atrasado, em andamento</v>
      </c>
      <c r="W278" s="33" t="str">
        <f t="shared" si="130"/>
        <v>EVT 24 - Material de Expediente Timbrado</v>
      </c>
    </row>
    <row r="279" spans="1:23" x14ac:dyDescent="0.25">
      <c r="A279" s="29">
        <f t="shared" si="133"/>
        <v>24</v>
      </c>
      <c r="B279" s="30" t="s">
        <v>69</v>
      </c>
      <c r="C279" s="31" t="s">
        <v>73</v>
      </c>
      <c r="D279" s="32" t="s">
        <v>74</v>
      </c>
      <c r="E279" s="33" t="str">
        <f t="shared" si="120"/>
        <v>62/2023 - Material de Expediente Timbrado</v>
      </c>
      <c r="F279" s="48"/>
      <c r="G279" s="35" t="str">
        <f t="shared" ref="G279:G289" si="135">G278</f>
        <v>DISPONIBILIZAÇÃO DAS EEOO</v>
      </c>
      <c r="H279" s="47" t="s">
        <v>75</v>
      </c>
      <c r="I279" s="36">
        <v>45206</v>
      </c>
      <c r="J279" s="37" t="str">
        <f t="shared" si="121"/>
        <v>B</v>
      </c>
      <c r="K279" s="38" t="s">
        <v>27</v>
      </c>
      <c r="L279" s="39">
        <v>5</v>
      </c>
      <c r="M279" s="37">
        <f t="shared" si="122"/>
        <v>45232</v>
      </c>
      <c r="N279" s="37">
        <f t="shared" si="134"/>
        <v>45237</v>
      </c>
      <c r="O279" s="37" t="str">
        <f t="shared" ref="O279:O289" si="136">IF(P278&lt;&gt;"",P278,"")</f>
        <v/>
      </c>
      <c r="P279" s="28"/>
      <c r="Q279" s="40" t="str">
        <f t="shared" si="124"/>
        <v/>
      </c>
      <c r="R279" s="41" t="str">
        <f t="shared" si="125"/>
        <v/>
      </c>
      <c r="S279" s="42" t="str">
        <f t="shared" si="126"/>
        <v/>
      </c>
      <c r="T279" s="42" t="str">
        <f t="shared" si="127"/>
        <v/>
      </c>
      <c r="U279" s="42">
        <f t="shared" si="128"/>
        <v>0</v>
      </c>
      <c r="V279" s="37" t="str">
        <f t="shared" ca="1" si="129"/>
        <v>Atrasado, ainda não iniciado</v>
      </c>
      <c r="W279" s="33" t="str">
        <f t="shared" si="130"/>
        <v>EVT 24 - Material de Expediente Timbrado</v>
      </c>
    </row>
    <row r="280" spans="1:23" x14ac:dyDescent="0.25">
      <c r="A280" s="29">
        <f t="shared" si="133"/>
        <v>24</v>
      </c>
      <c r="B280" s="30" t="s">
        <v>69</v>
      </c>
      <c r="C280" s="31" t="s">
        <v>73</v>
      </c>
      <c r="D280" s="32" t="s">
        <v>74</v>
      </c>
      <c r="E280" s="33" t="str">
        <f t="shared" si="120"/>
        <v>62/2023 - Material de Expediente Timbrado</v>
      </c>
      <c r="F280" s="48"/>
      <c r="G280" s="35" t="str">
        <f t="shared" si="135"/>
        <v>DISPONIBILIZAÇÃO DAS EEOO</v>
      </c>
      <c r="H280" s="47" t="s">
        <v>75</v>
      </c>
      <c r="I280" s="36">
        <v>45206</v>
      </c>
      <c r="J280" s="37" t="str">
        <f t="shared" si="121"/>
        <v>C</v>
      </c>
      <c r="K280" s="38" t="s">
        <v>28</v>
      </c>
      <c r="L280" s="39">
        <v>45</v>
      </c>
      <c r="M280" s="37">
        <f t="shared" si="122"/>
        <v>45237</v>
      </c>
      <c r="N280" s="37">
        <f t="shared" si="134"/>
        <v>45282</v>
      </c>
      <c r="O280" s="37" t="str">
        <f t="shared" si="136"/>
        <v/>
      </c>
      <c r="P280" s="28"/>
      <c r="Q280" s="40" t="str">
        <f t="shared" si="124"/>
        <v/>
      </c>
      <c r="R280" s="41" t="str">
        <f t="shared" si="125"/>
        <v/>
      </c>
      <c r="S280" s="42" t="str">
        <f t="shared" si="126"/>
        <v/>
      </c>
      <c r="T280" s="42" t="str">
        <f t="shared" si="127"/>
        <v/>
      </c>
      <c r="U280" s="42">
        <f t="shared" si="128"/>
        <v>0</v>
      </c>
      <c r="V280" s="37" t="str">
        <f t="shared" ca="1" si="129"/>
        <v>Atrasado, ainda não iniciado</v>
      </c>
      <c r="W280" s="33" t="str">
        <f t="shared" si="130"/>
        <v>EVT 24 - Material de Expediente Timbrado</v>
      </c>
    </row>
    <row r="281" spans="1:23" x14ac:dyDescent="0.25">
      <c r="A281" s="29">
        <f t="shared" si="133"/>
        <v>24</v>
      </c>
      <c r="B281" s="30" t="s">
        <v>69</v>
      </c>
      <c r="C281" s="31" t="s">
        <v>73</v>
      </c>
      <c r="D281" s="32" t="s">
        <v>74</v>
      </c>
      <c r="E281" s="33" t="str">
        <f t="shared" si="120"/>
        <v>62/2023 - Material de Expediente Timbrado</v>
      </c>
      <c r="F281" s="48"/>
      <c r="G281" s="35" t="str">
        <f t="shared" si="135"/>
        <v>DISPONIBILIZAÇÃO DAS EEOO</v>
      </c>
      <c r="H281" s="47" t="s">
        <v>75</v>
      </c>
      <c r="I281" s="36">
        <v>45206</v>
      </c>
      <c r="J281" s="37" t="str">
        <f t="shared" si="121"/>
        <v>D</v>
      </c>
      <c r="K281" s="38" t="s">
        <v>29</v>
      </c>
      <c r="L281" s="39">
        <v>5</v>
      </c>
      <c r="M281" s="37">
        <f t="shared" si="122"/>
        <v>45282</v>
      </c>
      <c r="N281" s="37">
        <f t="shared" si="134"/>
        <v>45287</v>
      </c>
      <c r="O281" s="37" t="str">
        <f t="shared" si="136"/>
        <v/>
      </c>
      <c r="P281" s="28"/>
      <c r="Q281" s="40" t="str">
        <f t="shared" si="124"/>
        <v/>
      </c>
      <c r="R281" s="41" t="str">
        <f t="shared" si="125"/>
        <v/>
      </c>
      <c r="S281" s="42" t="str">
        <f t="shared" si="126"/>
        <v/>
      </c>
      <c r="T281" s="42" t="str">
        <f t="shared" si="127"/>
        <v/>
      </c>
      <c r="U281" s="42">
        <f t="shared" si="128"/>
        <v>0</v>
      </c>
      <c r="V281" s="37" t="str">
        <f t="shared" ca="1" si="129"/>
        <v>Atrasado, ainda não iniciado</v>
      </c>
      <c r="W281" s="33" t="str">
        <f t="shared" si="130"/>
        <v>EVT 24 - Material de Expediente Timbrado</v>
      </c>
    </row>
    <row r="282" spans="1:23" x14ac:dyDescent="0.25">
      <c r="A282" s="29">
        <f t="shared" si="133"/>
        <v>24</v>
      </c>
      <c r="B282" s="30" t="s">
        <v>69</v>
      </c>
      <c r="C282" s="31" t="s">
        <v>73</v>
      </c>
      <c r="D282" s="32" t="s">
        <v>74</v>
      </c>
      <c r="E282" s="33" t="str">
        <f t="shared" ref="E282:E345" si="137">C282&amp;" - "&amp;D282</f>
        <v>62/2023 - Material de Expediente Timbrado</v>
      </c>
      <c r="F282" s="48"/>
      <c r="G282" s="35" t="str">
        <f t="shared" si="135"/>
        <v>DISPONIBILIZAÇÃO DAS EEOO</v>
      </c>
      <c r="H282" s="47" t="s">
        <v>75</v>
      </c>
      <c r="I282" s="36">
        <v>45206</v>
      </c>
      <c r="J282" s="37" t="str">
        <f t="shared" ref="J282:J345" si="138">LEFT(K282,1)</f>
        <v>E</v>
      </c>
      <c r="K282" s="38" t="s">
        <v>30</v>
      </c>
      <c r="L282" s="39">
        <v>5</v>
      </c>
      <c r="M282" s="37">
        <f t="shared" ref="M282:M345" si="139">N282-L282</f>
        <v>45287</v>
      </c>
      <c r="N282" s="37">
        <f t="shared" si="134"/>
        <v>45292</v>
      </c>
      <c r="O282" s="37" t="str">
        <f t="shared" si="136"/>
        <v/>
      </c>
      <c r="P282" s="28"/>
      <c r="Q282" s="40" t="str">
        <f t="shared" ref="Q282:Q345" si="140">IF(P282&lt;&gt;"","S","")</f>
        <v/>
      </c>
      <c r="R282" s="41" t="str">
        <f t="shared" ref="R282:R345" si="141">IF(Q282="S",P282-O282,"")</f>
        <v/>
      </c>
      <c r="S282" s="42" t="str">
        <f t="shared" ref="S282:S345" si="142">IF(Q282="S",L282,"")</f>
        <v/>
      </c>
      <c r="T282" s="42" t="str">
        <f t="shared" ref="T282:T345" si="143">IF(R282&lt;&gt;"",R282-L282,"")</f>
        <v/>
      </c>
      <c r="U282" s="42">
        <f t="shared" ref="U282:U345" si="144">IF(Q282&lt;&gt;"",1,0)</f>
        <v>0</v>
      </c>
      <c r="V282" s="37" t="str">
        <f t="shared" ref="V282:V345" ca="1" si="145">IF(AND(N282&gt;=TODAY(),P282="",O282=""),"No prazo, ainda não iniciado",IF(AND(P282&lt;=N282,P282&lt;&gt;""),"Executado no prazo",IF(AND(N282&gt;=TODAY(),P282="",O282&lt;&gt;""),"No prazo, em andamento",IF(AND(P282&gt;N282,P282&lt;&gt;""),"Executado com atraso",IF(AND(N282&lt;TODAY(),P282="",O282=""),"Atrasado, ainda não iniciado",IF(AND(N282&lt;TODAY(),P282="",O282&lt;&gt;""),"Atrasado, em andamento"))))))</f>
        <v>Atrasado, ainda não iniciado</v>
      </c>
      <c r="W282" s="33" t="str">
        <f t="shared" si="130"/>
        <v>EVT 24 - Material de Expediente Timbrado</v>
      </c>
    </row>
    <row r="283" spans="1:23" x14ac:dyDescent="0.25">
      <c r="A283" s="29">
        <f t="shared" si="133"/>
        <v>24</v>
      </c>
      <c r="B283" s="30" t="s">
        <v>69</v>
      </c>
      <c r="C283" s="31" t="s">
        <v>73</v>
      </c>
      <c r="D283" s="32" t="s">
        <v>74</v>
      </c>
      <c r="E283" s="33" t="str">
        <f t="shared" si="137"/>
        <v>62/2023 - Material de Expediente Timbrado</v>
      </c>
      <c r="F283" s="48"/>
      <c r="G283" s="35" t="str">
        <f t="shared" si="135"/>
        <v>DISPONIBILIZAÇÃO DAS EEOO</v>
      </c>
      <c r="H283" s="47" t="s">
        <v>75</v>
      </c>
      <c r="I283" s="36">
        <v>45206</v>
      </c>
      <c r="J283" s="37" t="str">
        <f t="shared" si="138"/>
        <v>F</v>
      </c>
      <c r="K283" s="38" t="s">
        <v>31</v>
      </c>
      <c r="L283" s="39">
        <v>5</v>
      </c>
      <c r="M283" s="37">
        <f t="shared" si="139"/>
        <v>45292</v>
      </c>
      <c r="N283" s="37">
        <f t="shared" si="134"/>
        <v>45297</v>
      </c>
      <c r="O283" s="37" t="str">
        <f t="shared" si="136"/>
        <v/>
      </c>
      <c r="P283" s="28"/>
      <c r="Q283" s="40" t="str">
        <f t="shared" si="140"/>
        <v/>
      </c>
      <c r="R283" s="41" t="str">
        <f t="shared" si="141"/>
        <v/>
      </c>
      <c r="S283" s="42" t="str">
        <f t="shared" si="142"/>
        <v/>
      </c>
      <c r="T283" s="42" t="str">
        <f t="shared" si="143"/>
        <v/>
      </c>
      <c r="U283" s="42">
        <f t="shared" si="144"/>
        <v>0</v>
      </c>
      <c r="V283" s="37" t="str">
        <f t="shared" ca="1" si="145"/>
        <v>Atrasado, ainda não iniciado</v>
      </c>
      <c r="W283" s="33" t="str">
        <f t="shared" si="130"/>
        <v>EVT 24 - Material de Expediente Timbrado</v>
      </c>
    </row>
    <row r="284" spans="1:23" x14ac:dyDescent="0.25">
      <c r="A284" s="29">
        <f t="shared" si="133"/>
        <v>24</v>
      </c>
      <c r="B284" s="30" t="s">
        <v>69</v>
      </c>
      <c r="C284" s="31" t="s">
        <v>73</v>
      </c>
      <c r="D284" s="32" t="s">
        <v>74</v>
      </c>
      <c r="E284" s="33" t="str">
        <f t="shared" si="137"/>
        <v>62/2023 - Material de Expediente Timbrado</v>
      </c>
      <c r="F284" s="48"/>
      <c r="G284" s="35" t="str">
        <f t="shared" si="135"/>
        <v>DISPONIBILIZAÇÃO DAS EEOO</v>
      </c>
      <c r="H284" s="47" t="s">
        <v>75</v>
      </c>
      <c r="I284" s="36">
        <v>45206</v>
      </c>
      <c r="J284" s="37" t="str">
        <f t="shared" si="138"/>
        <v>G</v>
      </c>
      <c r="K284" s="38" t="s">
        <v>32</v>
      </c>
      <c r="L284" s="39">
        <v>10</v>
      </c>
      <c r="M284" s="37">
        <f t="shared" si="139"/>
        <v>45297</v>
      </c>
      <c r="N284" s="37">
        <f t="shared" si="134"/>
        <v>45307</v>
      </c>
      <c r="O284" s="37" t="str">
        <f t="shared" si="136"/>
        <v/>
      </c>
      <c r="P284" s="28"/>
      <c r="Q284" s="40" t="str">
        <f t="shared" si="140"/>
        <v/>
      </c>
      <c r="R284" s="41" t="str">
        <f t="shared" si="141"/>
        <v/>
      </c>
      <c r="S284" s="42" t="str">
        <f t="shared" si="142"/>
        <v/>
      </c>
      <c r="T284" s="42" t="str">
        <f t="shared" si="143"/>
        <v/>
      </c>
      <c r="U284" s="42">
        <f t="shared" si="144"/>
        <v>0</v>
      </c>
      <c r="V284" s="37" t="str">
        <f t="shared" ca="1" si="145"/>
        <v>Atrasado, ainda não iniciado</v>
      </c>
      <c r="W284" s="33" t="str">
        <f t="shared" si="130"/>
        <v>EVT 24 - Material de Expediente Timbrado</v>
      </c>
    </row>
    <row r="285" spans="1:23" x14ac:dyDescent="0.25">
      <c r="A285" s="29">
        <f t="shared" si="133"/>
        <v>24</v>
      </c>
      <c r="B285" s="30" t="s">
        <v>69</v>
      </c>
      <c r="C285" s="31" t="s">
        <v>73</v>
      </c>
      <c r="D285" s="32" t="s">
        <v>74</v>
      </c>
      <c r="E285" s="33" t="str">
        <f t="shared" si="137"/>
        <v>62/2023 - Material de Expediente Timbrado</v>
      </c>
      <c r="F285" s="48"/>
      <c r="G285" s="35" t="str">
        <f t="shared" si="135"/>
        <v>DISPONIBILIZAÇÃO DAS EEOO</v>
      </c>
      <c r="H285" s="47" t="s">
        <v>75</v>
      </c>
      <c r="I285" s="36">
        <v>45206</v>
      </c>
      <c r="J285" s="37" t="str">
        <f t="shared" si="138"/>
        <v>H</v>
      </c>
      <c r="K285" s="38" t="s">
        <v>33</v>
      </c>
      <c r="L285" s="39">
        <v>10</v>
      </c>
      <c r="M285" s="37">
        <f t="shared" si="139"/>
        <v>45307</v>
      </c>
      <c r="N285" s="37">
        <f t="shared" si="134"/>
        <v>45317</v>
      </c>
      <c r="O285" s="37" t="str">
        <f t="shared" si="136"/>
        <v/>
      </c>
      <c r="P285" s="28"/>
      <c r="Q285" s="40" t="str">
        <f t="shared" si="140"/>
        <v/>
      </c>
      <c r="R285" s="41" t="str">
        <f t="shared" si="141"/>
        <v/>
      </c>
      <c r="S285" s="42" t="str">
        <f t="shared" si="142"/>
        <v/>
      </c>
      <c r="T285" s="42" t="str">
        <f t="shared" si="143"/>
        <v/>
      </c>
      <c r="U285" s="42">
        <f t="shared" si="144"/>
        <v>0</v>
      </c>
      <c r="V285" s="37" t="str">
        <f t="shared" ca="1" si="145"/>
        <v>Atrasado, ainda não iniciado</v>
      </c>
      <c r="W285" s="33" t="str">
        <f t="shared" si="130"/>
        <v>EVT 24 - Material de Expediente Timbrado</v>
      </c>
    </row>
    <row r="286" spans="1:23" x14ac:dyDescent="0.25">
      <c r="A286" s="29">
        <f t="shared" si="133"/>
        <v>24</v>
      </c>
      <c r="B286" s="30" t="s">
        <v>69</v>
      </c>
      <c r="C286" s="31" t="s">
        <v>73</v>
      </c>
      <c r="D286" s="32" t="s">
        <v>74</v>
      </c>
      <c r="E286" s="33" t="str">
        <f t="shared" si="137"/>
        <v>62/2023 - Material de Expediente Timbrado</v>
      </c>
      <c r="F286" s="48"/>
      <c r="G286" s="35" t="str">
        <f t="shared" si="135"/>
        <v>DISPONIBILIZAÇÃO DAS EEOO</v>
      </c>
      <c r="H286" s="47" t="s">
        <v>75</v>
      </c>
      <c r="I286" s="36">
        <v>45206</v>
      </c>
      <c r="J286" s="37" t="str">
        <f t="shared" si="138"/>
        <v>I</v>
      </c>
      <c r="K286" s="38" t="s">
        <v>34</v>
      </c>
      <c r="L286" s="39">
        <v>20</v>
      </c>
      <c r="M286" s="37">
        <f t="shared" si="139"/>
        <v>45317</v>
      </c>
      <c r="N286" s="37">
        <f t="shared" si="134"/>
        <v>45337</v>
      </c>
      <c r="O286" s="37" t="str">
        <f t="shared" si="136"/>
        <v/>
      </c>
      <c r="P286" s="28"/>
      <c r="Q286" s="40" t="str">
        <f t="shared" si="140"/>
        <v/>
      </c>
      <c r="R286" s="41" t="str">
        <f t="shared" si="141"/>
        <v/>
      </c>
      <c r="S286" s="42" t="str">
        <f t="shared" si="142"/>
        <v/>
      </c>
      <c r="T286" s="42" t="str">
        <f t="shared" si="143"/>
        <v/>
      </c>
      <c r="U286" s="42">
        <f t="shared" si="144"/>
        <v>0</v>
      </c>
      <c r="V286" s="37" t="str">
        <f t="shared" ca="1" si="145"/>
        <v>Atrasado, ainda não iniciado</v>
      </c>
      <c r="W286" s="33" t="str">
        <f t="shared" si="130"/>
        <v>EVT 24 - Material de Expediente Timbrado</v>
      </c>
    </row>
    <row r="287" spans="1:23" x14ac:dyDescent="0.25">
      <c r="A287" s="29">
        <f t="shared" si="133"/>
        <v>24</v>
      </c>
      <c r="B287" s="30" t="s">
        <v>69</v>
      </c>
      <c r="C287" s="31" t="s">
        <v>73</v>
      </c>
      <c r="D287" s="32" t="s">
        <v>74</v>
      </c>
      <c r="E287" s="33" t="str">
        <f t="shared" si="137"/>
        <v>62/2023 - Material de Expediente Timbrado</v>
      </c>
      <c r="F287" s="48"/>
      <c r="G287" s="35" t="str">
        <f t="shared" si="135"/>
        <v>DISPONIBILIZAÇÃO DAS EEOO</v>
      </c>
      <c r="H287" s="47" t="s">
        <v>75</v>
      </c>
      <c r="I287" s="36">
        <v>45206</v>
      </c>
      <c r="J287" s="37" t="str">
        <f t="shared" si="138"/>
        <v>J</v>
      </c>
      <c r="K287" s="38" t="s">
        <v>35</v>
      </c>
      <c r="L287" s="39">
        <v>10</v>
      </c>
      <c r="M287" s="37">
        <f t="shared" si="139"/>
        <v>45337</v>
      </c>
      <c r="N287" s="37">
        <f t="shared" si="134"/>
        <v>45347</v>
      </c>
      <c r="O287" s="37" t="str">
        <f t="shared" si="136"/>
        <v/>
      </c>
      <c r="P287" s="28"/>
      <c r="Q287" s="40" t="str">
        <f t="shared" si="140"/>
        <v/>
      </c>
      <c r="R287" s="41" t="str">
        <f t="shared" si="141"/>
        <v/>
      </c>
      <c r="S287" s="42" t="str">
        <f t="shared" si="142"/>
        <v/>
      </c>
      <c r="T287" s="42" t="str">
        <f t="shared" si="143"/>
        <v/>
      </c>
      <c r="U287" s="42">
        <f t="shared" si="144"/>
        <v>0</v>
      </c>
      <c r="V287" s="37" t="str">
        <f t="shared" ca="1" si="145"/>
        <v>Atrasado, ainda não iniciado</v>
      </c>
      <c r="W287" s="33" t="str">
        <f t="shared" si="130"/>
        <v>EVT 24 - Material de Expediente Timbrado</v>
      </c>
    </row>
    <row r="288" spans="1:23" x14ac:dyDescent="0.25">
      <c r="A288" s="29">
        <f t="shared" si="133"/>
        <v>24</v>
      </c>
      <c r="B288" s="30" t="s">
        <v>69</v>
      </c>
      <c r="C288" s="31" t="s">
        <v>73</v>
      </c>
      <c r="D288" s="32" t="s">
        <v>74</v>
      </c>
      <c r="E288" s="33" t="str">
        <f t="shared" si="137"/>
        <v>62/2023 - Material de Expediente Timbrado</v>
      </c>
      <c r="F288" s="48"/>
      <c r="G288" s="35" t="str">
        <f t="shared" si="135"/>
        <v>DISPONIBILIZAÇÃO DAS EEOO</v>
      </c>
      <c r="H288" s="47" t="s">
        <v>75</v>
      </c>
      <c r="I288" s="36">
        <v>45206</v>
      </c>
      <c r="J288" s="37" t="str">
        <f t="shared" si="138"/>
        <v>K</v>
      </c>
      <c r="K288" s="38" t="s">
        <v>36</v>
      </c>
      <c r="L288" s="39">
        <v>60</v>
      </c>
      <c r="M288" s="37">
        <f t="shared" si="139"/>
        <v>45347</v>
      </c>
      <c r="N288" s="37">
        <f t="shared" si="134"/>
        <v>45407</v>
      </c>
      <c r="O288" s="37" t="str">
        <f t="shared" si="136"/>
        <v/>
      </c>
      <c r="P288" s="28"/>
      <c r="Q288" s="40" t="str">
        <f t="shared" si="140"/>
        <v/>
      </c>
      <c r="R288" s="41" t="str">
        <f t="shared" si="141"/>
        <v/>
      </c>
      <c r="S288" s="42" t="str">
        <f t="shared" si="142"/>
        <v/>
      </c>
      <c r="T288" s="42" t="str">
        <f t="shared" si="143"/>
        <v/>
      </c>
      <c r="U288" s="42">
        <f t="shared" si="144"/>
        <v>0</v>
      </c>
      <c r="V288" s="37" t="str">
        <f t="shared" ca="1" si="145"/>
        <v>No prazo, ainda não iniciado</v>
      </c>
      <c r="W288" s="33" t="str">
        <f t="shared" ref="W288:W351" si="146">"EVT "&amp;A288&amp;" - "&amp;D288</f>
        <v>EVT 24 - Material de Expediente Timbrado</v>
      </c>
    </row>
    <row r="289" spans="1:23" x14ac:dyDescent="0.25">
      <c r="A289" s="29">
        <f t="shared" si="133"/>
        <v>24</v>
      </c>
      <c r="B289" s="30" t="s">
        <v>69</v>
      </c>
      <c r="C289" s="31" t="s">
        <v>73</v>
      </c>
      <c r="D289" s="32" t="s">
        <v>74</v>
      </c>
      <c r="E289" s="33" t="str">
        <f t="shared" si="137"/>
        <v>62/2023 - Material de Expediente Timbrado</v>
      </c>
      <c r="F289" s="48"/>
      <c r="G289" s="35" t="str">
        <f t="shared" si="135"/>
        <v>DISPONIBILIZAÇÃO DAS EEOO</v>
      </c>
      <c r="H289" s="47" t="s">
        <v>75</v>
      </c>
      <c r="I289" s="36">
        <v>45206</v>
      </c>
      <c r="J289" s="37" t="str">
        <f t="shared" si="138"/>
        <v>L</v>
      </c>
      <c r="K289" s="38" t="s">
        <v>37</v>
      </c>
      <c r="L289" s="39">
        <v>5</v>
      </c>
      <c r="M289" s="37">
        <f t="shared" si="139"/>
        <v>45407</v>
      </c>
      <c r="N289" s="43">
        <v>45412</v>
      </c>
      <c r="O289" s="37" t="str">
        <f t="shared" si="136"/>
        <v/>
      </c>
      <c r="P289" s="28"/>
      <c r="Q289" s="40" t="str">
        <f t="shared" si="140"/>
        <v/>
      </c>
      <c r="R289" s="41" t="str">
        <f t="shared" si="141"/>
        <v/>
      </c>
      <c r="S289" s="42" t="str">
        <f t="shared" si="142"/>
        <v/>
      </c>
      <c r="T289" s="42" t="str">
        <f t="shared" si="143"/>
        <v/>
      </c>
      <c r="U289" s="42">
        <f t="shared" si="144"/>
        <v>0</v>
      </c>
      <c r="V289" s="37" t="str">
        <f t="shared" ca="1" si="145"/>
        <v>No prazo, ainda não iniciado</v>
      </c>
      <c r="W289" s="33" t="str">
        <f t="shared" si="146"/>
        <v>EVT 24 - Material de Expediente Timbrado</v>
      </c>
    </row>
    <row r="290" spans="1:23" x14ac:dyDescent="0.25">
      <c r="A290" s="29">
        <f t="shared" si="133"/>
        <v>25</v>
      </c>
      <c r="B290" s="30" t="s">
        <v>69</v>
      </c>
      <c r="C290" s="31" t="s">
        <v>76</v>
      </c>
      <c r="D290" s="32" t="s">
        <v>77</v>
      </c>
      <c r="E290" s="33" t="str">
        <f t="shared" si="137"/>
        <v>63/2023 - Ferramentas e Materiais Elétricos (RPMC-4)</v>
      </c>
      <c r="F290" s="48"/>
      <c r="G290" s="35" t="str">
        <f>IF(P290="",MID(K290,5,999),IF(P291="",MID(K291,5,999),IF(P292="",MID(K292,5,999),IF(P293="",MID(K293,5,999),IF(P294="",MID(K294,5,999),IF(P295="",MID(K295,5,999),IF(P296="",MID(K296,5,999),IF(P297="",MID(K297,5,999),IF(P298="",MID(K298,5,999),IF(P299="",MID(K299,5,999),IF(P300="",MID(K300,5,999),MID(K301,5,999))))))))))))</f>
        <v>DISPONIBILIZAÇÃO DAS EEOO</v>
      </c>
      <c r="H290" s="46" t="s">
        <v>78</v>
      </c>
      <c r="I290" s="36">
        <v>45227</v>
      </c>
      <c r="J290" s="37" t="str">
        <f t="shared" si="138"/>
        <v>A</v>
      </c>
      <c r="K290" s="38" t="s">
        <v>26</v>
      </c>
      <c r="L290" s="39">
        <v>0</v>
      </c>
      <c r="M290" s="37">
        <f t="shared" si="139"/>
        <v>45237</v>
      </c>
      <c r="N290" s="37">
        <f t="shared" ref="N290:N299" si="147">M291</f>
        <v>45237</v>
      </c>
      <c r="O290" s="37">
        <f>M290</f>
        <v>45237</v>
      </c>
      <c r="P290" s="28"/>
      <c r="Q290" s="40" t="str">
        <f t="shared" si="140"/>
        <v/>
      </c>
      <c r="R290" s="41" t="str">
        <f t="shared" si="141"/>
        <v/>
      </c>
      <c r="S290" s="42" t="str">
        <f t="shared" si="142"/>
        <v/>
      </c>
      <c r="T290" s="42" t="str">
        <f t="shared" si="143"/>
        <v/>
      </c>
      <c r="U290" s="42">
        <f t="shared" si="144"/>
        <v>0</v>
      </c>
      <c r="V290" s="37" t="str">
        <f t="shared" ca="1" si="145"/>
        <v>Atrasado, em andamento</v>
      </c>
      <c r="W290" s="33" t="str">
        <f t="shared" si="146"/>
        <v>EVT 25 - Ferramentas e Materiais Elétricos (RPMC-4)</v>
      </c>
    </row>
    <row r="291" spans="1:23" x14ac:dyDescent="0.25">
      <c r="A291" s="29">
        <f t="shared" si="133"/>
        <v>25</v>
      </c>
      <c r="B291" s="30" t="s">
        <v>69</v>
      </c>
      <c r="C291" s="31" t="s">
        <v>76</v>
      </c>
      <c r="D291" s="32" t="s">
        <v>77</v>
      </c>
      <c r="E291" s="33" t="str">
        <f t="shared" si="137"/>
        <v>63/2023 - Ferramentas e Materiais Elétricos (RPMC-4)</v>
      </c>
      <c r="F291" s="48"/>
      <c r="G291" s="35" t="str">
        <f t="shared" ref="G291:G301" si="148">G290</f>
        <v>DISPONIBILIZAÇÃO DAS EEOO</v>
      </c>
      <c r="H291" s="46" t="s">
        <v>78</v>
      </c>
      <c r="I291" s="36">
        <v>45227</v>
      </c>
      <c r="J291" s="37" t="str">
        <f t="shared" si="138"/>
        <v>B</v>
      </c>
      <c r="K291" s="38" t="s">
        <v>27</v>
      </c>
      <c r="L291" s="39">
        <v>5</v>
      </c>
      <c r="M291" s="37">
        <f t="shared" si="139"/>
        <v>45237</v>
      </c>
      <c r="N291" s="37">
        <f t="shared" si="147"/>
        <v>45242</v>
      </c>
      <c r="O291" s="37" t="str">
        <f t="shared" ref="O291:O301" si="149">IF(P290&lt;&gt;"",P290,"")</f>
        <v/>
      </c>
      <c r="P291" s="28"/>
      <c r="Q291" s="40" t="str">
        <f t="shared" si="140"/>
        <v/>
      </c>
      <c r="R291" s="41" t="str">
        <f t="shared" si="141"/>
        <v/>
      </c>
      <c r="S291" s="42" t="str">
        <f t="shared" si="142"/>
        <v/>
      </c>
      <c r="T291" s="42" t="str">
        <f t="shared" si="143"/>
        <v/>
      </c>
      <c r="U291" s="42">
        <f t="shared" si="144"/>
        <v>0</v>
      </c>
      <c r="V291" s="37" t="str">
        <f t="shared" ca="1" si="145"/>
        <v>Atrasado, ainda não iniciado</v>
      </c>
      <c r="W291" s="33" t="str">
        <f t="shared" si="146"/>
        <v>EVT 25 - Ferramentas e Materiais Elétricos (RPMC-4)</v>
      </c>
    </row>
    <row r="292" spans="1:23" x14ac:dyDescent="0.25">
      <c r="A292" s="29">
        <f t="shared" si="133"/>
        <v>25</v>
      </c>
      <c r="B292" s="30" t="s">
        <v>69</v>
      </c>
      <c r="C292" s="31" t="s">
        <v>76</v>
      </c>
      <c r="D292" s="32" t="s">
        <v>77</v>
      </c>
      <c r="E292" s="33" t="str">
        <f t="shared" si="137"/>
        <v>63/2023 - Ferramentas e Materiais Elétricos (RPMC-4)</v>
      </c>
      <c r="F292" s="48"/>
      <c r="G292" s="35" t="str">
        <f t="shared" si="148"/>
        <v>DISPONIBILIZAÇÃO DAS EEOO</v>
      </c>
      <c r="H292" s="46" t="s">
        <v>78</v>
      </c>
      <c r="I292" s="36">
        <v>45227</v>
      </c>
      <c r="J292" s="37" t="str">
        <f t="shared" si="138"/>
        <v>C</v>
      </c>
      <c r="K292" s="38" t="s">
        <v>28</v>
      </c>
      <c r="L292" s="39">
        <v>30</v>
      </c>
      <c r="M292" s="37">
        <f t="shared" si="139"/>
        <v>45242</v>
      </c>
      <c r="N292" s="37">
        <f t="shared" si="147"/>
        <v>45272</v>
      </c>
      <c r="O292" s="37" t="str">
        <f t="shared" si="149"/>
        <v/>
      </c>
      <c r="P292" s="28"/>
      <c r="Q292" s="40" t="str">
        <f t="shared" si="140"/>
        <v/>
      </c>
      <c r="R292" s="41" t="str">
        <f t="shared" si="141"/>
        <v/>
      </c>
      <c r="S292" s="42" t="str">
        <f t="shared" si="142"/>
        <v/>
      </c>
      <c r="T292" s="42" t="str">
        <f t="shared" si="143"/>
        <v/>
      </c>
      <c r="U292" s="42">
        <f t="shared" si="144"/>
        <v>0</v>
      </c>
      <c r="V292" s="37" t="str">
        <f t="shared" ca="1" si="145"/>
        <v>Atrasado, ainda não iniciado</v>
      </c>
      <c r="W292" s="33" t="str">
        <f t="shared" si="146"/>
        <v>EVT 25 - Ferramentas e Materiais Elétricos (RPMC-4)</v>
      </c>
    </row>
    <row r="293" spans="1:23" x14ac:dyDescent="0.25">
      <c r="A293" s="29">
        <f t="shared" si="133"/>
        <v>25</v>
      </c>
      <c r="B293" s="30" t="s">
        <v>69</v>
      </c>
      <c r="C293" s="31" t="s">
        <v>76</v>
      </c>
      <c r="D293" s="32" t="s">
        <v>77</v>
      </c>
      <c r="E293" s="33" t="str">
        <f t="shared" si="137"/>
        <v>63/2023 - Ferramentas e Materiais Elétricos (RPMC-4)</v>
      </c>
      <c r="F293" s="48"/>
      <c r="G293" s="35" t="str">
        <f t="shared" si="148"/>
        <v>DISPONIBILIZAÇÃO DAS EEOO</v>
      </c>
      <c r="H293" s="46" t="s">
        <v>78</v>
      </c>
      <c r="I293" s="36">
        <v>45227</v>
      </c>
      <c r="J293" s="37" t="str">
        <f t="shared" si="138"/>
        <v>D</v>
      </c>
      <c r="K293" s="38" t="s">
        <v>29</v>
      </c>
      <c r="L293" s="39">
        <v>65</v>
      </c>
      <c r="M293" s="37">
        <f t="shared" si="139"/>
        <v>45272</v>
      </c>
      <c r="N293" s="37">
        <f t="shared" si="147"/>
        <v>45337</v>
      </c>
      <c r="O293" s="37" t="str">
        <f t="shared" si="149"/>
        <v/>
      </c>
      <c r="P293" s="28"/>
      <c r="Q293" s="40" t="str">
        <f t="shared" si="140"/>
        <v/>
      </c>
      <c r="R293" s="41" t="str">
        <f t="shared" si="141"/>
        <v/>
      </c>
      <c r="S293" s="42" t="str">
        <f t="shared" si="142"/>
        <v/>
      </c>
      <c r="T293" s="42" t="str">
        <f t="shared" si="143"/>
        <v/>
      </c>
      <c r="U293" s="42">
        <f t="shared" si="144"/>
        <v>0</v>
      </c>
      <c r="V293" s="37" t="str">
        <f t="shared" ca="1" si="145"/>
        <v>Atrasado, ainda não iniciado</v>
      </c>
      <c r="W293" s="33" t="str">
        <f t="shared" si="146"/>
        <v>EVT 25 - Ferramentas e Materiais Elétricos (RPMC-4)</v>
      </c>
    </row>
    <row r="294" spans="1:23" x14ac:dyDescent="0.25">
      <c r="A294" s="29">
        <f t="shared" si="133"/>
        <v>25</v>
      </c>
      <c r="B294" s="30" t="s">
        <v>69</v>
      </c>
      <c r="C294" s="31" t="s">
        <v>76</v>
      </c>
      <c r="D294" s="32" t="s">
        <v>77</v>
      </c>
      <c r="E294" s="33" t="str">
        <f t="shared" si="137"/>
        <v>63/2023 - Ferramentas e Materiais Elétricos (RPMC-4)</v>
      </c>
      <c r="F294" s="48"/>
      <c r="G294" s="35" t="str">
        <f t="shared" si="148"/>
        <v>DISPONIBILIZAÇÃO DAS EEOO</v>
      </c>
      <c r="H294" s="46" t="s">
        <v>78</v>
      </c>
      <c r="I294" s="36">
        <v>45227</v>
      </c>
      <c r="J294" s="37" t="str">
        <f t="shared" si="138"/>
        <v>E</v>
      </c>
      <c r="K294" s="38" t="s">
        <v>30</v>
      </c>
      <c r="L294" s="39">
        <v>5</v>
      </c>
      <c r="M294" s="37">
        <f t="shared" si="139"/>
        <v>45337</v>
      </c>
      <c r="N294" s="37">
        <f t="shared" si="147"/>
        <v>45342</v>
      </c>
      <c r="O294" s="37" t="str">
        <f t="shared" si="149"/>
        <v/>
      </c>
      <c r="P294" s="28"/>
      <c r="Q294" s="40" t="str">
        <f t="shared" si="140"/>
        <v/>
      </c>
      <c r="R294" s="41" t="str">
        <f t="shared" si="141"/>
        <v/>
      </c>
      <c r="S294" s="42" t="str">
        <f t="shared" si="142"/>
        <v/>
      </c>
      <c r="T294" s="42" t="str">
        <f t="shared" si="143"/>
        <v/>
      </c>
      <c r="U294" s="42">
        <f t="shared" si="144"/>
        <v>0</v>
      </c>
      <c r="V294" s="37" t="str">
        <f t="shared" ca="1" si="145"/>
        <v>Atrasado, ainda não iniciado</v>
      </c>
      <c r="W294" s="33" t="str">
        <f t="shared" si="146"/>
        <v>EVT 25 - Ferramentas e Materiais Elétricos (RPMC-4)</v>
      </c>
    </row>
    <row r="295" spans="1:23" x14ac:dyDescent="0.25">
      <c r="A295" s="29">
        <f t="shared" si="133"/>
        <v>25</v>
      </c>
      <c r="B295" s="30" t="s">
        <v>69</v>
      </c>
      <c r="C295" s="31" t="s">
        <v>76</v>
      </c>
      <c r="D295" s="32" t="s">
        <v>77</v>
      </c>
      <c r="E295" s="33" t="str">
        <f t="shared" si="137"/>
        <v>63/2023 - Ferramentas e Materiais Elétricos (RPMC-4)</v>
      </c>
      <c r="F295" s="48"/>
      <c r="G295" s="35" t="str">
        <f t="shared" si="148"/>
        <v>DISPONIBILIZAÇÃO DAS EEOO</v>
      </c>
      <c r="H295" s="46" t="s">
        <v>78</v>
      </c>
      <c r="I295" s="36">
        <v>45227</v>
      </c>
      <c r="J295" s="37" t="str">
        <f t="shared" si="138"/>
        <v>F</v>
      </c>
      <c r="K295" s="38" t="s">
        <v>31</v>
      </c>
      <c r="L295" s="39">
        <v>5</v>
      </c>
      <c r="M295" s="37">
        <f t="shared" si="139"/>
        <v>45342</v>
      </c>
      <c r="N295" s="37">
        <f t="shared" si="147"/>
        <v>45347</v>
      </c>
      <c r="O295" s="37" t="str">
        <f t="shared" si="149"/>
        <v/>
      </c>
      <c r="P295" s="28"/>
      <c r="Q295" s="40" t="str">
        <f t="shared" si="140"/>
        <v/>
      </c>
      <c r="R295" s="41" t="str">
        <f t="shared" si="141"/>
        <v/>
      </c>
      <c r="S295" s="42" t="str">
        <f t="shared" si="142"/>
        <v/>
      </c>
      <c r="T295" s="42" t="str">
        <f t="shared" si="143"/>
        <v/>
      </c>
      <c r="U295" s="42">
        <f t="shared" si="144"/>
        <v>0</v>
      </c>
      <c r="V295" s="37" t="str">
        <f t="shared" ca="1" si="145"/>
        <v>Atrasado, ainda não iniciado</v>
      </c>
      <c r="W295" s="33" t="str">
        <f t="shared" si="146"/>
        <v>EVT 25 - Ferramentas e Materiais Elétricos (RPMC-4)</v>
      </c>
    </row>
    <row r="296" spans="1:23" x14ac:dyDescent="0.25">
      <c r="A296" s="29">
        <f t="shared" si="133"/>
        <v>25</v>
      </c>
      <c r="B296" s="30" t="s">
        <v>69</v>
      </c>
      <c r="C296" s="31" t="s">
        <v>76</v>
      </c>
      <c r="D296" s="32" t="s">
        <v>77</v>
      </c>
      <c r="E296" s="33" t="str">
        <f t="shared" si="137"/>
        <v>63/2023 - Ferramentas e Materiais Elétricos (RPMC-4)</v>
      </c>
      <c r="F296" s="48"/>
      <c r="G296" s="35" t="str">
        <f t="shared" si="148"/>
        <v>DISPONIBILIZAÇÃO DAS EEOO</v>
      </c>
      <c r="H296" s="46" t="s">
        <v>78</v>
      </c>
      <c r="I296" s="36">
        <v>45227</v>
      </c>
      <c r="J296" s="37" t="str">
        <f t="shared" si="138"/>
        <v>G</v>
      </c>
      <c r="K296" s="38" t="s">
        <v>32</v>
      </c>
      <c r="L296" s="39">
        <v>10</v>
      </c>
      <c r="M296" s="37">
        <f t="shared" si="139"/>
        <v>45347</v>
      </c>
      <c r="N296" s="37">
        <f t="shared" si="147"/>
        <v>45357</v>
      </c>
      <c r="O296" s="37" t="str">
        <f t="shared" si="149"/>
        <v/>
      </c>
      <c r="P296" s="28"/>
      <c r="Q296" s="40" t="str">
        <f t="shared" si="140"/>
        <v/>
      </c>
      <c r="R296" s="41" t="str">
        <f t="shared" si="141"/>
        <v/>
      </c>
      <c r="S296" s="42" t="str">
        <f t="shared" si="142"/>
        <v/>
      </c>
      <c r="T296" s="42" t="str">
        <f t="shared" si="143"/>
        <v/>
      </c>
      <c r="U296" s="42">
        <f t="shared" si="144"/>
        <v>0</v>
      </c>
      <c r="V296" s="37" t="str">
        <f t="shared" ca="1" si="145"/>
        <v>Atrasado, ainda não iniciado</v>
      </c>
      <c r="W296" s="33" t="str">
        <f t="shared" si="146"/>
        <v>EVT 25 - Ferramentas e Materiais Elétricos (RPMC-4)</v>
      </c>
    </row>
    <row r="297" spans="1:23" x14ac:dyDescent="0.25">
      <c r="A297" s="29">
        <f t="shared" si="133"/>
        <v>25</v>
      </c>
      <c r="B297" s="30" t="s">
        <v>69</v>
      </c>
      <c r="C297" s="31" t="s">
        <v>76</v>
      </c>
      <c r="D297" s="32" t="s">
        <v>77</v>
      </c>
      <c r="E297" s="33" t="str">
        <f t="shared" si="137"/>
        <v>63/2023 - Ferramentas e Materiais Elétricos (RPMC-4)</v>
      </c>
      <c r="F297" s="48"/>
      <c r="G297" s="35" t="str">
        <f t="shared" si="148"/>
        <v>DISPONIBILIZAÇÃO DAS EEOO</v>
      </c>
      <c r="H297" s="46" t="s">
        <v>78</v>
      </c>
      <c r="I297" s="36">
        <v>45227</v>
      </c>
      <c r="J297" s="37" t="str">
        <f t="shared" si="138"/>
        <v>H</v>
      </c>
      <c r="K297" s="38" t="s">
        <v>33</v>
      </c>
      <c r="L297" s="39">
        <v>10</v>
      </c>
      <c r="M297" s="37">
        <f t="shared" si="139"/>
        <v>45357</v>
      </c>
      <c r="N297" s="37">
        <f t="shared" si="147"/>
        <v>45367</v>
      </c>
      <c r="O297" s="37" t="str">
        <f t="shared" si="149"/>
        <v/>
      </c>
      <c r="P297" s="28"/>
      <c r="Q297" s="40" t="str">
        <f t="shared" si="140"/>
        <v/>
      </c>
      <c r="R297" s="41" t="str">
        <f t="shared" si="141"/>
        <v/>
      </c>
      <c r="S297" s="42" t="str">
        <f t="shared" si="142"/>
        <v/>
      </c>
      <c r="T297" s="42" t="str">
        <f t="shared" si="143"/>
        <v/>
      </c>
      <c r="U297" s="42">
        <f t="shared" si="144"/>
        <v>0</v>
      </c>
      <c r="V297" s="37" t="str">
        <f t="shared" ca="1" si="145"/>
        <v>Atrasado, ainda não iniciado</v>
      </c>
      <c r="W297" s="33" t="str">
        <f t="shared" si="146"/>
        <v>EVT 25 - Ferramentas e Materiais Elétricos (RPMC-4)</v>
      </c>
    </row>
    <row r="298" spans="1:23" x14ac:dyDescent="0.25">
      <c r="A298" s="29">
        <f t="shared" si="133"/>
        <v>25</v>
      </c>
      <c r="B298" s="30" t="s">
        <v>69</v>
      </c>
      <c r="C298" s="31" t="s">
        <v>76</v>
      </c>
      <c r="D298" s="32" t="s">
        <v>77</v>
      </c>
      <c r="E298" s="33" t="str">
        <f t="shared" si="137"/>
        <v>63/2023 - Ferramentas e Materiais Elétricos (RPMC-4)</v>
      </c>
      <c r="F298" s="48"/>
      <c r="G298" s="35" t="str">
        <f t="shared" si="148"/>
        <v>DISPONIBILIZAÇÃO DAS EEOO</v>
      </c>
      <c r="H298" s="46" t="s">
        <v>78</v>
      </c>
      <c r="I298" s="36">
        <v>45227</v>
      </c>
      <c r="J298" s="37" t="str">
        <f t="shared" si="138"/>
        <v>I</v>
      </c>
      <c r="K298" s="38" t="s">
        <v>34</v>
      </c>
      <c r="L298" s="39">
        <v>20</v>
      </c>
      <c r="M298" s="37">
        <f t="shared" si="139"/>
        <v>45367</v>
      </c>
      <c r="N298" s="37">
        <f t="shared" si="147"/>
        <v>45387</v>
      </c>
      <c r="O298" s="37" t="str">
        <f t="shared" si="149"/>
        <v/>
      </c>
      <c r="P298" s="28"/>
      <c r="Q298" s="40" t="str">
        <f t="shared" si="140"/>
        <v/>
      </c>
      <c r="R298" s="41" t="str">
        <f t="shared" si="141"/>
        <v/>
      </c>
      <c r="S298" s="42" t="str">
        <f t="shared" si="142"/>
        <v/>
      </c>
      <c r="T298" s="42" t="str">
        <f t="shared" si="143"/>
        <v/>
      </c>
      <c r="U298" s="42">
        <f t="shared" si="144"/>
        <v>0</v>
      </c>
      <c r="V298" s="37" t="str">
        <f t="shared" ca="1" si="145"/>
        <v>Atrasado, ainda não iniciado</v>
      </c>
      <c r="W298" s="33" t="str">
        <f t="shared" si="146"/>
        <v>EVT 25 - Ferramentas e Materiais Elétricos (RPMC-4)</v>
      </c>
    </row>
    <row r="299" spans="1:23" x14ac:dyDescent="0.25">
      <c r="A299" s="29">
        <f t="shared" si="133"/>
        <v>25</v>
      </c>
      <c r="B299" s="30" t="s">
        <v>69</v>
      </c>
      <c r="C299" s="31" t="s">
        <v>76</v>
      </c>
      <c r="D299" s="32" t="s">
        <v>77</v>
      </c>
      <c r="E299" s="33" t="str">
        <f t="shared" si="137"/>
        <v>63/2023 - Ferramentas e Materiais Elétricos (RPMC-4)</v>
      </c>
      <c r="F299" s="48"/>
      <c r="G299" s="35" t="str">
        <f t="shared" si="148"/>
        <v>DISPONIBILIZAÇÃO DAS EEOO</v>
      </c>
      <c r="H299" s="46" t="s">
        <v>78</v>
      </c>
      <c r="I299" s="36">
        <v>45227</v>
      </c>
      <c r="J299" s="37" t="str">
        <f t="shared" si="138"/>
        <v>J</v>
      </c>
      <c r="K299" s="38" t="s">
        <v>35</v>
      </c>
      <c r="L299" s="39">
        <v>10</v>
      </c>
      <c r="M299" s="37">
        <f t="shared" si="139"/>
        <v>45387</v>
      </c>
      <c r="N299" s="37">
        <f t="shared" si="147"/>
        <v>45397</v>
      </c>
      <c r="O299" s="37" t="str">
        <f t="shared" si="149"/>
        <v/>
      </c>
      <c r="P299" s="28"/>
      <c r="Q299" s="40" t="str">
        <f t="shared" si="140"/>
        <v/>
      </c>
      <c r="R299" s="41" t="str">
        <f t="shared" si="141"/>
        <v/>
      </c>
      <c r="S299" s="42" t="str">
        <f t="shared" si="142"/>
        <v/>
      </c>
      <c r="T299" s="42" t="str">
        <f t="shared" si="143"/>
        <v/>
      </c>
      <c r="U299" s="42">
        <f t="shared" si="144"/>
        <v>0</v>
      </c>
      <c r="V299" s="37" t="str">
        <f t="shared" ca="1" si="145"/>
        <v>No prazo, ainda não iniciado</v>
      </c>
      <c r="W299" s="33" t="str">
        <f t="shared" si="146"/>
        <v>EVT 25 - Ferramentas e Materiais Elétricos (RPMC-4)</v>
      </c>
    </row>
    <row r="300" spans="1:23" x14ac:dyDescent="0.25">
      <c r="A300" s="29">
        <f t="shared" si="133"/>
        <v>25</v>
      </c>
      <c r="B300" s="30" t="s">
        <v>69</v>
      </c>
      <c r="C300" s="31" t="s">
        <v>76</v>
      </c>
      <c r="D300" s="32" t="s">
        <v>77</v>
      </c>
      <c r="E300" s="33" t="str">
        <f t="shared" si="137"/>
        <v>63/2023 - Ferramentas e Materiais Elétricos (RPMC-4)</v>
      </c>
      <c r="F300" s="48"/>
      <c r="G300" s="35" t="str">
        <f t="shared" si="148"/>
        <v>DISPONIBILIZAÇÃO DAS EEOO</v>
      </c>
      <c r="H300" s="46" t="s">
        <v>78</v>
      </c>
      <c r="I300" s="36">
        <v>45227</v>
      </c>
      <c r="J300" s="37" t="str">
        <f t="shared" si="138"/>
        <v>K</v>
      </c>
      <c r="K300" s="38" t="s">
        <v>36</v>
      </c>
      <c r="L300" s="39">
        <v>45</v>
      </c>
      <c r="M300" s="37">
        <f t="shared" si="139"/>
        <v>45397</v>
      </c>
      <c r="N300" s="37">
        <v>45442</v>
      </c>
      <c r="O300" s="37" t="str">
        <f t="shared" si="149"/>
        <v/>
      </c>
      <c r="P300" s="28"/>
      <c r="Q300" s="40" t="str">
        <f t="shared" si="140"/>
        <v/>
      </c>
      <c r="R300" s="41" t="str">
        <f t="shared" si="141"/>
        <v/>
      </c>
      <c r="S300" s="42" t="str">
        <f t="shared" si="142"/>
        <v/>
      </c>
      <c r="T300" s="42" t="str">
        <f t="shared" si="143"/>
        <v/>
      </c>
      <c r="U300" s="42">
        <f t="shared" si="144"/>
        <v>0</v>
      </c>
      <c r="V300" s="37" t="str">
        <f t="shared" ca="1" si="145"/>
        <v>No prazo, ainda não iniciado</v>
      </c>
      <c r="W300" s="33" t="str">
        <f t="shared" si="146"/>
        <v>EVT 25 - Ferramentas e Materiais Elétricos (RPMC-4)</v>
      </c>
    </row>
    <row r="301" spans="1:23" x14ac:dyDescent="0.25">
      <c r="A301" s="29">
        <f t="shared" si="133"/>
        <v>25</v>
      </c>
      <c r="B301" s="30" t="s">
        <v>69</v>
      </c>
      <c r="C301" s="31" t="s">
        <v>76</v>
      </c>
      <c r="D301" s="32" t="s">
        <v>77</v>
      </c>
      <c r="E301" s="33" t="str">
        <f t="shared" si="137"/>
        <v>63/2023 - Ferramentas e Materiais Elétricos (RPMC-4)</v>
      </c>
      <c r="F301" s="48"/>
      <c r="G301" s="35" t="str">
        <f t="shared" si="148"/>
        <v>DISPONIBILIZAÇÃO DAS EEOO</v>
      </c>
      <c r="H301" s="46" t="s">
        <v>78</v>
      </c>
      <c r="I301" s="36">
        <v>45227</v>
      </c>
      <c r="J301" s="37" t="str">
        <f t="shared" si="138"/>
        <v>L</v>
      </c>
      <c r="K301" s="38" t="s">
        <v>37</v>
      </c>
      <c r="L301" s="39">
        <v>5</v>
      </c>
      <c r="M301" s="37">
        <f t="shared" si="139"/>
        <v>45212</v>
      </c>
      <c r="N301" s="43">
        <f>I301-10</f>
        <v>45217</v>
      </c>
      <c r="O301" s="37" t="str">
        <f t="shared" si="149"/>
        <v/>
      </c>
      <c r="P301" s="28"/>
      <c r="Q301" s="40" t="str">
        <f t="shared" si="140"/>
        <v/>
      </c>
      <c r="R301" s="41" t="str">
        <f t="shared" si="141"/>
        <v/>
      </c>
      <c r="S301" s="42" t="str">
        <f t="shared" si="142"/>
        <v/>
      </c>
      <c r="T301" s="42" t="str">
        <f t="shared" si="143"/>
        <v/>
      </c>
      <c r="U301" s="42">
        <f t="shared" si="144"/>
        <v>0</v>
      </c>
      <c r="V301" s="37" t="str">
        <f t="shared" ca="1" si="145"/>
        <v>Atrasado, ainda não iniciado</v>
      </c>
      <c r="W301" s="33" t="str">
        <f t="shared" si="146"/>
        <v>EVT 25 - Ferramentas e Materiais Elétricos (RPMC-4)</v>
      </c>
    </row>
    <row r="302" spans="1:23" x14ac:dyDescent="0.25">
      <c r="A302" s="29">
        <f t="shared" si="133"/>
        <v>26</v>
      </c>
      <c r="B302" s="30" t="s">
        <v>69</v>
      </c>
      <c r="C302" s="31" t="s">
        <v>359</v>
      </c>
      <c r="D302" s="32" t="s">
        <v>80</v>
      </c>
      <c r="E302" s="33" t="str">
        <f t="shared" si="137"/>
        <v>XX/2024 - Tintas - Maximiano e Ary Rongel</v>
      </c>
      <c r="F302" s="49"/>
      <c r="G302" s="35" t="str">
        <f>IF(P302="",MID(K302,5,999),IF(P303="",MID(K303,5,999),IF(P304="",MID(K304,5,999),IF(P305="",MID(K305,5,999),IF(P306="",MID(K306,5,999),IF(P307="",MID(K307,5,999),IF(P308="",MID(K308,5,999),IF(P309="",MID(K309,5,999),IF(P310="",MID(K310,5,999),IF(P311="",MID(K311,5,999),IF(P312="",MID(K312,5,999),MID(K313,5,999))))))))))))</f>
        <v>DISPONIBILIZAÇÃO DAS EEOO</v>
      </c>
      <c r="H302" s="47" t="s">
        <v>79</v>
      </c>
      <c r="I302" s="36">
        <v>45528</v>
      </c>
      <c r="J302" s="37" t="str">
        <f t="shared" si="138"/>
        <v>A</v>
      </c>
      <c r="K302" s="38" t="s">
        <v>26</v>
      </c>
      <c r="L302" s="39">
        <v>0</v>
      </c>
      <c r="M302" s="37">
        <f t="shared" si="139"/>
        <v>45378</v>
      </c>
      <c r="N302" s="37">
        <f t="shared" ref="N302:N312" si="150">M303</f>
        <v>45378</v>
      </c>
      <c r="O302" s="37">
        <f>M302</f>
        <v>45378</v>
      </c>
      <c r="P302" s="28"/>
      <c r="Q302" s="40" t="str">
        <f t="shared" si="140"/>
        <v/>
      </c>
      <c r="R302" s="41" t="str">
        <f t="shared" si="141"/>
        <v/>
      </c>
      <c r="S302" s="42" t="str">
        <f t="shared" si="142"/>
        <v/>
      </c>
      <c r="T302" s="42" t="str">
        <f t="shared" si="143"/>
        <v/>
      </c>
      <c r="U302" s="42">
        <f t="shared" si="144"/>
        <v>0</v>
      </c>
      <c r="V302" s="37" t="str">
        <f t="shared" ca="1" si="145"/>
        <v>Atrasado, em andamento</v>
      </c>
      <c r="W302" s="33" t="str">
        <f t="shared" si="146"/>
        <v>EVT 26 - Tintas - Maximiano e Ary Rongel</v>
      </c>
    </row>
    <row r="303" spans="1:23" x14ac:dyDescent="0.25">
      <c r="A303" s="29">
        <f t="shared" si="133"/>
        <v>26</v>
      </c>
      <c r="B303" s="30" t="s">
        <v>69</v>
      </c>
      <c r="C303" s="31" t="s">
        <v>359</v>
      </c>
      <c r="D303" s="32" t="s">
        <v>80</v>
      </c>
      <c r="E303" s="33" t="str">
        <f t="shared" si="137"/>
        <v>XX/2024 - Tintas - Maximiano e Ary Rongel</v>
      </c>
      <c r="F303" s="49"/>
      <c r="G303" s="35" t="str">
        <f t="shared" ref="G303:G313" si="151">G302</f>
        <v>DISPONIBILIZAÇÃO DAS EEOO</v>
      </c>
      <c r="H303" s="47" t="s">
        <v>79</v>
      </c>
      <c r="I303" s="36">
        <v>45528</v>
      </c>
      <c r="J303" s="37" t="str">
        <f t="shared" si="138"/>
        <v>B</v>
      </c>
      <c r="K303" s="38" t="s">
        <v>27</v>
      </c>
      <c r="L303" s="39">
        <v>5</v>
      </c>
      <c r="M303" s="37">
        <f t="shared" si="139"/>
        <v>45378</v>
      </c>
      <c r="N303" s="37">
        <f t="shared" si="150"/>
        <v>45383</v>
      </c>
      <c r="O303" s="37" t="str">
        <f t="shared" ref="O303:O313" si="152">IF(P302&lt;&gt;"",P302,"")</f>
        <v/>
      </c>
      <c r="P303" s="28"/>
      <c r="Q303" s="40" t="str">
        <f t="shared" si="140"/>
        <v/>
      </c>
      <c r="R303" s="41" t="str">
        <f t="shared" si="141"/>
        <v/>
      </c>
      <c r="S303" s="42" t="str">
        <f t="shared" si="142"/>
        <v/>
      </c>
      <c r="T303" s="42" t="str">
        <f t="shared" si="143"/>
        <v/>
      </c>
      <c r="U303" s="42">
        <f t="shared" si="144"/>
        <v>0</v>
      </c>
      <c r="V303" s="37" t="str">
        <f t="shared" ca="1" si="145"/>
        <v>Atrasado, ainda não iniciado</v>
      </c>
      <c r="W303" s="33" t="str">
        <f t="shared" si="146"/>
        <v>EVT 26 - Tintas - Maximiano e Ary Rongel</v>
      </c>
    </row>
    <row r="304" spans="1:23" x14ac:dyDescent="0.25">
      <c r="A304" s="29">
        <f t="shared" si="133"/>
        <v>26</v>
      </c>
      <c r="B304" s="30" t="s">
        <v>69</v>
      </c>
      <c r="C304" s="31" t="s">
        <v>359</v>
      </c>
      <c r="D304" s="32" t="s">
        <v>80</v>
      </c>
      <c r="E304" s="33" t="str">
        <f t="shared" si="137"/>
        <v>XX/2024 - Tintas - Maximiano e Ary Rongel</v>
      </c>
      <c r="F304" s="49"/>
      <c r="G304" s="35" t="str">
        <f t="shared" si="151"/>
        <v>DISPONIBILIZAÇÃO DAS EEOO</v>
      </c>
      <c r="H304" s="47" t="s">
        <v>79</v>
      </c>
      <c r="I304" s="36">
        <v>45528</v>
      </c>
      <c r="J304" s="37" t="str">
        <f t="shared" si="138"/>
        <v>C</v>
      </c>
      <c r="K304" s="38" t="s">
        <v>28</v>
      </c>
      <c r="L304" s="39">
        <v>45</v>
      </c>
      <c r="M304" s="37">
        <f t="shared" si="139"/>
        <v>45383</v>
      </c>
      <c r="N304" s="37">
        <f t="shared" si="150"/>
        <v>45428</v>
      </c>
      <c r="O304" s="37" t="str">
        <f t="shared" si="152"/>
        <v/>
      </c>
      <c r="P304" s="28"/>
      <c r="Q304" s="40" t="str">
        <f t="shared" si="140"/>
        <v/>
      </c>
      <c r="R304" s="41" t="str">
        <f t="shared" si="141"/>
        <v/>
      </c>
      <c r="S304" s="42" t="str">
        <f t="shared" si="142"/>
        <v/>
      </c>
      <c r="T304" s="42" t="str">
        <f t="shared" si="143"/>
        <v/>
      </c>
      <c r="U304" s="42">
        <f t="shared" si="144"/>
        <v>0</v>
      </c>
      <c r="V304" s="37" t="str">
        <f t="shared" ca="1" si="145"/>
        <v>No prazo, ainda não iniciado</v>
      </c>
      <c r="W304" s="33" t="str">
        <f t="shared" si="146"/>
        <v>EVT 26 - Tintas - Maximiano e Ary Rongel</v>
      </c>
    </row>
    <row r="305" spans="1:23" x14ac:dyDescent="0.25">
      <c r="A305" s="29">
        <f t="shared" si="133"/>
        <v>26</v>
      </c>
      <c r="B305" s="30" t="s">
        <v>69</v>
      </c>
      <c r="C305" s="31" t="s">
        <v>359</v>
      </c>
      <c r="D305" s="32" t="s">
        <v>80</v>
      </c>
      <c r="E305" s="33" t="str">
        <f t="shared" si="137"/>
        <v>XX/2024 - Tintas - Maximiano e Ary Rongel</v>
      </c>
      <c r="F305" s="49"/>
      <c r="G305" s="35" t="str">
        <f t="shared" si="151"/>
        <v>DISPONIBILIZAÇÃO DAS EEOO</v>
      </c>
      <c r="H305" s="47" t="s">
        <v>79</v>
      </c>
      <c r="I305" s="36">
        <v>45528</v>
      </c>
      <c r="J305" s="37" t="str">
        <f t="shared" si="138"/>
        <v>D</v>
      </c>
      <c r="K305" s="38" t="s">
        <v>29</v>
      </c>
      <c r="L305" s="39">
        <v>5</v>
      </c>
      <c r="M305" s="37">
        <f t="shared" si="139"/>
        <v>45428</v>
      </c>
      <c r="N305" s="37">
        <f t="shared" si="150"/>
        <v>45433</v>
      </c>
      <c r="O305" s="37" t="str">
        <f t="shared" si="152"/>
        <v/>
      </c>
      <c r="P305" s="28"/>
      <c r="Q305" s="40" t="str">
        <f t="shared" si="140"/>
        <v/>
      </c>
      <c r="R305" s="41" t="str">
        <f t="shared" si="141"/>
        <v/>
      </c>
      <c r="S305" s="42" t="str">
        <f t="shared" si="142"/>
        <v/>
      </c>
      <c r="T305" s="42" t="str">
        <f t="shared" si="143"/>
        <v/>
      </c>
      <c r="U305" s="42">
        <f t="shared" si="144"/>
        <v>0</v>
      </c>
      <c r="V305" s="37" t="str">
        <f t="shared" ca="1" si="145"/>
        <v>No prazo, ainda não iniciado</v>
      </c>
      <c r="W305" s="33" t="str">
        <f t="shared" si="146"/>
        <v>EVT 26 - Tintas - Maximiano e Ary Rongel</v>
      </c>
    </row>
    <row r="306" spans="1:23" x14ac:dyDescent="0.25">
      <c r="A306" s="29">
        <f t="shared" si="133"/>
        <v>26</v>
      </c>
      <c r="B306" s="30" t="s">
        <v>69</v>
      </c>
      <c r="C306" s="31" t="s">
        <v>359</v>
      </c>
      <c r="D306" s="32" t="s">
        <v>80</v>
      </c>
      <c r="E306" s="33" t="str">
        <f t="shared" si="137"/>
        <v>XX/2024 - Tintas - Maximiano e Ary Rongel</v>
      </c>
      <c r="F306" s="49"/>
      <c r="G306" s="35" t="str">
        <f t="shared" si="151"/>
        <v>DISPONIBILIZAÇÃO DAS EEOO</v>
      </c>
      <c r="H306" s="47" t="s">
        <v>79</v>
      </c>
      <c r="I306" s="36">
        <v>45528</v>
      </c>
      <c r="J306" s="37" t="str">
        <f t="shared" si="138"/>
        <v>E</v>
      </c>
      <c r="K306" s="38" t="s">
        <v>30</v>
      </c>
      <c r="L306" s="39">
        <v>5</v>
      </c>
      <c r="M306" s="37">
        <f t="shared" si="139"/>
        <v>45433</v>
      </c>
      <c r="N306" s="37">
        <f t="shared" si="150"/>
        <v>45438</v>
      </c>
      <c r="O306" s="37" t="str">
        <f t="shared" si="152"/>
        <v/>
      </c>
      <c r="P306" s="28"/>
      <c r="Q306" s="40" t="str">
        <f t="shared" si="140"/>
        <v/>
      </c>
      <c r="R306" s="41" t="str">
        <f t="shared" si="141"/>
        <v/>
      </c>
      <c r="S306" s="42" t="str">
        <f t="shared" si="142"/>
        <v/>
      </c>
      <c r="T306" s="42" t="str">
        <f t="shared" si="143"/>
        <v/>
      </c>
      <c r="U306" s="42">
        <f t="shared" si="144"/>
        <v>0</v>
      </c>
      <c r="V306" s="37" t="str">
        <f t="shared" ca="1" si="145"/>
        <v>No prazo, ainda não iniciado</v>
      </c>
      <c r="W306" s="33" t="str">
        <f t="shared" si="146"/>
        <v>EVT 26 - Tintas - Maximiano e Ary Rongel</v>
      </c>
    </row>
    <row r="307" spans="1:23" x14ac:dyDescent="0.25">
      <c r="A307" s="29">
        <f t="shared" si="133"/>
        <v>26</v>
      </c>
      <c r="B307" s="30" t="s">
        <v>69</v>
      </c>
      <c r="C307" s="31" t="s">
        <v>359</v>
      </c>
      <c r="D307" s="32" t="s">
        <v>80</v>
      </c>
      <c r="E307" s="33" t="str">
        <f t="shared" si="137"/>
        <v>XX/2024 - Tintas - Maximiano e Ary Rongel</v>
      </c>
      <c r="F307" s="49"/>
      <c r="G307" s="35" t="str">
        <f t="shared" si="151"/>
        <v>DISPONIBILIZAÇÃO DAS EEOO</v>
      </c>
      <c r="H307" s="47" t="s">
        <v>79</v>
      </c>
      <c r="I307" s="36">
        <v>45528</v>
      </c>
      <c r="J307" s="37" t="str">
        <f t="shared" si="138"/>
        <v>F</v>
      </c>
      <c r="K307" s="38" t="s">
        <v>31</v>
      </c>
      <c r="L307" s="39">
        <v>5</v>
      </c>
      <c r="M307" s="37">
        <f t="shared" si="139"/>
        <v>45438</v>
      </c>
      <c r="N307" s="37">
        <f t="shared" si="150"/>
        <v>45443</v>
      </c>
      <c r="O307" s="37" t="str">
        <f t="shared" si="152"/>
        <v/>
      </c>
      <c r="P307" s="28"/>
      <c r="Q307" s="40" t="str">
        <f t="shared" si="140"/>
        <v/>
      </c>
      <c r="R307" s="41" t="str">
        <f t="shared" si="141"/>
        <v/>
      </c>
      <c r="S307" s="42" t="str">
        <f t="shared" si="142"/>
        <v/>
      </c>
      <c r="T307" s="42" t="str">
        <f t="shared" si="143"/>
        <v/>
      </c>
      <c r="U307" s="42">
        <f t="shared" si="144"/>
        <v>0</v>
      </c>
      <c r="V307" s="37" t="str">
        <f t="shared" ca="1" si="145"/>
        <v>No prazo, ainda não iniciado</v>
      </c>
      <c r="W307" s="33" t="str">
        <f t="shared" si="146"/>
        <v>EVT 26 - Tintas - Maximiano e Ary Rongel</v>
      </c>
    </row>
    <row r="308" spans="1:23" x14ac:dyDescent="0.25">
      <c r="A308" s="29">
        <f t="shared" si="133"/>
        <v>26</v>
      </c>
      <c r="B308" s="30" t="s">
        <v>69</v>
      </c>
      <c r="C308" s="31" t="s">
        <v>359</v>
      </c>
      <c r="D308" s="32" t="s">
        <v>80</v>
      </c>
      <c r="E308" s="33" t="str">
        <f t="shared" si="137"/>
        <v>XX/2024 - Tintas - Maximiano e Ary Rongel</v>
      </c>
      <c r="F308" s="49"/>
      <c r="G308" s="35" t="str">
        <f t="shared" si="151"/>
        <v>DISPONIBILIZAÇÃO DAS EEOO</v>
      </c>
      <c r="H308" s="47" t="s">
        <v>79</v>
      </c>
      <c r="I308" s="36">
        <v>45528</v>
      </c>
      <c r="J308" s="37" t="str">
        <f t="shared" si="138"/>
        <v>G</v>
      </c>
      <c r="K308" s="38" t="s">
        <v>32</v>
      </c>
      <c r="L308" s="39">
        <v>10</v>
      </c>
      <c r="M308" s="37">
        <f t="shared" si="139"/>
        <v>45443</v>
      </c>
      <c r="N308" s="37">
        <f t="shared" si="150"/>
        <v>45453</v>
      </c>
      <c r="O308" s="37" t="str">
        <f t="shared" si="152"/>
        <v/>
      </c>
      <c r="P308" s="28"/>
      <c r="Q308" s="40" t="str">
        <f t="shared" si="140"/>
        <v/>
      </c>
      <c r="R308" s="41" t="str">
        <f t="shared" si="141"/>
        <v/>
      </c>
      <c r="S308" s="42" t="str">
        <f t="shared" si="142"/>
        <v/>
      </c>
      <c r="T308" s="42" t="str">
        <f t="shared" si="143"/>
        <v/>
      </c>
      <c r="U308" s="42">
        <f t="shared" si="144"/>
        <v>0</v>
      </c>
      <c r="V308" s="37" t="str">
        <f t="shared" ca="1" si="145"/>
        <v>No prazo, ainda não iniciado</v>
      </c>
      <c r="W308" s="33" t="str">
        <f t="shared" si="146"/>
        <v>EVT 26 - Tintas - Maximiano e Ary Rongel</v>
      </c>
    </row>
    <row r="309" spans="1:23" x14ac:dyDescent="0.25">
      <c r="A309" s="29">
        <f t="shared" si="133"/>
        <v>26</v>
      </c>
      <c r="B309" s="30" t="s">
        <v>69</v>
      </c>
      <c r="C309" s="31" t="s">
        <v>359</v>
      </c>
      <c r="D309" s="32" t="s">
        <v>80</v>
      </c>
      <c r="E309" s="33" t="str">
        <f t="shared" si="137"/>
        <v>XX/2024 - Tintas - Maximiano e Ary Rongel</v>
      </c>
      <c r="F309" s="49"/>
      <c r="G309" s="35" t="str">
        <f t="shared" si="151"/>
        <v>DISPONIBILIZAÇÃO DAS EEOO</v>
      </c>
      <c r="H309" s="47" t="s">
        <v>79</v>
      </c>
      <c r="I309" s="36">
        <v>45528</v>
      </c>
      <c r="J309" s="37" t="str">
        <f t="shared" si="138"/>
        <v>H</v>
      </c>
      <c r="K309" s="38" t="s">
        <v>33</v>
      </c>
      <c r="L309" s="39">
        <v>10</v>
      </c>
      <c r="M309" s="37">
        <f t="shared" si="139"/>
        <v>45453</v>
      </c>
      <c r="N309" s="37">
        <f t="shared" si="150"/>
        <v>45463</v>
      </c>
      <c r="O309" s="37" t="str">
        <f t="shared" si="152"/>
        <v/>
      </c>
      <c r="P309" s="28"/>
      <c r="Q309" s="40" t="str">
        <f t="shared" si="140"/>
        <v/>
      </c>
      <c r="R309" s="41" t="str">
        <f t="shared" si="141"/>
        <v/>
      </c>
      <c r="S309" s="42" t="str">
        <f t="shared" si="142"/>
        <v/>
      </c>
      <c r="T309" s="42" t="str">
        <f t="shared" si="143"/>
        <v/>
      </c>
      <c r="U309" s="42">
        <f t="shared" si="144"/>
        <v>0</v>
      </c>
      <c r="V309" s="37" t="str">
        <f t="shared" ca="1" si="145"/>
        <v>No prazo, ainda não iniciado</v>
      </c>
      <c r="W309" s="33" t="str">
        <f t="shared" si="146"/>
        <v>EVT 26 - Tintas - Maximiano e Ary Rongel</v>
      </c>
    </row>
    <row r="310" spans="1:23" x14ac:dyDescent="0.25">
      <c r="A310" s="29">
        <f t="shared" si="133"/>
        <v>26</v>
      </c>
      <c r="B310" s="30" t="s">
        <v>69</v>
      </c>
      <c r="C310" s="31" t="s">
        <v>359</v>
      </c>
      <c r="D310" s="32" t="s">
        <v>80</v>
      </c>
      <c r="E310" s="33" t="str">
        <f t="shared" si="137"/>
        <v>XX/2024 - Tintas - Maximiano e Ary Rongel</v>
      </c>
      <c r="F310" s="49"/>
      <c r="G310" s="35" t="str">
        <f t="shared" si="151"/>
        <v>DISPONIBILIZAÇÃO DAS EEOO</v>
      </c>
      <c r="H310" s="47" t="s">
        <v>79</v>
      </c>
      <c r="I310" s="36">
        <v>45528</v>
      </c>
      <c r="J310" s="37" t="str">
        <f t="shared" si="138"/>
        <v>I</v>
      </c>
      <c r="K310" s="38" t="s">
        <v>34</v>
      </c>
      <c r="L310" s="39">
        <v>20</v>
      </c>
      <c r="M310" s="37">
        <f t="shared" si="139"/>
        <v>45463</v>
      </c>
      <c r="N310" s="37">
        <f t="shared" si="150"/>
        <v>45483</v>
      </c>
      <c r="O310" s="37" t="str">
        <f t="shared" si="152"/>
        <v/>
      </c>
      <c r="P310" s="28"/>
      <c r="Q310" s="40" t="str">
        <f t="shared" si="140"/>
        <v/>
      </c>
      <c r="R310" s="41" t="str">
        <f t="shared" si="141"/>
        <v/>
      </c>
      <c r="S310" s="42" t="str">
        <f t="shared" si="142"/>
        <v/>
      </c>
      <c r="T310" s="42" t="str">
        <f t="shared" si="143"/>
        <v/>
      </c>
      <c r="U310" s="42">
        <f t="shared" si="144"/>
        <v>0</v>
      </c>
      <c r="V310" s="37" t="str">
        <f t="shared" ca="1" si="145"/>
        <v>No prazo, ainda não iniciado</v>
      </c>
      <c r="W310" s="33" t="str">
        <f t="shared" si="146"/>
        <v>EVT 26 - Tintas - Maximiano e Ary Rongel</v>
      </c>
    </row>
    <row r="311" spans="1:23" x14ac:dyDescent="0.25">
      <c r="A311" s="29">
        <f t="shared" si="133"/>
        <v>26</v>
      </c>
      <c r="B311" s="30" t="s">
        <v>69</v>
      </c>
      <c r="C311" s="31" t="s">
        <v>359</v>
      </c>
      <c r="D311" s="32" t="s">
        <v>80</v>
      </c>
      <c r="E311" s="33" t="str">
        <f t="shared" si="137"/>
        <v>XX/2024 - Tintas - Maximiano e Ary Rongel</v>
      </c>
      <c r="F311" s="49"/>
      <c r="G311" s="35" t="str">
        <f t="shared" si="151"/>
        <v>DISPONIBILIZAÇÃO DAS EEOO</v>
      </c>
      <c r="H311" s="47" t="s">
        <v>79</v>
      </c>
      <c r="I311" s="36">
        <v>45528</v>
      </c>
      <c r="J311" s="37" t="str">
        <f t="shared" si="138"/>
        <v>J</v>
      </c>
      <c r="K311" s="38" t="s">
        <v>35</v>
      </c>
      <c r="L311" s="39">
        <v>10</v>
      </c>
      <c r="M311" s="37">
        <f t="shared" si="139"/>
        <v>45483</v>
      </c>
      <c r="N311" s="37">
        <f t="shared" si="150"/>
        <v>45493</v>
      </c>
      <c r="O311" s="37" t="str">
        <f t="shared" si="152"/>
        <v/>
      </c>
      <c r="P311" s="28"/>
      <c r="Q311" s="40" t="str">
        <f t="shared" si="140"/>
        <v/>
      </c>
      <c r="R311" s="41" t="str">
        <f t="shared" si="141"/>
        <v/>
      </c>
      <c r="S311" s="42" t="str">
        <f t="shared" si="142"/>
        <v/>
      </c>
      <c r="T311" s="42" t="str">
        <f t="shared" si="143"/>
        <v/>
      </c>
      <c r="U311" s="42">
        <f t="shared" si="144"/>
        <v>0</v>
      </c>
      <c r="V311" s="37" t="str">
        <f t="shared" ca="1" si="145"/>
        <v>No prazo, ainda não iniciado</v>
      </c>
      <c r="W311" s="33" t="str">
        <f t="shared" si="146"/>
        <v>EVT 26 - Tintas - Maximiano e Ary Rongel</v>
      </c>
    </row>
    <row r="312" spans="1:23" x14ac:dyDescent="0.25">
      <c r="A312" s="29">
        <f t="shared" si="133"/>
        <v>26</v>
      </c>
      <c r="B312" s="30" t="s">
        <v>69</v>
      </c>
      <c r="C312" s="31" t="s">
        <v>359</v>
      </c>
      <c r="D312" s="32" t="s">
        <v>80</v>
      </c>
      <c r="E312" s="33" t="str">
        <f t="shared" si="137"/>
        <v>XX/2024 - Tintas - Maximiano e Ary Rongel</v>
      </c>
      <c r="F312" s="49"/>
      <c r="G312" s="35" t="str">
        <f t="shared" si="151"/>
        <v>DISPONIBILIZAÇÃO DAS EEOO</v>
      </c>
      <c r="H312" s="47" t="s">
        <v>79</v>
      </c>
      <c r="I312" s="36">
        <v>45528</v>
      </c>
      <c r="J312" s="37" t="str">
        <f t="shared" si="138"/>
        <v>K</v>
      </c>
      <c r="K312" s="38" t="s">
        <v>36</v>
      </c>
      <c r="L312" s="39">
        <v>20</v>
      </c>
      <c r="M312" s="37">
        <f t="shared" si="139"/>
        <v>45493</v>
      </c>
      <c r="N312" s="37">
        <f t="shared" si="150"/>
        <v>45513</v>
      </c>
      <c r="O312" s="37" t="str">
        <f t="shared" si="152"/>
        <v/>
      </c>
      <c r="P312" s="28"/>
      <c r="Q312" s="40" t="str">
        <f t="shared" si="140"/>
        <v/>
      </c>
      <c r="R312" s="41" t="str">
        <f t="shared" si="141"/>
        <v/>
      </c>
      <c r="S312" s="42" t="str">
        <f t="shared" si="142"/>
        <v/>
      </c>
      <c r="T312" s="42" t="str">
        <f t="shared" si="143"/>
        <v/>
      </c>
      <c r="U312" s="42">
        <f t="shared" si="144"/>
        <v>0</v>
      </c>
      <c r="V312" s="37" t="str">
        <f t="shared" ca="1" si="145"/>
        <v>No prazo, ainda não iniciado</v>
      </c>
      <c r="W312" s="33" t="str">
        <f t="shared" si="146"/>
        <v>EVT 26 - Tintas - Maximiano e Ary Rongel</v>
      </c>
    </row>
    <row r="313" spans="1:23" x14ac:dyDescent="0.25">
      <c r="A313" s="29">
        <f t="shared" si="133"/>
        <v>26</v>
      </c>
      <c r="B313" s="30" t="s">
        <v>69</v>
      </c>
      <c r="C313" s="31" t="s">
        <v>359</v>
      </c>
      <c r="D313" s="32" t="s">
        <v>80</v>
      </c>
      <c r="E313" s="33" t="str">
        <f t="shared" si="137"/>
        <v>XX/2024 - Tintas - Maximiano e Ary Rongel</v>
      </c>
      <c r="F313" s="49"/>
      <c r="G313" s="35" t="str">
        <f t="shared" si="151"/>
        <v>DISPONIBILIZAÇÃO DAS EEOO</v>
      </c>
      <c r="H313" s="47" t="s">
        <v>79</v>
      </c>
      <c r="I313" s="36">
        <v>45528</v>
      </c>
      <c r="J313" s="37" t="str">
        <f t="shared" si="138"/>
        <v>L</v>
      </c>
      <c r="K313" s="38" t="s">
        <v>37</v>
      </c>
      <c r="L313" s="39">
        <v>5</v>
      </c>
      <c r="M313" s="37">
        <f t="shared" si="139"/>
        <v>45513</v>
      </c>
      <c r="N313" s="43">
        <f>I313-10</f>
        <v>45518</v>
      </c>
      <c r="O313" s="37" t="str">
        <f t="shared" si="152"/>
        <v/>
      </c>
      <c r="P313" s="28"/>
      <c r="Q313" s="40" t="str">
        <f t="shared" si="140"/>
        <v/>
      </c>
      <c r="R313" s="41" t="str">
        <f t="shared" si="141"/>
        <v/>
      </c>
      <c r="S313" s="42" t="str">
        <f t="shared" si="142"/>
        <v/>
      </c>
      <c r="T313" s="42" t="str">
        <f t="shared" si="143"/>
        <v/>
      </c>
      <c r="U313" s="42">
        <f t="shared" si="144"/>
        <v>0</v>
      </c>
      <c r="V313" s="37" t="str">
        <f t="shared" ca="1" si="145"/>
        <v>No prazo, ainda não iniciado</v>
      </c>
      <c r="W313" s="33" t="str">
        <f t="shared" si="146"/>
        <v>EVT 26 - Tintas - Maximiano e Ary Rongel</v>
      </c>
    </row>
    <row r="314" spans="1:23" x14ac:dyDescent="0.25">
      <c r="A314" s="29">
        <f t="shared" si="133"/>
        <v>27</v>
      </c>
      <c r="B314" s="30" t="s">
        <v>69</v>
      </c>
      <c r="C314" s="31" t="s">
        <v>360</v>
      </c>
      <c r="D314" s="32" t="s">
        <v>82</v>
      </c>
      <c r="E314" s="33" t="str">
        <f t="shared" si="137"/>
        <v>168/2023 - Produtos Químicos</v>
      </c>
      <c r="F314" s="49"/>
      <c r="G314" s="35" t="str">
        <f>IF(P314="",MID(K314,5,999),IF(P315="",MID(K315,5,999),IF(P316="",MID(K316,5,999),IF(P317="",MID(K317,5,999),IF(P318="",MID(K318,5,999),IF(P319="",MID(K319,5,999),IF(P320="",MID(K320,5,999),IF(P321="",MID(K321,5,999),IF(P322="",MID(K322,5,999),IF(P323="",MID(K323,5,999),IF(P324="",MID(K324,5,999),MID(K325,5,999))))))))))))</f>
        <v>DISPONIBILIZAÇÃO DAS EEOO</v>
      </c>
      <c r="H314" s="47" t="s">
        <v>81</v>
      </c>
      <c r="I314" s="36">
        <v>45533</v>
      </c>
      <c r="J314" s="37" t="str">
        <f t="shared" si="138"/>
        <v>A</v>
      </c>
      <c r="K314" s="38" t="s">
        <v>26</v>
      </c>
      <c r="L314" s="39">
        <v>0</v>
      </c>
      <c r="M314" s="37">
        <f t="shared" si="139"/>
        <v>45358</v>
      </c>
      <c r="N314" s="37">
        <f t="shared" ref="N314:N324" si="153">M315</f>
        <v>45358</v>
      </c>
      <c r="O314" s="37">
        <f>M314</f>
        <v>45358</v>
      </c>
      <c r="P314" s="28"/>
      <c r="Q314" s="40" t="str">
        <f t="shared" si="140"/>
        <v/>
      </c>
      <c r="R314" s="41" t="str">
        <f t="shared" si="141"/>
        <v/>
      </c>
      <c r="S314" s="42" t="str">
        <f t="shared" si="142"/>
        <v/>
      </c>
      <c r="T314" s="42" t="str">
        <f t="shared" si="143"/>
        <v/>
      </c>
      <c r="U314" s="42">
        <f t="shared" si="144"/>
        <v>0</v>
      </c>
      <c r="V314" s="37" t="str">
        <f t="shared" ca="1" si="145"/>
        <v>Atrasado, em andamento</v>
      </c>
      <c r="W314" s="33" t="str">
        <f t="shared" si="146"/>
        <v>EVT 27 - Produtos Químicos</v>
      </c>
    </row>
    <row r="315" spans="1:23" x14ac:dyDescent="0.25">
      <c r="A315" s="29">
        <f t="shared" si="133"/>
        <v>27</v>
      </c>
      <c r="B315" s="30" t="s">
        <v>69</v>
      </c>
      <c r="C315" s="31" t="s">
        <v>360</v>
      </c>
      <c r="D315" s="32" t="s">
        <v>82</v>
      </c>
      <c r="E315" s="33" t="str">
        <f t="shared" si="137"/>
        <v>168/2023 - Produtos Químicos</v>
      </c>
      <c r="F315" s="49"/>
      <c r="G315" s="35" t="str">
        <f t="shared" ref="G315:G325" si="154">G314</f>
        <v>DISPONIBILIZAÇÃO DAS EEOO</v>
      </c>
      <c r="H315" s="47" t="s">
        <v>81</v>
      </c>
      <c r="I315" s="36">
        <v>45533</v>
      </c>
      <c r="J315" s="37" t="str">
        <f t="shared" si="138"/>
        <v>B</v>
      </c>
      <c r="K315" s="38" t="s">
        <v>27</v>
      </c>
      <c r="L315" s="39">
        <v>5</v>
      </c>
      <c r="M315" s="37">
        <f t="shared" si="139"/>
        <v>45358</v>
      </c>
      <c r="N315" s="37">
        <f t="shared" si="153"/>
        <v>45363</v>
      </c>
      <c r="O315" s="37" t="str">
        <f t="shared" ref="O315:O325" si="155">IF(P314&lt;&gt;"",P314,"")</f>
        <v/>
      </c>
      <c r="P315" s="28"/>
      <c r="Q315" s="40" t="str">
        <f t="shared" si="140"/>
        <v/>
      </c>
      <c r="R315" s="41" t="str">
        <f t="shared" si="141"/>
        <v/>
      </c>
      <c r="S315" s="42" t="str">
        <f t="shared" si="142"/>
        <v/>
      </c>
      <c r="T315" s="42" t="str">
        <f t="shared" si="143"/>
        <v/>
      </c>
      <c r="U315" s="42">
        <f t="shared" si="144"/>
        <v>0</v>
      </c>
      <c r="V315" s="37" t="str">
        <f t="shared" ca="1" si="145"/>
        <v>Atrasado, ainda não iniciado</v>
      </c>
      <c r="W315" s="33" t="str">
        <f t="shared" si="146"/>
        <v>EVT 27 - Produtos Químicos</v>
      </c>
    </row>
    <row r="316" spans="1:23" x14ac:dyDescent="0.25">
      <c r="A316" s="29">
        <f t="shared" si="133"/>
        <v>27</v>
      </c>
      <c r="B316" s="30" t="s">
        <v>69</v>
      </c>
      <c r="C316" s="31" t="s">
        <v>360</v>
      </c>
      <c r="D316" s="32" t="s">
        <v>82</v>
      </c>
      <c r="E316" s="33" t="str">
        <f t="shared" si="137"/>
        <v>168/2023 - Produtos Químicos</v>
      </c>
      <c r="F316" s="49"/>
      <c r="G316" s="35" t="str">
        <f t="shared" si="154"/>
        <v>DISPONIBILIZAÇÃO DAS EEOO</v>
      </c>
      <c r="H316" s="47" t="s">
        <v>81</v>
      </c>
      <c r="I316" s="36">
        <v>45533</v>
      </c>
      <c r="J316" s="37" t="str">
        <f t="shared" si="138"/>
        <v>C</v>
      </c>
      <c r="K316" s="38" t="s">
        <v>28</v>
      </c>
      <c r="L316" s="39">
        <v>45</v>
      </c>
      <c r="M316" s="37">
        <f t="shared" si="139"/>
        <v>45363</v>
      </c>
      <c r="N316" s="37">
        <f t="shared" si="153"/>
        <v>45408</v>
      </c>
      <c r="O316" s="37" t="str">
        <f t="shared" si="155"/>
        <v/>
      </c>
      <c r="P316" s="28"/>
      <c r="Q316" s="40" t="str">
        <f t="shared" si="140"/>
        <v/>
      </c>
      <c r="R316" s="41" t="str">
        <f t="shared" si="141"/>
        <v/>
      </c>
      <c r="S316" s="42" t="str">
        <f t="shared" si="142"/>
        <v/>
      </c>
      <c r="T316" s="42" t="str">
        <f t="shared" si="143"/>
        <v/>
      </c>
      <c r="U316" s="42">
        <f t="shared" si="144"/>
        <v>0</v>
      </c>
      <c r="V316" s="37" t="str">
        <f t="shared" ca="1" si="145"/>
        <v>No prazo, ainda não iniciado</v>
      </c>
      <c r="W316" s="33" t="str">
        <f t="shared" si="146"/>
        <v>EVT 27 - Produtos Químicos</v>
      </c>
    </row>
    <row r="317" spans="1:23" x14ac:dyDescent="0.25">
      <c r="A317" s="29">
        <f t="shared" si="133"/>
        <v>27</v>
      </c>
      <c r="B317" s="30" t="s">
        <v>69</v>
      </c>
      <c r="C317" s="31" t="s">
        <v>360</v>
      </c>
      <c r="D317" s="32" t="s">
        <v>82</v>
      </c>
      <c r="E317" s="33" t="str">
        <f t="shared" si="137"/>
        <v>168/2023 - Produtos Químicos</v>
      </c>
      <c r="F317" s="49"/>
      <c r="G317" s="35" t="str">
        <f t="shared" si="154"/>
        <v>DISPONIBILIZAÇÃO DAS EEOO</v>
      </c>
      <c r="H317" s="47" t="s">
        <v>81</v>
      </c>
      <c r="I317" s="36">
        <v>45533</v>
      </c>
      <c r="J317" s="37" t="str">
        <f t="shared" si="138"/>
        <v>D</v>
      </c>
      <c r="K317" s="38" t="s">
        <v>29</v>
      </c>
      <c r="L317" s="39">
        <v>5</v>
      </c>
      <c r="M317" s="37">
        <f t="shared" si="139"/>
        <v>45408</v>
      </c>
      <c r="N317" s="37">
        <f t="shared" si="153"/>
        <v>45413</v>
      </c>
      <c r="O317" s="37" t="str">
        <f t="shared" si="155"/>
        <v/>
      </c>
      <c r="P317" s="28"/>
      <c r="Q317" s="40" t="str">
        <f t="shared" si="140"/>
        <v/>
      </c>
      <c r="R317" s="41" t="str">
        <f t="shared" si="141"/>
        <v/>
      </c>
      <c r="S317" s="42" t="str">
        <f t="shared" si="142"/>
        <v/>
      </c>
      <c r="T317" s="42" t="str">
        <f t="shared" si="143"/>
        <v/>
      </c>
      <c r="U317" s="42">
        <f t="shared" si="144"/>
        <v>0</v>
      </c>
      <c r="V317" s="37" t="str">
        <f t="shared" ca="1" si="145"/>
        <v>No prazo, ainda não iniciado</v>
      </c>
      <c r="W317" s="33" t="str">
        <f t="shared" si="146"/>
        <v>EVT 27 - Produtos Químicos</v>
      </c>
    </row>
    <row r="318" spans="1:23" x14ac:dyDescent="0.25">
      <c r="A318" s="29">
        <f t="shared" si="133"/>
        <v>27</v>
      </c>
      <c r="B318" s="30" t="s">
        <v>69</v>
      </c>
      <c r="C318" s="31" t="s">
        <v>360</v>
      </c>
      <c r="D318" s="32" t="s">
        <v>82</v>
      </c>
      <c r="E318" s="33" t="str">
        <f t="shared" si="137"/>
        <v>168/2023 - Produtos Químicos</v>
      </c>
      <c r="F318" s="49"/>
      <c r="G318" s="35" t="str">
        <f t="shared" si="154"/>
        <v>DISPONIBILIZAÇÃO DAS EEOO</v>
      </c>
      <c r="H318" s="47" t="s">
        <v>81</v>
      </c>
      <c r="I318" s="36">
        <v>45533</v>
      </c>
      <c r="J318" s="37" t="str">
        <f t="shared" si="138"/>
        <v>E</v>
      </c>
      <c r="K318" s="38" t="s">
        <v>30</v>
      </c>
      <c r="L318" s="39">
        <v>5</v>
      </c>
      <c r="M318" s="37">
        <f t="shared" si="139"/>
        <v>45413</v>
      </c>
      <c r="N318" s="37">
        <f t="shared" si="153"/>
        <v>45418</v>
      </c>
      <c r="O318" s="37" t="str">
        <f t="shared" si="155"/>
        <v/>
      </c>
      <c r="P318" s="28"/>
      <c r="Q318" s="40" t="str">
        <f t="shared" si="140"/>
        <v/>
      </c>
      <c r="R318" s="41" t="str">
        <f t="shared" si="141"/>
        <v/>
      </c>
      <c r="S318" s="42" t="str">
        <f t="shared" si="142"/>
        <v/>
      </c>
      <c r="T318" s="42" t="str">
        <f t="shared" si="143"/>
        <v/>
      </c>
      <c r="U318" s="42">
        <f t="shared" si="144"/>
        <v>0</v>
      </c>
      <c r="V318" s="37" t="str">
        <f t="shared" ca="1" si="145"/>
        <v>No prazo, ainda não iniciado</v>
      </c>
      <c r="W318" s="33" t="str">
        <f t="shared" si="146"/>
        <v>EVT 27 - Produtos Químicos</v>
      </c>
    </row>
    <row r="319" spans="1:23" x14ac:dyDescent="0.25">
      <c r="A319" s="29">
        <f t="shared" si="133"/>
        <v>27</v>
      </c>
      <c r="B319" s="30" t="s">
        <v>69</v>
      </c>
      <c r="C319" s="31" t="s">
        <v>360</v>
      </c>
      <c r="D319" s="32" t="s">
        <v>82</v>
      </c>
      <c r="E319" s="33" t="str">
        <f t="shared" si="137"/>
        <v>168/2023 - Produtos Químicos</v>
      </c>
      <c r="F319" s="49"/>
      <c r="G319" s="35" t="str">
        <f t="shared" si="154"/>
        <v>DISPONIBILIZAÇÃO DAS EEOO</v>
      </c>
      <c r="H319" s="47" t="s">
        <v>81</v>
      </c>
      <c r="I319" s="36">
        <v>45533</v>
      </c>
      <c r="J319" s="37" t="str">
        <f t="shared" si="138"/>
        <v>F</v>
      </c>
      <c r="K319" s="38" t="s">
        <v>31</v>
      </c>
      <c r="L319" s="39">
        <v>5</v>
      </c>
      <c r="M319" s="37">
        <f t="shared" si="139"/>
        <v>45418</v>
      </c>
      <c r="N319" s="37">
        <f t="shared" si="153"/>
        <v>45423</v>
      </c>
      <c r="O319" s="37" t="str">
        <f t="shared" si="155"/>
        <v/>
      </c>
      <c r="P319" s="28"/>
      <c r="Q319" s="40" t="str">
        <f t="shared" si="140"/>
        <v/>
      </c>
      <c r="R319" s="41" t="str">
        <f t="shared" si="141"/>
        <v/>
      </c>
      <c r="S319" s="42" t="str">
        <f t="shared" si="142"/>
        <v/>
      </c>
      <c r="T319" s="42" t="str">
        <f t="shared" si="143"/>
        <v/>
      </c>
      <c r="U319" s="42">
        <f t="shared" si="144"/>
        <v>0</v>
      </c>
      <c r="V319" s="37" t="str">
        <f t="shared" ca="1" si="145"/>
        <v>No prazo, ainda não iniciado</v>
      </c>
      <c r="W319" s="33" t="str">
        <f t="shared" si="146"/>
        <v>EVT 27 - Produtos Químicos</v>
      </c>
    </row>
    <row r="320" spans="1:23" x14ac:dyDescent="0.25">
      <c r="A320" s="29">
        <f t="shared" si="133"/>
        <v>27</v>
      </c>
      <c r="B320" s="30" t="s">
        <v>69</v>
      </c>
      <c r="C320" s="31" t="s">
        <v>360</v>
      </c>
      <c r="D320" s="32" t="s">
        <v>82</v>
      </c>
      <c r="E320" s="33" t="str">
        <f t="shared" si="137"/>
        <v>168/2023 - Produtos Químicos</v>
      </c>
      <c r="F320" s="49"/>
      <c r="G320" s="35" t="str">
        <f t="shared" si="154"/>
        <v>DISPONIBILIZAÇÃO DAS EEOO</v>
      </c>
      <c r="H320" s="47" t="s">
        <v>81</v>
      </c>
      <c r="I320" s="36">
        <v>45533</v>
      </c>
      <c r="J320" s="37" t="str">
        <f t="shared" si="138"/>
        <v>G</v>
      </c>
      <c r="K320" s="38" t="s">
        <v>32</v>
      </c>
      <c r="L320" s="39">
        <v>10</v>
      </c>
      <c r="M320" s="37">
        <f t="shared" si="139"/>
        <v>45423</v>
      </c>
      <c r="N320" s="37">
        <f t="shared" si="153"/>
        <v>45433</v>
      </c>
      <c r="O320" s="37" t="str">
        <f t="shared" si="155"/>
        <v/>
      </c>
      <c r="P320" s="28"/>
      <c r="Q320" s="40" t="str">
        <f t="shared" si="140"/>
        <v/>
      </c>
      <c r="R320" s="41" t="str">
        <f t="shared" si="141"/>
        <v/>
      </c>
      <c r="S320" s="42" t="str">
        <f t="shared" si="142"/>
        <v/>
      </c>
      <c r="T320" s="42" t="str">
        <f t="shared" si="143"/>
        <v/>
      </c>
      <c r="U320" s="42">
        <f t="shared" si="144"/>
        <v>0</v>
      </c>
      <c r="V320" s="37" t="str">
        <f t="shared" ca="1" si="145"/>
        <v>No prazo, ainda não iniciado</v>
      </c>
      <c r="W320" s="33" t="str">
        <f t="shared" si="146"/>
        <v>EVT 27 - Produtos Químicos</v>
      </c>
    </row>
    <row r="321" spans="1:23" x14ac:dyDescent="0.25">
      <c r="A321" s="29">
        <f t="shared" si="133"/>
        <v>27</v>
      </c>
      <c r="B321" s="30" t="s">
        <v>69</v>
      </c>
      <c r="C321" s="31" t="s">
        <v>360</v>
      </c>
      <c r="D321" s="32" t="s">
        <v>82</v>
      </c>
      <c r="E321" s="33" t="str">
        <f t="shared" si="137"/>
        <v>168/2023 - Produtos Químicos</v>
      </c>
      <c r="F321" s="49"/>
      <c r="G321" s="35" t="str">
        <f t="shared" si="154"/>
        <v>DISPONIBILIZAÇÃO DAS EEOO</v>
      </c>
      <c r="H321" s="47" t="s">
        <v>81</v>
      </c>
      <c r="I321" s="36">
        <v>45533</v>
      </c>
      <c r="J321" s="37" t="str">
        <f t="shared" si="138"/>
        <v>H</v>
      </c>
      <c r="K321" s="38" t="s">
        <v>33</v>
      </c>
      <c r="L321" s="39">
        <v>10</v>
      </c>
      <c r="M321" s="37">
        <f t="shared" si="139"/>
        <v>45433</v>
      </c>
      <c r="N321" s="37">
        <f t="shared" si="153"/>
        <v>45443</v>
      </c>
      <c r="O321" s="37" t="str">
        <f t="shared" si="155"/>
        <v/>
      </c>
      <c r="P321" s="28"/>
      <c r="Q321" s="40" t="str">
        <f t="shared" si="140"/>
        <v/>
      </c>
      <c r="R321" s="41" t="str">
        <f t="shared" si="141"/>
        <v/>
      </c>
      <c r="S321" s="42" t="str">
        <f t="shared" si="142"/>
        <v/>
      </c>
      <c r="T321" s="42" t="str">
        <f t="shared" si="143"/>
        <v/>
      </c>
      <c r="U321" s="42">
        <f t="shared" si="144"/>
        <v>0</v>
      </c>
      <c r="V321" s="37" t="str">
        <f t="shared" ca="1" si="145"/>
        <v>No prazo, ainda não iniciado</v>
      </c>
      <c r="W321" s="33" t="str">
        <f t="shared" si="146"/>
        <v>EVT 27 - Produtos Químicos</v>
      </c>
    </row>
    <row r="322" spans="1:23" x14ac:dyDescent="0.25">
      <c r="A322" s="29">
        <f t="shared" si="133"/>
        <v>27</v>
      </c>
      <c r="B322" s="30" t="s">
        <v>69</v>
      </c>
      <c r="C322" s="31" t="s">
        <v>360</v>
      </c>
      <c r="D322" s="32" t="s">
        <v>82</v>
      </c>
      <c r="E322" s="33" t="str">
        <f t="shared" si="137"/>
        <v>168/2023 - Produtos Químicos</v>
      </c>
      <c r="F322" s="49"/>
      <c r="G322" s="35" t="str">
        <f t="shared" si="154"/>
        <v>DISPONIBILIZAÇÃO DAS EEOO</v>
      </c>
      <c r="H322" s="47" t="s">
        <v>81</v>
      </c>
      <c r="I322" s="36">
        <v>45533</v>
      </c>
      <c r="J322" s="37" t="str">
        <f t="shared" si="138"/>
        <v>I</v>
      </c>
      <c r="K322" s="38" t="s">
        <v>34</v>
      </c>
      <c r="L322" s="39">
        <v>20</v>
      </c>
      <c r="M322" s="37">
        <f t="shared" si="139"/>
        <v>45443</v>
      </c>
      <c r="N322" s="37">
        <f t="shared" si="153"/>
        <v>45463</v>
      </c>
      <c r="O322" s="37" t="str">
        <f t="shared" si="155"/>
        <v/>
      </c>
      <c r="P322" s="28"/>
      <c r="Q322" s="40" t="str">
        <f t="shared" si="140"/>
        <v/>
      </c>
      <c r="R322" s="41" t="str">
        <f t="shared" si="141"/>
        <v/>
      </c>
      <c r="S322" s="42" t="str">
        <f t="shared" si="142"/>
        <v/>
      </c>
      <c r="T322" s="42" t="str">
        <f t="shared" si="143"/>
        <v/>
      </c>
      <c r="U322" s="42">
        <f t="shared" si="144"/>
        <v>0</v>
      </c>
      <c r="V322" s="37" t="str">
        <f t="shared" ca="1" si="145"/>
        <v>No prazo, ainda não iniciado</v>
      </c>
      <c r="W322" s="33" t="str">
        <f t="shared" si="146"/>
        <v>EVT 27 - Produtos Químicos</v>
      </c>
    </row>
    <row r="323" spans="1:23" x14ac:dyDescent="0.25">
      <c r="A323" s="29">
        <f t="shared" si="133"/>
        <v>27</v>
      </c>
      <c r="B323" s="30" t="s">
        <v>69</v>
      </c>
      <c r="C323" s="31" t="s">
        <v>360</v>
      </c>
      <c r="D323" s="32" t="s">
        <v>82</v>
      </c>
      <c r="E323" s="33" t="str">
        <f t="shared" si="137"/>
        <v>168/2023 - Produtos Químicos</v>
      </c>
      <c r="F323" s="49"/>
      <c r="G323" s="35" t="str">
        <f t="shared" si="154"/>
        <v>DISPONIBILIZAÇÃO DAS EEOO</v>
      </c>
      <c r="H323" s="47" t="s">
        <v>81</v>
      </c>
      <c r="I323" s="36">
        <v>45533</v>
      </c>
      <c r="J323" s="37" t="str">
        <f t="shared" si="138"/>
        <v>J</v>
      </c>
      <c r="K323" s="38" t="s">
        <v>35</v>
      </c>
      <c r="L323" s="39">
        <v>10</v>
      </c>
      <c r="M323" s="37">
        <f t="shared" si="139"/>
        <v>45463</v>
      </c>
      <c r="N323" s="37">
        <f t="shared" si="153"/>
        <v>45473</v>
      </c>
      <c r="O323" s="37" t="str">
        <f t="shared" si="155"/>
        <v/>
      </c>
      <c r="P323" s="28"/>
      <c r="Q323" s="40" t="str">
        <f t="shared" si="140"/>
        <v/>
      </c>
      <c r="R323" s="41" t="str">
        <f t="shared" si="141"/>
        <v/>
      </c>
      <c r="S323" s="42" t="str">
        <f t="shared" si="142"/>
        <v/>
      </c>
      <c r="T323" s="42" t="str">
        <f t="shared" si="143"/>
        <v/>
      </c>
      <c r="U323" s="42">
        <f t="shared" si="144"/>
        <v>0</v>
      </c>
      <c r="V323" s="37" t="str">
        <f t="shared" ca="1" si="145"/>
        <v>No prazo, ainda não iniciado</v>
      </c>
      <c r="W323" s="33" t="str">
        <f t="shared" si="146"/>
        <v>EVT 27 - Produtos Químicos</v>
      </c>
    </row>
    <row r="324" spans="1:23" x14ac:dyDescent="0.25">
      <c r="A324" s="29">
        <f t="shared" si="133"/>
        <v>27</v>
      </c>
      <c r="B324" s="30" t="s">
        <v>69</v>
      </c>
      <c r="C324" s="31" t="s">
        <v>360</v>
      </c>
      <c r="D324" s="32" t="s">
        <v>82</v>
      </c>
      <c r="E324" s="33" t="str">
        <f t="shared" si="137"/>
        <v>168/2023 - Produtos Químicos</v>
      </c>
      <c r="F324" s="49"/>
      <c r="G324" s="35" t="str">
        <f t="shared" si="154"/>
        <v>DISPONIBILIZAÇÃO DAS EEOO</v>
      </c>
      <c r="H324" s="47" t="s">
        <v>81</v>
      </c>
      <c r="I324" s="36">
        <v>45533</v>
      </c>
      <c r="J324" s="37" t="str">
        <f t="shared" si="138"/>
        <v>K</v>
      </c>
      <c r="K324" s="38" t="s">
        <v>36</v>
      </c>
      <c r="L324" s="39">
        <v>45</v>
      </c>
      <c r="M324" s="37">
        <f t="shared" si="139"/>
        <v>45473</v>
      </c>
      <c r="N324" s="37">
        <f t="shared" si="153"/>
        <v>45518</v>
      </c>
      <c r="O324" s="37" t="str">
        <f t="shared" si="155"/>
        <v/>
      </c>
      <c r="P324" s="28"/>
      <c r="Q324" s="40" t="str">
        <f t="shared" si="140"/>
        <v/>
      </c>
      <c r="R324" s="41" t="str">
        <f t="shared" si="141"/>
        <v/>
      </c>
      <c r="S324" s="42" t="str">
        <f t="shared" si="142"/>
        <v/>
      </c>
      <c r="T324" s="42" t="str">
        <f t="shared" si="143"/>
        <v/>
      </c>
      <c r="U324" s="42">
        <f t="shared" si="144"/>
        <v>0</v>
      </c>
      <c r="V324" s="37" t="str">
        <f t="shared" ca="1" si="145"/>
        <v>No prazo, ainda não iniciado</v>
      </c>
      <c r="W324" s="33" t="str">
        <f t="shared" si="146"/>
        <v>EVT 27 - Produtos Químicos</v>
      </c>
    </row>
    <row r="325" spans="1:23" x14ac:dyDescent="0.25">
      <c r="A325" s="29">
        <f t="shared" si="133"/>
        <v>27</v>
      </c>
      <c r="B325" s="30" t="s">
        <v>69</v>
      </c>
      <c r="C325" s="31" t="s">
        <v>360</v>
      </c>
      <c r="D325" s="32" t="s">
        <v>82</v>
      </c>
      <c r="E325" s="33" t="str">
        <f t="shared" si="137"/>
        <v>168/2023 - Produtos Químicos</v>
      </c>
      <c r="F325" s="49"/>
      <c r="G325" s="35" t="str">
        <f t="shared" si="154"/>
        <v>DISPONIBILIZAÇÃO DAS EEOO</v>
      </c>
      <c r="H325" s="47" t="s">
        <v>81</v>
      </c>
      <c r="I325" s="36">
        <v>45533</v>
      </c>
      <c r="J325" s="37" t="str">
        <f t="shared" si="138"/>
        <v>L</v>
      </c>
      <c r="K325" s="38" t="s">
        <v>37</v>
      </c>
      <c r="L325" s="39">
        <v>5</v>
      </c>
      <c r="M325" s="37">
        <f t="shared" si="139"/>
        <v>45518</v>
      </c>
      <c r="N325" s="43">
        <f>I325-10</f>
        <v>45523</v>
      </c>
      <c r="O325" s="37" t="str">
        <f t="shared" si="155"/>
        <v/>
      </c>
      <c r="P325" s="28"/>
      <c r="Q325" s="40" t="str">
        <f t="shared" si="140"/>
        <v/>
      </c>
      <c r="R325" s="41" t="str">
        <f t="shared" si="141"/>
        <v/>
      </c>
      <c r="S325" s="42" t="str">
        <f t="shared" si="142"/>
        <v/>
      </c>
      <c r="T325" s="42" t="str">
        <f t="shared" si="143"/>
        <v/>
      </c>
      <c r="U325" s="42">
        <f t="shared" si="144"/>
        <v>0</v>
      </c>
      <c r="V325" s="37" t="str">
        <f t="shared" ca="1" si="145"/>
        <v>No prazo, ainda não iniciado</v>
      </c>
      <c r="W325" s="33" t="str">
        <f t="shared" si="146"/>
        <v>EVT 27 - Produtos Químicos</v>
      </c>
    </row>
    <row r="326" spans="1:23" x14ac:dyDescent="0.25">
      <c r="A326" s="29">
        <f t="shared" si="133"/>
        <v>28</v>
      </c>
      <c r="B326" s="30" t="s">
        <v>69</v>
      </c>
      <c r="C326" s="31" t="s">
        <v>363</v>
      </c>
      <c r="D326" s="32" t="s">
        <v>83</v>
      </c>
      <c r="E326" s="33" t="str">
        <f t="shared" si="137"/>
        <v>95/2024 - Tintas - NAM Atlântico</v>
      </c>
      <c r="F326" s="49"/>
      <c r="G326" s="35" t="str">
        <f>IF(P326="",MID(K326,5,999),IF(P327="",MID(K327,5,999),IF(P328="",MID(K328,5,999),IF(P329="",MID(K329,5,999),IF(P330="",MID(K330,5,999),IF(P331="",MID(K331,5,999),IF(P332="",MID(K332,5,999),IF(P333="",MID(K333,5,999),IF(P334="",MID(K334,5,999),IF(P335="",MID(K335,5,999),IF(P336="",MID(K336,5,999),MID(K337,5,999))))))))))))</f>
        <v>DISPONIBILIZAÇÃO DAS EEOO</v>
      </c>
      <c r="H326" s="47" t="s">
        <v>361</v>
      </c>
      <c r="I326" s="36">
        <v>45667</v>
      </c>
      <c r="J326" s="37" t="str">
        <f t="shared" si="138"/>
        <v>A</v>
      </c>
      <c r="K326" s="38" t="s">
        <v>26</v>
      </c>
      <c r="L326" s="39">
        <v>0</v>
      </c>
      <c r="M326" s="37">
        <f t="shared" si="139"/>
        <v>45517</v>
      </c>
      <c r="N326" s="37">
        <f t="shared" ref="N326:N336" si="156">M327</f>
        <v>45517</v>
      </c>
      <c r="O326" s="37">
        <f>M326</f>
        <v>45517</v>
      </c>
      <c r="P326" s="28"/>
      <c r="Q326" s="40" t="str">
        <f t="shared" si="140"/>
        <v/>
      </c>
      <c r="R326" s="41" t="str">
        <f t="shared" si="141"/>
        <v/>
      </c>
      <c r="S326" s="42" t="str">
        <f t="shared" si="142"/>
        <v/>
      </c>
      <c r="T326" s="42" t="str">
        <f t="shared" si="143"/>
        <v/>
      </c>
      <c r="U326" s="42">
        <f t="shared" si="144"/>
        <v>0</v>
      </c>
      <c r="V326" s="37" t="str">
        <f t="shared" ca="1" si="145"/>
        <v>No prazo, em andamento</v>
      </c>
      <c r="W326" s="33" t="str">
        <f t="shared" si="146"/>
        <v>EVT 28 - Tintas - NAM Atlântico</v>
      </c>
    </row>
    <row r="327" spans="1:23" x14ac:dyDescent="0.25">
      <c r="A327" s="29">
        <f t="shared" si="133"/>
        <v>28</v>
      </c>
      <c r="B327" s="30" t="s">
        <v>69</v>
      </c>
      <c r="C327" s="31" t="s">
        <v>363</v>
      </c>
      <c r="D327" s="32" t="s">
        <v>83</v>
      </c>
      <c r="E327" s="33" t="str">
        <f t="shared" si="137"/>
        <v>95/2024 - Tintas - NAM Atlântico</v>
      </c>
      <c r="F327" s="49"/>
      <c r="G327" s="35" t="str">
        <f t="shared" ref="G327:G337" si="157">G326</f>
        <v>DISPONIBILIZAÇÃO DAS EEOO</v>
      </c>
      <c r="H327" s="47" t="s">
        <v>361</v>
      </c>
      <c r="I327" s="36">
        <v>45667</v>
      </c>
      <c r="J327" s="37" t="str">
        <f t="shared" si="138"/>
        <v>B</v>
      </c>
      <c r="K327" s="38" t="s">
        <v>27</v>
      </c>
      <c r="L327" s="39">
        <v>5</v>
      </c>
      <c r="M327" s="37">
        <f t="shared" si="139"/>
        <v>45517</v>
      </c>
      <c r="N327" s="37">
        <f t="shared" si="156"/>
        <v>45522</v>
      </c>
      <c r="O327" s="37" t="str">
        <f t="shared" ref="O327:O337" si="158">IF(P326&lt;&gt;"",P326,"")</f>
        <v/>
      </c>
      <c r="P327" s="28"/>
      <c r="Q327" s="40" t="str">
        <f t="shared" si="140"/>
        <v/>
      </c>
      <c r="R327" s="41" t="str">
        <f t="shared" si="141"/>
        <v/>
      </c>
      <c r="S327" s="42" t="str">
        <f t="shared" si="142"/>
        <v/>
      </c>
      <c r="T327" s="42" t="str">
        <f t="shared" si="143"/>
        <v/>
      </c>
      <c r="U327" s="42">
        <f t="shared" si="144"/>
        <v>0</v>
      </c>
      <c r="V327" s="37" t="str">
        <f t="shared" ca="1" si="145"/>
        <v>No prazo, ainda não iniciado</v>
      </c>
      <c r="W327" s="33" t="str">
        <f t="shared" si="146"/>
        <v>EVT 28 - Tintas - NAM Atlântico</v>
      </c>
    </row>
    <row r="328" spans="1:23" x14ac:dyDescent="0.25">
      <c r="A328" s="29">
        <f t="shared" si="133"/>
        <v>28</v>
      </c>
      <c r="B328" s="30" t="s">
        <v>69</v>
      </c>
      <c r="C328" s="31" t="s">
        <v>363</v>
      </c>
      <c r="D328" s="32" t="s">
        <v>83</v>
      </c>
      <c r="E328" s="33" t="str">
        <f t="shared" si="137"/>
        <v>95/2024 - Tintas - NAM Atlântico</v>
      </c>
      <c r="F328" s="49"/>
      <c r="G328" s="35" t="str">
        <f t="shared" si="157"/>
        <v>DISPONIBILIZAÇÃO DAS EEOO</v>
      </c>
      <c r="H328" s="47" t="s">
        <v>361</v>
      </c>
      <c r="I328" s="36">
        <v>45667</v>
      </c>
      <c r="J328" s="37" t="str">
        <f t="shared" si="138"/>
        <v>C</v>
      </c>
      <c r="K328" s="38" t="s">
        <v>28</v>
      </c>
      <c r="L328" s="39">
        <v>45</v>
      </c>
      <c r="M328" s="37">
        <f t="shared" si="139"/>
        <v>45522</v>
      </c>
      <c r="N328" s="37">
        <f t="shared" si="156"/>
        <v>45567</v>
      </c>
      <c r="O328" s="37" t="str">
        <f t="shared" si="158"/>
        <v/>
      </c>
      <c r="P328" s="28"/>
      <c r="Q328" s="40" t="str">
        <f t="shared" si="140"/>
        <v/>
      </c>
      <c r="R328" s="41" t="str">
        <f t="shared" si="141"/>
        <v/>
      </c>
      <c r="S328" s="42" t="str">
        <f t="shared" si="142"/>
        <v/>
      </c>
      <c r="T328" s="42" t="str">
        <f t="shared" si="143"/>
        <v/>
      </c>
      <c r="U328" s="42">
        <f t="shared" si="144"/>
        <v>0</v>
      </c>
      <c r="V328" s="37" t="str">
        <f t="shared" ca="1" si="145"/>
        <v>No prazo, ainda não iniciado</v>
      </c>
      <c r="W328" s="33" t="str">
        <f t="shared" si="146"/>
        <v>EVT 28 - Tintas - NAM Atlântico</v>
      </c>
    </row>
    <row r="329" spans="1:23" x14ac:dyDescent="0.25">
      <c r="A329" s="29">
        <f t="shared" si="133"/>
        <v>28</v>
      </c>
      <c r="B329" s="30" t="s">
        <v>69</v>
      </c>
      <c r="C329" s="31" t="s">
        <v>363</v>
      </c>
      <c r="D329" s="32" t="s">
        <v>83</v>
      </c>
      <c r="E329" s="33" t="str">
        <f t="shared" si="137"/>
        <v>95/2024 - Tintas - NAM Atlântico</v>
      </c>
      <c r="F329" s="49"/>
      <c r="G329" s="35" t="str">
        <f t="shared" si="157"/>
        <v>DISPONIBILIZAÇÃO DAS EEOO</v>
      </c>
      <c r="H329" s="47" t="s">
        <v>361</v>
      </c>
      <c r="I329" s="36">
        <v>45667</v>
      </c>
      <c r="J329" s="37" t="str">
        <f t="shared" si="138"/>
        <v>D</v>
      </c>
      <c r="K329" s="38" t="s">
        <v>29</v>
      </c>
      <c r="L329" s="39">
        <v>5</v>
      </c>
      <c r="M329" s="37">
        <f t="shared" si="139"/>
        <v>45567</v>
      </c>
      <c r="N329" s="37">
        <f t="shared" si="156"/>
        <v>45572</v>
      </c>
      <c r="O329" s="37" t="str">
        <f t="shared" si="158"/>
        <v/>
      </c>
      <c r="P329" s="28"/>
      <c r="Q329" s="40" t="str">
        <f t="shared" si="140"/>
        <v/>
      </c>
      <c r="R329" s="41" t="str">
        <f t="shared" si="141"/>
        <v/>
      </c>
      <c r="S329" s="42" t="str">
        <f t="shared" si="142"/>
        <v/>
      </c>
      <c r="T329" s="42" t="str">
        <f t="shared" si="143"/>
        <v/>
      </c>
      <c r="U329" s="42">
        <f t="shared" si="144"/>
        <v>0</v>
      </c>
      <c r="V329" s="37" t="str">
        <f t="shared" ca="1" si="145"/>
        <v>No prazo, ainda não iniciado</v>
      </c>
      <c r="W329" s="33" t="str">
        <f t="shared" si="146"/>
        <v>EVT 28 - Tintas - NAM Atlântico</v>
      </c>
    </row>
    <row r="330" spans="1:23" x14ac:dyDescent="0.25">
      <c r="A330" s="29">
        <f t="shared" si="133"/>
        <v>28</v>
      </c>
      <c r="B330" s="30" t="s">
        <v>69</v>
      </c>
      <c r="C330" s="31" t="s">
        <v>363</v>
      </c>
      <c r="D330" s="32" t="s">
        <v>83</v>
      </c>
      <c r="E330" s="33" t="str">
        <f t="shared" si="137"/>
        <v>95/2024 - Tintas - NAM Atlântico</v>
      </c>
      <c r="F330" s="49"/>
      <c r="G330" s="35" t="str">
        <f t="shared" si="157"/>
        <v>DISPONIBILIZAÇÃO DAS EEOO</v>
      </c>
      <c r="H330" s="47" t="s">
        <v>361</v>
      </c>
      <c r="I330" s="36">
        <v>45667</v>
      </c>
      <c r="J330" s="37" t="str">
        <f t="shared" si="138"/>
        <v>E</v>
      </c>
      <c r="K330" s="38" t="s">
        <v>30</v>
      </c>
      <c r="L330" s="39">
        <v>5</v>
      </c>
      <c r="M330" s="37">
        <f t="shared" si="139"/>
        <v>45572</v>
      </c>
      <c r="N330" s="37">
        <f t="shared" si="156"/>
        <v>45577</v>
      </c>
      <c r="O330" s="37" t="str">
        <f t="shared" si="158"/>
        <v/>
      </c>
      <c r="P330" s="28"/>
      <c r="Q330" s="40" t="str">
        <f t="shared" si="140"/>
        <v/>
      </c>
      <c r="R330" s="41" t="str">
        <f t="shared" si="141"/>
        <v/>
      </c>
      <c r="S330" s="42" t="str">
        <f t="shared" si="142"/>
        <v/>
      </c>
      <c r="T330" s="42" t="str">
        <f t="shared" si="143"/>
        <v/>
      </c>
      <c r="U330" s="42">
        <f t="shared" si="144"/>
        <v>0</v>
      </c>
      <c r="V330" s="37" t="str">
        <f t="shared" ca="1" si="145"/>
        <v>No prazo, ainda não iniciado</v>
      </c>
      <c r="W330" s="33" t="str">
        <f t="shared" si="146"/>
        <v>EVT 28 - Tintas - NAM Atlântico</v>
      </c>
    </row>
    <row r="331" spans="1:23" x14ac:dyDescent="0.25">
      <c r="A331" s="29">
        <f t="shared" si="133"/>
        <v>28</v>
      </c>
      <c r="B331" s="30" t="s">
        <v>69</v>
      </c>
      <c r="C331" s="31" t="s">
        <v>363</v>
      </c>
      <c r="D331" s="32" t="s">
        <v>83</v>
      </c>
      <c r="E331" s="33" t="str">
        <f t="shared" si="137"/>
        <v>95/2024 - Tintas - NAM Atlântico</v>
      </c>
      <c r="F331" s="49"/>
      <c r="G331" s="35" t="str">
        <f t="shared" si="157"/>
        <v>DISPONIBILIZAÇÃO DAS EEOO</v>
      </c>
      <c r="H331" s="47" t="s">
        <v>361</v>
      </c>
      <c r="I331" s="36">
        <v>45667</v>
      </c>
      <c r="J331" s="37" t="str">
        <f t="shared" si="138"/>
        <v>F</v>
      </c>
      <c r="K331" s="38" t="s">
        <v>31</v>
      </c>
      <c r="L331" s="39">
        <v>5</v>
      </c>
      <c r="M331" s="37">
        <f t="shared" si="139"/>
        <v>45577</v>
      </c>
      <c r="N331" s="37">
        <f t="shared" si="156"/>
        <v>45582</v>
      </c>
      <c r="O331" s="37" t="str">
        <f t="shared" si="158"/>
        <v/>
      </c>
      <c r="P331" s="28"/>
      <c r="Q331" s="40" t="str">
        <f t="shared" si="140"/>
        <v/>
      </c>
      <c r="R331" s="41" t="str">
        <f t="shared" si="141"/>
        <v/>
      </c>
      <c r="S331" s="42" t="str">
        <f t="shared" si="142"/>
        <v/>
      </c>
      <c r="T331" s="42" t="str">
        <f t="shared" si="143"/>
        <v/>
      </c>
      <c r="U331" s="42">
        <f t="shared" si="144"/>
        <v>0</v>
      </c>
      <c r="V331" s="37" t="str">
        <f t="shared" ca="1" si="145"/>
        <v>No prazo, ainda não iniciado</v>
      </c>
      <c r="W331" s="33" t="str">
        <f t="shared" si="146"/>
        <v>EVT 28 - Tintas - NAM Atlântico</v>
      </c>
    </row>
    <row r="332" spans="1:23" x14ac:dyDescent="0.25">
      <c r="A332" s="29">
        <f t="shared" si="133"/>
        <v>28</v>
      </c>
      <c r="B332" s="30" t="s">
        <v>69</v>
      </c>
      <c r="C332" s="31" t="s">
        <v>363</v>
      </c>
      <c r="D332" s="32" t="s">
        <v>83</v>
      </c>
      <c r="E332" s="33" t="str">
        <f t="shared" si="137"/>
        <v>95/2024 - Tintas - NAM Atlântico</v>
      </c>
      <c r="F332" s="49"/>
      <c r="G332" s="35" t="str">
        <f t="shared" si="157"/>
        <v>DISPONIBILIZAÇÃO DAS EEOO</v>
      </c>
      <c r="H332" s="47" t="s">
        <v>361</v>
      </c>
      <c r="I332" s="36">
        <v>45667</v>
      </c>
      <c r="J332" s="37" t="str">
        <f t="shared" si="138"/>
        <v>G</v>
      </c>
      <c r="K332" s="38" t="s">
        <v>32</v>
      </c>
      <c r="L332" s="39">
        <v>10</v>
      </c>
      <c r="M332" s="37">
        <f t="shared" si="139"/>
        <v>45582</v>
      </c>
      <c r="N332" s="37">
        <f t="shared" si="156"/>
        <v>45592</v>
      </c>
      <c r="O332" s="37" t="str">
        <f t="shared" si="158"/>
        <v/>
      </c>
      <c r="P332" s="28"/>
      <c r="Q332" s="40" t="str">
        <f t="shared" si="140"/>
        <v/>
      </c>
      <c r="R332" s="41" t="str">
        <f t="shared" si="141"/>
        <v/>
      </c>
      <c r="S332" s="42" t="str">
        <f t="shared" si="142"/>
        <v/>
      </c>
      <c r="T332" s="42" t="str">
        <f t="shared" si="143"/>
        <v/>
      </c>
      <c r="U332" s="42">
        <f t="shared" si="144"/>
        <v>0</v>
      </c>
      <c r="V332" s="37" t="str">
        <f t="shared" ca="1" si="145"/>
        <v>No prazo, ainda não iniciado</v>
      </c>
      <c r="W332" s="33" t="str">
        <f t="shared" si="146"/>
        <v>EVT 28 - Tintas - NAM Atlântico</v>
      </c>
    </row>
    <row r="333" spans="1:23" x14ac:dyDescent="0.25">
      <c r="A333" s="29">
        <f t="shared" si="133"/>
        <v>28</v>
      </c>
      <c r="B333" s="30" t="s">
        <v>69</v>
      </c>
      <c r="C333" s="31" t="s">
        <v>363</v>
      </c>
      <c r="D333" s="32" t="s">
        <v>83</v>
      </c>
      <c r="E333" s="33" t="str">
        <f t="shared" si="137"/>
        <v>95/2024 - Tintas - NAM Atlântico</v>
      </c>
      <c r="F333" s="49"/>
      <c r="G333" s="35" t="str">
        <f t="shared" si="157"/>
        <v>DISPONIBILIZAÇÃO DAS EEOO</v>
      </c>
      <c r="H333" s="47" t="s">
        <v>361</v>
      </c>
      <c r="I333" s="36">
        <v>45667</v>
      </c>
      <c r="J333" s="37" t="str">
        <f t="shared" si="138"/>
        <v>H</v>
      </c>
      <c r="K333" s="38" t="s">
        <v>33</v>
      </c>
      <c r="L333" s="39">
        <v>10</v>
      </c>
      <c r="M333" s="37">
        <f t="shared" si="139"/>
        <v>45592</v>
      </c>
      <c r="N333" s="37">
        <f t="shared" si="156"/>
        <v>45602</v>
      </c>
      <c r="O333" s="37" t="str">
        <f t="shared" si="158"/>
        <v/>
      </c>
      <c r="P333" s="28"/>
      <c r="Q333" s="40" t="str">
        <f t="shared" si="140"/>
        <v/>
      </c>
      <c r="R333" s="41" t="str">
        <f t="shared" si="141"/>
        <v/>
      </c>
      <c r="S333" s="42" t="str">
        <f t="shared" si="142"/>
        <v/>
      </c>
      <c r="T333" s="42" t="str">
        <f t="shared" si="143"/>
        <v/>
      </c>
      <c r="U333" s="42">
        <f t="shared" si="144"/>
        <v>0</v>
      </c>
      <c r="V333" s="37" t="str">
        <f t="shared" ca="1" si="145"/>
        <v>No prazo, ainda não iniciado</v>
      </c>
      <c r="W333" s="33" t="str">
        <f t="shared" si="146"/>
        <v>EVT 28 - Tintas - NAM Atlântico</v>
      </c>
    </row>
    <row r="334" spans="1:23" x14ac:dyDescent="0.25">
      <c r="A334" s="29">
        <f t="shared" ref="A334:A397" si="159">A322+1</f>
        <v>28</v>
      </c>
      <c r="B334" s="30" t="s">
        <v>69</v>
      </c>
      <c r="C334" s="31" t="s">
        <v>363</v>
      </c>
      <c r="D334" s="32" t="s">
        <v>83</v>
      </c>
      <c r="E334" s="33" t="str">
        <f t="shared" si="137"/>
        <v>95/2024 - Tintas - NAM Atlântico</v>
      </c>
      <c r="F334" s="49"/>
      <c r="G334" s="35" t="str">
        <f t="shared" si="157"/>
        <v>DISPONIBILIZAÇÃO DAS EEOO</v>
      </c>
      <c r="H334" s="47" t="s">
        <v>361</v>
      </c>
      <c r="I334" s="36">
        <v>45667</v>
      </c>
      <c r="J334" s="37" t="str">
        <f t="shared" si="138"/>
        <v>I</v>
      </c>
      <c r="K334" s="38" t="s">
        <v>34</v>
      </c>
      <c r="L334" s="39">
        <v>20</v>
      </c>
      <c r="M334" s="37">
        <f t="shared" si="139"/>
        <v>45602</v>
      </c>
      <c r="N334" s="37">
        <f t="shared" si="156"/>
        <v>45622</v>
      </c>
      <c r="O334" s="37" t="str">
        <f t="shared" si="158"/>
        <v/>
      </c>
      <c r="P334" s="28"/>
      <c r="Q334" s="40" t="str">
        <f t="shared" si="140"/>
        <v/>
      </c>
      <c r="R334" s="41" t="str">
        <f t="shared" si="141"/>
        <v/>
      </c>
      <c r="S334" s="42" t="str">
        <f t="shared" si="142"/>
        <v/>
      </c>
      <c r="T334" s="42" t="str">
        <f t="shared" si="143"/>
        <v/>
      </c>
      <c r="U334" s="42">
        <f t="shared" si="144"/>
        <v>0</v>
      </c>
      <c r="V334" s="37" t="str">
        <f t="shared" ca="1" si="145"/>
        <v>No prazo, ainda não iniciado</v>
      </c>
      <c r="W334" s="33" t="str">
        <f t="shared" si="146"/>
        <v>EVT 28 - Tintas - NAM Atlântico</v>
      </c>
    </row>
    <row r="335" spans="1:23" x14ac:dyDescent="0.25">
      <c r="A335" s="29">
        <f t="shared" si="159"/>
        <v>28</v>
      </c>
      <c r="B335" s="30" t="s">
        <v>69</v>
      </c>
      <c r="C335" s="31" t="s">
        <v>363</v>
      </c>
      <c r="D335" s="32" t="s">
        <v>83</v>
      </c>
      <c r="E335" s="33" t="str">
        <f t="shared" si="137"/>
        <v>95/2024 - Tintas - NAM Atlântico</v>
      </c>
      <c r="F335" s="49"/>
      <c r="G335" s="35" t="str">
        <f t="shared" si="157"/>
        <v>DISPONIBILIZAÇÃO DAS EEOO</v>
      </c>
      <c r="H335" s="47" t="s">
        <v>361</v>
      </c>
      <c r="I335" s="36">
        <v>45667</v>
      </c>
      <c r="J335" s="37" t="str">
        <f t="shared" si="138"/>
        <v>J</v>
      </c>
      <c r="K335" s="38" t="s">
        <v>35</v>
      </c>
      <c r="L335" s="39">
        <v>10</v>
      </c>
      <c r="M335" s="37">
        <f t="shared" si="139"/>
        <v>45622</v>
      </c>
      <c r="N335" s="37">
        <f t="shared" si="156"/>
        <v>45632</v>
      </c>
      <c r="O335" s="37" t="str">
        <f t="shared" si="158"/>
        <v/>
      </c>
      <c r="P335" s="28"/>
      <c r="Q335" s="40" t="str">
        <f t="shared" si="140"/>
        <v/>
      </c>
      <c r="R335" s="41" t="str">
        <f t="shared" si="141"/>
        <v/>
      </c>
      <c r="S335" s="42" t="str">
        <f t="shared" si="142"/>
        <v/>
      </c>
      <c r="T335" s="42" t="str">
        <f t="shared" si="143"/>
        <v/>
      </c>
      <c r="U335" s="42">
        <f t="shared" si="144"/>
        <v>0</v>
      </c>
      <c r="V335" s="37" t="str">
        <f t="shared" ca="1" si="145"/>
        <v>No prazo, ainda não iniciado</v>
      </c>
      <c r="W335" s="33" t="str">
        <f t="shared" si="146"/>
        <v>EVT 28 - Tintas - NAM Atlântico</v>
      </c>
    </row>
    <row r="336" spans="1:23" x14ac:dyDescent="0.25">
      <c r="A336" s="29">
        <f t="shared" si="159"/>
        <v>28</v>
      </c>
      <c r="B336" s="30" t="s">
        <v>69</v>
      </c>
      <c r="C336" s="31" t="s">
        <v>363</v>
      </c>
      <c r="D336" s="32" t="s">
        <v>83</v>
      </c>
      <c r="E336" s="33" t="str">
        <f t="shared" si="137"/>
        <v>95/2024 - Tintas - NAM Atlântico</v>
      </c>
      <c r="F336" s="49"/>
      <c r="G336" s="35" t="str">
        <f t="shared" si="157"/>
        <v>DISPONIBILIZAÇÃO DAS EEOO</v>
      </c>
      <c r="H336" s="47" t="s">
        <v>361</v>
      </c>
      <c r="I336" s="36">
        <v>45667</v>
      </c>
      <c r="J336" s="37" t="str">
        <f t="shared" si="138"/>
        <v>K</v>
      </c>
      <c r="K336" s="38" t="s">
        <v>36</v>
      </c>
      <c r="L336" s="39">
        <v>20</v>
      </c>
      <c r="M336" s="37">
        <f t="shared" si="139"/>
        <v>45632</v>
      </c>
      <c r="N336" s="37">
        <f t="shared" si="156"/>
        <v>45652</v>
      </c>
      <c r="O336" s="37" t="str">
        <f t="shared" si="158"/>
        <v/>
      </c>
      <c r="P336" s="28"/>
      <c r="Q336" s="40" t="str">
        <f t="shared" si="140"/>
        <v/>
      </c>
      <c r="R336" s="41" t="str">
        <f t="shared" si="141"/>
        <v/>
      </c>
      <c r="S336" s="42" t="str">
        <f t="shared" si="142"/>
        <v/>
      </c>
      <c r="T336" s="42" t="str">
        <f t="shared" si="143"/>
        <v/>
      </c>
      <c r="U336" s="42">
        <f t="shared" si="144"/>
        <v>0</v>
      </c>
      <c r="V336" s="37" t="str">
        <f t="shared" ca="1" si="145"/>
        <v>No prazo, ainda não iniciado</v>
      </c>
      <c r="W336" s="33" t="str">
        <f t="shared" si="146"/>
        <v>EVT 28 - Tintas - NAM Atlântico</v>
      </c>
    </row>
    <row r="337" spans="1:23" x14ac:dyDescent="0.25">
      <c r="A337" s="29">
        <f t="shared" si="159"/>
        <v>28</v>
      </c>
      <c r="B337" s="30" t="s">
        <v>69</v>
      </c>
      <c r="C337" s="31" t="s">
        <v>363</v>
      </c>
      <c r="D337" s="32" t="s">
        <v>83</v>
      </c>
      <c r="E337" s="33" t="str">
        <f t="shared" si="137"/>
        <v>95/2024 - Tintas - NAM Atlântico</v>
      </c>
      <c r="F337" s="49"/>
      <c r="G337" s="35" t="str">
        <f t="shared" si="157"/>
        <v>DISPONIBILIZAÇÃO DAS EEOO</v>
      </c>
      <c r="H337" s="47" t="s">
        <v>361</v>
      </c>
      <c r="I337" s="36">
        <v>45667</v>
      </c>
      <c r="J337" s="37" t="str">
        <f t="shared" si="138"/>
        <v>L</v>
      </c>
      <c r="K337" s="38" t="s">
        <v>37</v>
      </c>
      <c r="L337" s="39">
        <v>5</v>
      </c>
      <c r="M337" s="37">
        <f t="shared" si="139"/>
        <v>45652</v>
      </c>
      <c r="N337" s="43">
        <f>I337-10</f>
        <v>45657</v>
      </c>
      <c r="O337" s="37" t="str">
        <f t="shared" si="158"/>
        <v/>
      </c>
      <c r="P337" s="28"/>
      <c r="Q337" s="40" t="str">
        <f t="shared" si="140"/>
        <v/>
      </c>
      <c r="R337" s="41" t="str">
        <f t="shared" si="141"/>
        <v/>
      </c>
      <c r="S337" s="42" t="str">
        <f t="shared" si="142"/>
        <v/>
      </c>
      <c r="T337" s="42" t="str">
        <f t="shared" si="143"/>
        <v/>
      </c>
      <c r="U337" s="42">
        <f t="shared" si="144"/>
        <v>0</v>
      </c>
      <c r="V337" s="37" t="str">
        <f t="shared" ca="1" si="145"/>
        <v>No prazo, ainda não iniciado</v>
      </c>
      <c r="W337" s="33" t="str">
        <f t="shared" si="146"/>
        <v>EVT 28 - Tintas - NAM Atlântico</v>
      </c>
    </row>
    <row r="338" spans="1:23" x14ac:dyDescent="0.25">
      <c r="A338" s="29">
        <f t="shared" si="159"/>
        <v>29</v>
      </c>
      <c r="B338" s="30" t="s">
        <v>69</v>
      </c>
      <c r="C338" s="31" t="s">
        <v>359</v>
      </c>
      <c r="D338" s="32" t="s">
        <v>85</v>
      </c>
      <c r="E338" s="33" t="str">
        <f t="shared" si="137"/>
        <v>XX/2024 - Tintas - Obras Mortas</v>
      </c>
      <c r="F338" s="48"/>
      <c r="G338" s="35" t="str">
        <f>IF(P338="",MID(K338,5,999),IF(P339="",MID(K339,5,999),IF(P340="",MID(K340,5,999),IF(P341="",MID(K341,5,999),IF(P342="",MID(K342,5,999),IF(P343="",MID(K343,5,999),IF(P344="",MID(K344,5,999),IF(P345="",MID(K345,5,999),IF(P346="",MID(K346,5,999),IF(P347="",MID(K347,5,999),IF(P348="",MID(K348,5,999),MID(K349,5,999))))))))))))</f>
        <v>DISPONIBILIZAÇÃO DAS EEOO</v>
      </c>
      <c r="H338" s="47" t="s">
        <v>84</v>
      </c>
      <c r="I338" s="36">
        <v>45512</v>
      </c>
      <c r="J338" s="37" t="str">
        <f t="shared" si="138"/>
        <v>A</v>
      </c>
      <c r="K338" s="38" t="s">
        <v>26</v>
      </c>
      <c r="L338" s="39">
        <v>0</v>
      </c>
      <c r="M338" s="37">
        <f t="shared" si="139"/>
        <v>45352</v>
      </c>
      <c r="N338" s="37">
        <f t="shared" ref="N338:N348" si="160">M339</f>
        <v>45352</v>
      </c>
      <c r="O338" s="37">
        <f>M338</f>
        <v>45352</v>
      </c>
      <c r="P338" s="28"/>
      <c r="Q338" s="40" t="str">
        <f t="shared" si="140"/>
        <v/>
      </c>
      <c r="R338" s="41" t="str">
        <f t="shared" si="141"/>
        <v/>
      </c>
      <c r="S338" s="42" t="str">
        <f t="shared" si="142"/>
        <v/>
      </c>
      <c r="T338" s="42" t="str">
        <f t="shared" si="143"/>
        <v/>
      </c>
      <c r="U338" s="42">
        <f t="shared" si="144"/>
        <v>0</v>
      </c>
      <c r="V338" s="37" t="str">
        <f t="shared" ca="1" si="145"/>
        <v>Atrasado, em andamento</v>
      </c>
      <c r="W338" s="33" t="str">
        <f t="shared" si="146"/>
        <v>EVT 29 - Tintas - Obras Mortas</v>
      </c>
    </row>
    <row r="339" spans="1:23" x14ac:dyDescent="0.25">
      <c r="A339" s="29">
        <f t="shared" si="159"/>
        <v>29</v>
      </c>
      <c r="B339" s="30" t="s">
        <v>69</v>
      </c>
      <c r="C339" s="31" t="s">
        <v>359</v>
      </c>
      <c r="D339" s="32" t="s">
        <v>85</v>
      </c>
      <c r="E339" s="33" t="str">
        <f t="shared" si="137"/>
        <v>XX/2024 - Tintas - Obras Mortas</v>
      </c>
      <c r="F339" s="48"/>
      <c r="G339" s="35" t="str">
        <f t="shared" ref="G339:G349" si="161">G338</f>
        <v>DISPONIBILIZAÇÃO DAS EEOO</v>
      </c>
      <c r="H339" s="47" t="s">
        <v>84</v>
      </c>
      <c r="I339" s="36">
        <v>45512</v>
      </c>
      <c r="J339" s="37" t="str">
        <f t="shared" si="138"/>
        <v>B</v>
      </c>
      <c r="K339" s="38" t="s">
        <v>27</v>
      </c>
      <c r="L339" s="39">
        <v>5</v>
      </c>
      <c r="M339" s="37">
        <f t="shared" si="139"/>
        <v>45352</v>
      </c>
      <c r="N339" s="37">
        <f t="shared" si="160"/>
        <v>45357</v>
      </c>
      <c r="O339" s="37" t="str">
        <f t="shared" ref="O339:O349" si="162">IF(P338&lt;&gt;"",P338,"")</f>
        <v/>
      </c>
      <c r="P339" s="28"/>
      <c r="Q339" s="40" t="str">
        <f t="shared" si="140"/>
        <v/>
      </c>
      <c r="R339" s="41" t="str">
        <f t="shared" si="141"/>
        <v/>
      </c>
      <c r="S339" s="42" t="str">
        <f t="shared" si="142"/>
        <v/>
      </c>
      <c r="T339" s="42" t="str">
        <f t="shared" si="143"/>
        <v/>
      </c>
      <c r="U339" s="42">
        <f t="shared" si="144"/>
        <v>0</v>
      </c>
      <c r="V339" s="37" t="str">
        <f t="shared" ca="1" si="145"/>
        <v>Atrasado, ainda não iniciado</v>
      </c>
      <c r="W339" s="33" t="str">
        <f t="shared" si="146"/>
        <v>EVT 29 - Tintas - Obras Mortas</v>
      </c>
    </row>
    <row r="340" spans="1:23" x14ac:dyDescent="0.25">
      <c r="A340" s="29">
        <f t="shared" si="159"/>
        <v>29</v>
      </c>
      <c r="B340" s="30" t="s">
        <v>69</v>
      </c>
      <c r="C340" s="31" t="s">
        <v>359</v>
      </c>
      <c r="D340" s="32" t="s">
        <v>85</v>
      </c>
      <c r="E340" s="33" t="str">
        <f t="shared" si="137"/>
        <v>XX/2024 - Tintas - Obras Mortas</v>
      </c>
      <c r="F340" s="48"/>
      <c r="G340" s="35" t="str">
        <f t="shared" si="161"/>
        <v>DISPONIBILIZAÇÃO DAS EEOO</v>
      </c>
      <c r="H340" s="47" t="s">
        <v>84</v>
      </c>
      <c r="I340" s="36">
        <v>45512</v>
      </c>
      <c r="J340" s="37" t="str">
        <f t="shared" si="138"/>
        <v>C</v>
      </c>
      <c r="K340" s="38" t="s">
        <v>28</v>
      </c>
      <c r="L340" s="39">
        <v>55</v>
      </c>
      <c r="M340" s="37">
        <f t="shared" si="139"/>
        <v>45357</v>
      </c>
      <c r="N340" s="37">
        <f t="shared" si="160"/>
        <v>45412</v>
      </c>
      <c r="O340" s="37" t="str">
        <f t="shared" si="162"/>
        <v/>
      </c>
      <c r="P340" s="28"/>
      <c r="Q340" s="40" t="str">
        <f t="shared" si="140"/>
        <v/>
      </c>
      <c r="R340" s="41" t="str">
        <f t="shared" si="141"/>
        <v/>
      </c>
      <c r="S340" s="42" t="str">
        <f t="shared" si="142"/>
        <v/>
      </c>
      <c r="T340" s="42" t="str">
        <f t="shared" si="143"/>
        <v/>
      </c>
      <c r="U340" s="42">
        <f t="shared" si="144"/>
        <v>0</v>
      </c>
      <c r="V340" s="37" t="str">
        <f t="shared" ca="1" si="145"/>
        <v>No prazo, ainda não iniciado</v>
      </c>
      <c r="W340" s="33" t="str">
        <f t="shared" si="146"/>
        <v>EVT 29 - Tintas - Obras Mortas</v>
      </c>
    </row>
    <row r="341" spans="1:23" x14ac:dyDescent="0.25">
      <c r="A341" s="29">
        <f t="shared" si="159"/>
        <v>29</v>
      </c>
      <c r="B341" s="30" t="s">
        <v>69</v>
      </c>
      <c r="C341" s="31" t="s">
        <v>359</v>
      </c>
      <c r="D341" s="32" t="s">
        <v>85</v>
      </c>
      <c r="E341" s="33" t="str">
        <f t="shared" si="137"/>
        <v>XX/2024 - Tintas - Obras Mortas</v>
      </c>
      <c r="F341" s="48"/>
      <c r="G341" s="35" t="str">
        <f t="shared" si="161"/>
        <v>DISPONIBILIZAÇÃO DAS EEOO</v>
      </c>
      <c r="H341" s="47" t="s">
        <v>84</v>
      </c>
      <c r="I341" s="36">
        <v>45512</v>
      </c>
      <c r="J341" s="37" t="str">
        <f t="shared" si="138"/>
        <v>D</v>
      </c>
      <c r="K341" s="38" t="s">
        <v>29</v>
      </c>
      <c r="L341" s="39">
        <v>5</v>
      </c>
      <c r="M341" s="37">
        <f t="shared" si="139"/>
        <v>45412</v>
      </c>
      <c r="N341" s="37">
        <f t="shared" si="160"/>
        <v>45417</v>
      </c>
      <c r="O341" s="37" t="str">
        <f t="shared" si="162"/>
        <v/>
      </c>
      <c r="P341" s="28"/>
      <c r="Q341" s="40" t="str">
        <f t="shared" si="140"/>
        <v/>
      </c>
      <c r="R341" s="41" t="str">
        <f t="shared" si="141"/>
        <v/>
      </c>
      <c r="S341" s="42" t="str">
        <f t="shared" si="142"/>
        <v/>
      </c>
      <c r="T341" s="42" t="str">
        <f t="shared" si="143"/>
        <v/>
      </c>
      <c r="U341" s="42">
        <f t="shared" si="144"/>
        <v>0</v>
      </c>
      <c r="V341" s="37" t="str">
        <f t="shared" ca="1" si="145"/>
        <v>No prazo, ainda não iniciado</v>
      </c>
      <c r="W341" s="33" t="str">
        <f t="shared" si="146"/>
        <v>EVT 29 - Tintas - Obras Mortas</v>
      </c>
    </row>
    <row r="342" spans="1:23" x14ac:dyDescent="0.25">
      <c r="A342" s="29">
        <f t="shared" si="159"/>
        <v>29</v>
      </c>
      <c r="B342" s="30" t="s">
        <v>69</v>
      </c>
      <c r="C342" s="31" t="s">
        <v>359</v>
      </c>
      <c r="D342" s="32" t="s">
        <v>85</v>
      </c>
      <c r="E342" s="33" t="str">
        <f t="shared" si="137"/>
        <v>XX/2024 - Tintas - Obras Mortas</v>
      </c>
      <c r="F342" s="48"/>
      <c r="G342" s="35" t="str">
        <f t="shared" si="161"/>
        <v>DISPONIBILIZAÇÃO DAS EEOO</v>
      </c>
      <c r="H342" s="47" t="s">
        <v>84</v>
      </c>
      <c r="I342" s="36">
        <v>45512</v>
      </c>
      <c r="J342" s="37" t="str">
        <f t="shared" si="138"/>
        <v>E</v>
      </c>
      <c r="K342" s="38" t="s">
        <v>30</v>
      </c>
      <c r="L342" s="39">
        <v>5</v>
      </c>
      <c r="M342" s="37">
        <f t="shared" si="139"/>
        <v>45417</v>
      </c>
      <c r="N342" s="37">
        <f t="shared" si="160"/>
        <v>45422</v>
      </c>
      <c r="O342" s="37" t="str">
        <f t="shared" si="162"/>
        <v/>
      </c>
      <c r="P342" s="28"/>
      <c r="Q342" s="40" t="str">
        <f t="shared" si="140"/>
        <v/>
      </c>
      <c r="R342" s="41" t="str">
        <f t="shared" si="141"/>
        <v/>
      </c>
      <c r="S342" s="42" t="str">
        <f t="shared" si="142"/>
        <v/>
      </c>
      <c r="T342" s="42" t="str">
        <f t="shared" si="143"/>
        <v/>
      </c>
      <c r="U342" s="42">
        <f t="shared" si="144"/>
        <v>0</v>
      </c>
      <c r="V342" s="37" t="str">
        <f t="shared" ca="1" si="145"/>
        <v>No prazo, ainda não iniciado</v>
      </c>
      <c r="W342" s="33" t="str">
        <f t="shared" si="146"/>
        <v>EVT 29 - Tintas - Obras Mortas</v>
      </c>
    </row>
    <row r="343" spans="1:23" x14ac:dyDescent="0.25">
      <c r="A343" s="29">
        <f t="shared" si="159"/>
        <v>29</v>
      </c>
      <c r="B343" s="30" t="s">
        <v>69</v>
      </c>
      <c r="C343" s="31" t="s">
        <v>359</v>
      </c>
      <c r="D343" s="32" t="s">
        <v>85</v>
      </c>
      <c r="E343" s="33" t="str">
        <f t="shared" si="137"/>
        <v>XX/2024 - Tintas - Obras Mortas</v>
      </c>
      <c r="F343" s="48"/>
      <c r="G343" s="35" t="str">
        <f t="shared" si="161"/>
        <v>DISPONIBILIZAÇÃO DAS EEOO</v>
      </c>
      <c r="H343" s="47" t="s">
        <v>84</v>
      </c>
      <c r="I343" s="36">
        <v>45512</v>
      </c>
      <c r="J343" s="37" t="str">
        <f t="shared" si="138"/>
        <v>F</v>
      </c>
      <c r="K343" s="38" t="s">
        <v>31</v>
      </c>
      <c r="L343" s="39">
        <v>5</v>
      </c>
      <c r="M343" s="37">
        <f t="shared" si="139"/>
        <v>45422</v>
      </c>
      <c r="N343" s="37">
        <f t="shared" si="160"/>
        <v>45427</v>
      </c>
      <c r="O343" s="37" t="str">
        <f t="shared" si="162"/>
        <v/>
      </c>
      <c r="P343" s="28"/>
      <c r="Q343" s="40" t="str">
        <f t="shared" si="140"/>
        <v/>
      </c>
      <c r="R343" s="41" t="str">
        <f t="shared" si="141"/>
        <v/>
      </c>
      <c r="S343" s="42" t="str">
        <f t="shared" si="142"/>
        <v/>
      </c>
      <c r="T343" s="42" t="str">
        <f t="shared" si="143"/>
        <v/>
      </c>
      <c r="U343" s="42">
        <f t="shared" si="144"/>
        <v>0</v>
      </c>
      <c r="V343" s="37" t="str">
        <f t="shared" ca="1" si="145"/>
        <v>No prazo, ainda não iniciado</v>
      </c>
      <c r="W343" s="33" t="str">
        <f t="shared" si="146"/>
        <v>EVT 29 - Tintas - Obras Mortas</v>
      </c>
    </row>
    <row r="344" spans="1:23" x14ac:dyDescent="0.25">
      <c r="A344" s="29">
        <f t="shared" si="159"/>
        <v>29</v>
      </c>
      <c r="B344" s="30" t="s">
        <v>69</v>
      </c>
      <c r="C344" s="31" t="s">
        <v>359</v>
      </c>
      <c r="D344" s="32" t="s">
        <v>85</v>
      </c>
      <c r="E344" s="33" t="str">
        <f t="shared" si="137"/>
        <v>XX/2024 - Tintas - Obras Mortas</v>
      </c>
      <c r="F344" s="48"/>
      <c r="G344" s="35" t="str">
        <f t="shared" si="161"/>
        <v>DISPONIBILIZAÇÃO DAS EEOO</v>
      </c>
      <c r="H344" s="47" t="s">
        <v>84</v>
      </c>
      <c r="I344" s="36">
        <v>45512</v>
      </c>
      <c r="J344" s="37" t="str">
        <f t="shared" si="138"/>
        <v>G</v>
      </c>
      <c r="K344" s="38" t="s">
        <v>32</v>
      </c>
      <c r="L344" s="39">
        <v>10</v>
      </c>
      <c r="M344" s="37">
        <f t="shared" si="139"/>
        <v>45427</v>
      </c>
      <c r="N344" s="37">
        <f t="shared" si="160"/>
        <v>45437</v>
      </c>
      <c r="O344" s="37" t="str">
        <f t="shared" si="162"/>
        <v/>
      </c>
      <c r="P344" s="28"/>
      <c r="Q344" s="40" t="str">
        <f t="shared" si="140"/>
        <v/>
      </c>
      <c r="R344" s="41" t="str">
        <f t="shared" si="141"/>
        <v/>
      </c>
      <c r="S344" s="42" t="str">
        <f t="shared" si="142"/>
        <v/>
      </c>
      <c r="T344" s="42" t="str">
        <f t="shared" si="143"/>
        <v/>
      </c>
      <c r="U344" s="42">
        <f t="shared" si="144"/>
        <v>0</v>
      </c>
      <c r="V344" s="37" t="str">
        <f t="shared" ca="1" si="145"/>
        <v>No prazo, ainda não iniciado</v>
      </c>
      <c r="W344" s="33" t="str">
        <f t="shared" si="146"/>
        <v>EVT 29 - Tintas - Obras Mortas</v>
      </c>
    </row>
    <row r="345" spans="1:23" x14ac:dyDescent="0.25">
      <c r="A345" s="29">
        <f t="shared" si="159"/>
        <v>29</v>
      </c>
      <c r="B345" s="30" t="s">
        <v>69</v>
      </c>
      <c r="C345" s="31" t="s">
        <v>359</v>
      </c>
      <c r="D345" s="32" t="s">
        <v>85</v>
      </c>
      <c r="E345" s="33" t="str">
        <f t="shared" si="137"/>
        <v>XX/2024 - Tintas - Obras Mortas</v>
      </c>
      <c r="F345" s="48"/>
      <c r="G345" s="35" t="str">
        <f t="shared" si="161"/>
        <v>DISPONIBILIZAÇÃO DAS EEOO</v>
      </c>
      <c r="H345" s="47" t="s">
        <v>84</v>
      </c>
      <c r="I345" s="36">
        <v>45512</v>
      </c>
      <c r="J345" s="37" t="str">
        <f t="shared" si="138"/>
        <v>H</v>
      </c>
      <c r="K345" s="38" t="s">
        <v>33</v>
      </c>
      <c r="L345" s="39">
        <v>10</v>
      </c>
      <c r="M345" s="37">
        <f t="shared" si="139"/>
        <v>45437</v>
      </c>
      <c r="N345" s="37">
        <f t="shared" si="160"/>
        <v>45447</v>
      </c>
      <c r="O345" s="37" t="str">
        <f t="shared" si="162"/>
        <v/>
      </c>
      <c r="P345" s="28"/>
      <c r="Q345" s="40" t="str">
        <f t="shared" si="140"/>
        <v/>
      </c>
      <c r="R345" s="41" t="str">
        <f t="shared" si="141"/>
        <v/>
      </c>
      <c r="S345" s="42" t="str">
        <f t="shared" si="142"/>
        <v/>
      </c>
      <c r="T345" s="42" t="str">
        <f t="shared" si="143"/>
        <v/>
      </c>
      <c r="U345" s="42">
        <f t="shared" si="144"/>
        <v>0</v>
      </c>
      <c r="V345" s="37" t="str">
        <f t="shared" ca="1" si="145"/>
        <v>No prazo, ainda não iniciado</v>
      </c>
      <c r="W345" s="33" t="str">
        <f t="shared" si="146"/>
        <v>EVT 29 - Tintas - Obras Mortas</v>
      </c>
    </row>
    <row r="346" spans="1:23" x14ac:dyDescent="0.25">
      <c r="A346" s="29">
        <f t="shared" si="159"/>
        <v>29</v>
      </c>
      <c r="B346" s="30" t="s">
        <v>69</v>
      </c>
      <c r="C346" s="31" t="s">
        <v>359</v>
      </c>
      <c r="D346" s="32" t="s">
        <v>85</v>
      </c>
      <c r="E346" s="33" t="str">
        <f t="shared" ref="E346:E409" si="163">C346&amp;" - "&amp;D346</f>
        <v>XX/2024 - Tintas - Obras Mortas</v>
      </c>
      <c r="F346" s="48"/>
      <c r="G346" s="35" t="str">
        <f t="shared" si="161"/>
        <v>DISPONIBILIZAÇÃO DAS EEOO</v>
      </c>
      <c r="H346" s="47" t="s">
        <v>84</v>
      </c>
      <c r="I346" s="36">
        <v>45512</v>
      </c>
      <c r="J346" s="37" t="str">
        <f t="shared" ref="J346:J409" si="164">LEFT(K346,1)</f>
        <v>I</v>
      </c>
      <c r="K346" s="38" t="s">
        <v>34</v>
      </c>
      <c r="L346" s="39">
        <v>20</v>
      </c>
      <c r="M346" s="37">
        <f t="shared" ref="M346:M409" si="165">N346-L346</f>
        <v>45447</v>
      </c>
      <c r="N346" s="37">
        <f t="shared" si="160"/>
        <v>45467</v>
      </c>
      <c r="O346" s="37" t="str">
        <f t="shared" si="162"/>
        <v/>
      </c>
      <c r="P346" s="28"/>
      <c r="Q346" s="40" t="str">
        <f t="shared" ref="Q346:Q409" si="166">IF(P346&lt;&gt;"","S","")</f>
        <v/>
      </c>
      <c r="R346" s="41" t="str">
        <f t="shared" ref="R346:R409" si="167">IF(Q346="S",P346-O346,"")</f>
        <v/>
      </c>
      <c r="S346" s="42" t="str">
        <f t="shared" ref="S346:S409" si="168">IF(Q346="S",L346,"")</f>
        <v/>
      </c>
      <c r="T346" s="42" t="str">
        <f t="shared" ref="T346:T409" si="169">IF(R346&lt;&gt;"",R346-L346,"")</f>
        <v/>
      </c>
      <c r="U346" s="42">
        <f t="shared" ref="U346:U409" si="170">IF(Q346&lt;&gt;"",1,0)</f>
        <v>0</v>
      </c>
      <c r="V346" s="37" t="str">
        <f t="shared" ref="V346:V409" ca="1" si="171">IF(AND(N346&gt;=TODAY(),P346="",O346=""),"No prazo, ainda não iniciado",IF(AND(P346&lt;=N346,P346&lt;&gt;""),"Executado no prazo",IF(AND(N346&gt;=TODAY(),P346="",O346&lt;&gt;""),"No prazo, em andamento",IF(AND(P346&gt;N346,P346&lt;&gt;""),"Executado com atraso",IF(AND(N346&lt;TODAY(),P346="",O346=""),"Atrasado, ainda não iniciado",IF(AND(N346&lt;TODAY(),P346="",O346&lt;&gt;""),"Atrasado, em andamento"))))))</f>
        <v>No prazo, ainda não iniciado</v>
      </c>
      <c r="W346" s="33" t="str">
        <f t="shared" si="146"/>
        <v>EVT 29 - Tintas - Obras Mortas</v>
      </c>
    </row>
    <row r="347" spans="1:23" x14ac:dyDescent="0.25">
      <c r="A347" s="29">
        <f t="shared" si="159"/>
        <v>29</v>
      </c>
      <c r="B347" s="30" t="s">
        <v>69</v>
      </c>
      <c r="C347" s="31" t="s">
        <v>359</v>
      </c>
      <c r="D347" s="32" t="s">
        <v>85</v>
      </c>
      <c r="E347" s="33" t="str">
        <f t="shared" si="163"/>
        <v>XX/2024 - Tintas - Obras Mortas</v>
      </c>
      <c r="F347" s="48"/>
      <c r="G347" s="35" t="str">
        <f t="shared" si="161"/>
        <v>DISPONIBILIZAÇÃO DAS EEOO</v>
      </c>
      <c r="H347" s="47" t="s">
        <v>84</v>
      </c>
      <c r="I347" s="36">
        <v>45512</v>
      </c>
      <c r="J347" s="37" t="str">
        <f t="shared" si="164"/>
        <v>J</v>
      </c>
      <c r="K347" s="38" t="s">
        <v>35</v>
      </c>
      <c r="L347" s="39">
        <v>10</v>
      </c>
      <c r="M347" s="37">
        <f t="shared" si="165"/>
        <v>45467</v>
      </c>
      <c r="N347" s="37">
        <f t="shared" si="160"/>
        <v>45477</v>
      </c>
      <c r="O347" s="37" t="str">
        <f t="shared" si="162"/>
        <v/>
      </c>
      <c r="P347" s="28"/>
      <c r="Q347" s="40" t="str">
        <f t="shared" si="166"/>
        <v/>
      </c>
      <c r="R347" s="41" t="str">
        <f t="shared" si="167"/>
        <v/>
      </c>
      <c r="S347" s="42" t="str">
        <f t="shared" si="168"/>
        <v/>
      </c>
      <c r="T347" s="42" t="str">
        <f t="shared" si="169"/>
        <v/>
      </c>
      <c r="U347" s="42">
        <f t="shared" si="170"/>
        <v>0</v>
      </c>
      <c r="V347" s="37" t="str">
        <f t="shared" ca="1" si="171"/>
        <v>No prazo, ainda não iniciado</v>
      </c>
      <c r="W347" s="33" t="str">
        <f t="shared" si="146"/>
        <v>EVT 29 - Tintas - Obras Mortas</v>
      </c>
    </row>
    <row r="348" spans="1:23" x14ac:dyDescent="0.25">
      <c r="A348" s="29">
        <f t="shared" si="159"/>
        <v>29</v>
      </c>
      <c r="B348" s="30" t="s">
        <v>69</v>
      </c>
      <c r="C348" s="31" t="s">
        <v>359</v>
      </c>
      <c r="D348" s="32" t="s">
        <v>85</v>
      </c>
      <c r="E348" s="33" t="str">
        <f t="shared" si="163"/>
        <v>XX/2024 - Tintas - Obras Mortas</v>
      </c>
      <c r="F348" s="48"/>
      <c r="G348" s="35" t="str">
        <f t="shared" si="161"/>
        <v>DISPONIBILIZAÇÃO DAS EEOO</v>
      </c>
      <c r="H348" s="47" t="s">
        <v>84</v>
      </c>
      <c r="I348" s="36">
        <v>45512</v>
      </c>
      <c r="J348" s="37" t="str">
        <f t="shared" si="164"/>
        <v>K</v>
      </c>
      <c r="K348" s="38" t="s">
        <v>36</v>
      </c>
      <c r="L348" s="39">
        <v>20</v>
      </c>
      <c r="M348" s="37">
        <f t="shared" si="165"/>
        <v>45477</v>
      </c>
      <c r="N348" s="37">
        <f t="shared" si="160"/>
        <v>45497</v>
      </c>
      <c r="O348" s="37" t="str">
        <f t="shared" si="162"/>
        <v/>
      </c>
      <c r="P348" s="28"/>
      <c r="Q348" s="40" t="str">
        <f t="shared" si="166"/>
        <v/>
      </c>
      <c r="R348" s="41" t="str">
        <f t="shared" si="167"/>
        <v/>
      </c>
      <c r="S348" s="42" t="str">
        <f t="shared" si="168"/>
        <v/>
      </c>
      <c r="T348" s="42" t="str">
        <f t="shared" si="169"/>
        <v/>
      </c>
      <c r="U348" s="42">
        <f t="shared" si="170"/>
        <v>0</v>
      </c>
      <c r="V348" s="37" t="str">
        <f t="shared" ca="1" si="171"/>
        <v>No prazo, ainda não iniciado</v>
      </c>
      <c r="W348" s="33" t="str">
        <f t="shared" si="146"/>
        <v>EVT 29 - Tintas - Obras Mortas</v>
      </c>
    </row>
    <row r="349" spans="1:23" x14ac:dyDescent="0.25">
      <c r="A349" s="29">
        <f t="shared" si="159"/>
        <v>29</v>
      </c>
      <c r="B349" s="30" t="s">
        <v>69</v>
      </c>
      <c r="C349" s="31" t="s">
        <v>359</v>
      </c>
      <c r="D349" s="32" t="s">
        <v>85</v>
      </c>
      <c r="E349" s="33" t="str">
        <f t="shared" si="163"/>
        <v>XX/2024 - Tintas - Obras Mortas</v>
      </c>
      <c r="F349" s="48"/>
      <c r="G349" s="35" t="str">
        <f t="shared" si="161"/>
        <v>DISPONIBILIZAÇÃO DAS EEOO</v>
      </c>
      <c r="H349" s="47" t="s">
        <v>84</v>
      </c>
      <c r="I349" s="36">
        <v>45512</v>
      </c>
      <c r="J349" s="37" t="str">
        <f t="shared" si="164"/>
        <v>L</v>
      </c>
      <c r="K349" s="38" t="s">
        <v>37</v>
      </c>
      <c r="L349" s="39">
        <v>5</v>
      </c>
      <c r="M349" s="37">
        <f t="shared" si="165"/>
        <v>45497</v>
      </c>
      <c r="N349" s="43">
        <f>I349-10</f>
        <v>45502</v>
      </c>
      <c r="O349" s="37" t="str">
        <f t="shared" si="162"/>
        <v/>
      </c>
      <c r="P349" s="28"/>
      <c r="Q349" s="40" t="str">
        <f t="shared" si="166"/>
        <v/>
      </c>
      <c r="R349" s="41" t="str">
        <f t="shared" si="167"/>
        <v/>
      </c>
      <c r="S349" s="42" t="str">
        <f t="shared" si="168"/>
        <v/>
      </c>
      <c r="T349" s="42" t="str">
        <f t="shared" si="169"/>
        <v/>
      </c>
      <c r="U349" s="42">
        <f t="shared" si="170"/>
        <v>0</v>
      </c>
      <c r="V349" s="37" t="str">
        <f t="shared" ca="1" si="171"/>
        <v>No prazo, ainda não iniciado</v>
      </c>
      <c r="W349" s="33" t="str">
        <f t="shared" si="146"/>
        <v>EVT 29 - Tintas - Obras Mortas</v>
      </c>
    </row>
    <row r="350" spans="1:23" x14ac:dyDescent="0.25">
      <c r="A350" s="29">
        <f t="shared" si="159"/>
        <v>30</v>
      </c>
      <c r="B350" s="30" t="s">
        <v>69</v>
      </c>
      <c r="C350" s="31" t="s">
        <v>359</v>
      </c>
      <c r="D350" s="32" t="s">
        <v>87</v>
      </c>
      <c r="E350" s="33" t="str">
        <f t="shared" si="163"/>
        <v>XX/2024 - Tintas - Casco Externo e Convés</v>
      </c>
      <c r="F350" s="48"/>
      <c r="G350" s="35" t="str">
        <f>IF(P350="",MID(K350,5,999),IF(P351="",MID(K351,5,999),IF(P352="",MID(K352,5,999),IF(P353="",MID(K353,5,999),IF(P354="",MID(K354,5,999),IF(P355="",MID(K355,5,999),IF(P356="",MID(K356,5,999),IF(P357="",MID(K357,5,999),IF(P358="",MID(K358,5,999),IF(P359="",MID(K359,5,999),IF(P360="",MID(K360,5,999),MID(K361,5,999))))))))))))</f>
        <v>DISPONIBILIZAÇÃO DAS EEOO</v>
      </c>
      <c r="H350" s="47" t="s">
        <v>86</v>
      </c>
      <c r="I350" s="36">
        <v>45554</v>
      </c>
      <c r="J350" s="37" t="str">
        <f t="shared" si="164"/>
        <v>A</v>
      </c>
      <c r="K350" s="38" t="s">
        <v>26</v>
      </c>
      <c r="L350" s="39">
        <v>0</v>
      </c>
      <c r="M350" s="37">
        <f t="shared" si="165"/>
        <v>45394</v>
      </c>
      <c r="N350" s="37">
        <f t="shared" ref="N350:N360" si="172">M351</f>
        <v>45394</v>
      </c>
      <c r="O350" s="37">
        <f>M350</f>
        <v>45394</v>
      </c>
      <c r="P350" s="28"/>
      <c r="Q350" s="40" t="str">
        <f t="shared" si="166"/>
        <v/>
      </c>
      <c r="R350" s="41" t="str">
        <f t="shared" si="167"/>
        <v/>
      </c>
      <c r="S350" s="42" t="str">
        <f t="shared" si="168"/>
        <v/>
      </c>
      <c r="T350" s="42" t="str">
        <f t="shared" si="169"/>
        <v/>
      </c>
      <c r="U350" s="42">
        <f t="shared" si="170"/>
        <v>0</v>
      </c>
      <c r="V350" s="37" t="str">
        <f t="shared" ca="1" si="171"/>
        <v>No prazo, em andamento</v>
      </c>
      <c r="W350" s="33" t="str">
        <f t="shared" si="146"/>
        <v>EVT 30 - Tintas - Casco Externo e Convés</v>
      </c>
    </row>
    <row r="351" spans="1:23" x14ac:dyDescent="0.25">
      <c r="A351" s="29">
        <f t="shared" si="159"/>
        <v>30</v>
      </c>
      <c r="B351" s="30" t="s">
        <v>69</v>
      </c>
      <c r="C351" s="31" t="s">
        <v>359</v>
      </c>
      <c r="D351" s="32" t="s">
        <v>87</v>
      </c>
      <c r="E351" s="33" t="str">
        <f t="shared" si="163"/>
        <v>XX/2024 - Tintas - Casco Externo e Convés</v>
      </c>
      <c r="F351" s="48"/>
      <c r="G351" s="35" t="str">
        <f t="shared" ref="G351:G361" si="173">G350</f>
        <v>DISPONIBILIZAÇÃO DAS EEOO</v>
      </c>
      <c r="H351" s="47" t="s">
        <v>86</v>
      </c>
      <c r="I351" s="36">
        <v>45554</v>
      </c>
      <c r="J351" s="37" t="str">
        <f t="shared" si="164"/>
        <v>B</v>
      </c>
      <c r="K351" s="38" t="s">
        <v>27</v>
      </c>
      <c r="L351" s="39">
        <v>5</v>
      </c>
      <c r="M351" s="37">
        <f t="shared" si="165"/>
        <v>45394</v>
      </c>
      <c r="N351" s="37">
        <f t="shared" si="172"/>
        <v>45399</v>
      </c>
      <c r="O351" s="37" t="str">
        <f t="shared" ref="O351:O361" si="174">IF(P350&lt;&gt;"",P350,"")</f>
        <v/>
      </c>
      <c r="P351" s="28"/>
      <c r="Q351" s="40" t="str">
        <f t="shared" si="166"/>
        <v/>
      </c>
      <c r="R351" s="41" t="str">
        <f t="shared" si="167"/>
        <v/>
      </c>
      <c r="S351" s="42" t="str">
        <f t="shared" si="168"/>
        <v/>
      </c>
      <c r="T351" s="42" t="str">
        <f t="shared" si="169"/>
        <v/>
      </c>
      <c r="U351" s="42">
        <f t="shared" si="170"/>
        <v>0</v>
      </c>
      <c r="V351" s="37" t="str">
        <f t="shared" ca="1" si="171"/>
        <v>No prazo, ainda não iniciado</v>
      </c>
      <c r="W351" s="33" t="str">
        <f t="shared" si="146"/>
        <v>EVT 30 - Tintas - Casco Externo e Convés</v>
      </c>
    </row>
    <row r="352" spans="1:23" x14ac:dyDescent="0.25">
      <c r="A352" s="29">
        <f t="shared" si="159"/>
        <v>30</v>
      </c>
      <c r="B352" s="30" t="s">
        <v>69</v>
      </c>
      <c r="C352" s="31" t="s">
        <v>359</v>
      </c>
      <c r="D352" s="32" t="s">
        <v>87</v>
      </c>
      <c r="E352" s="33" t="str">
        <f t="shared" si="163"/>
        <v>XX/2024 - Tintas - Casco Externo e Convés</v>
      </c>
      <c r="F352" s="48"/>
      <c r="G352" s="35" t="str">
        <f t="shared" si="173"/>
        <v>DISPONIBILIZAÇÃO DAS EEOO</v>
      </c>
      <c r="H352" s="47" t="s">
        <v>86</v>
      </c>
      <c r="I352" s="36">
        <v>45554</v>
      </c>
      <c r="J352" s="37" t="str">
        <f t="shared" si="164"/>
        <v>C</v>
      </c>
      <c r="K352" s="38" t="s">
        <v>28</v>
      </c>
      <c r="L352" s="39">
        <v>55</v>
      </c>
      <c r="M352" s="37">
        <f t="shared" si="165"/>
        <v>45399</v>
      </c>
      <c r="N352" s="37">
        <f t="shared" si="172"/>
        <v>45454</v>
      </c>
      <c r="O352" s="37" t="str">
        <f t="shared" si="174"/>
        <v/>
      </c>
      <c r="P352" s="28"/>
      <c r="Q352" s="40" t="str">
        <f t="shared" si="166"/>
        <v/>
      </c>
      <c r="R352" s="41" t="str">
        <f t="shared" si="167"/>
        <v/>
      </c>
      <c r="S352" s="42" t="str">
        <f t="shared" si="168"/>
        <v/>
      </c>
      <c r="T352" s="42" t="str">
        <f t="shared" si="169"/>
        <v/>
      </c>
      <c r="U352" s="42">
        <f t="shared" si="170"/>
        <v>0</v>
      </c>
      <c r="V352" s="37" t="str">
        <f t="shared" ca="1" si="171"/>
        <v>No prazo, ainda não iniciado</v>
      </c>
      <c r="W352" s="33" t="str">
        <f t="shared" ref="W352:W415" si="175">"EVT "&amp;A352&amp;" - "&amp;D352</f>
        <v>EVT 30 - Tintas - Casco Externo e Convés</v>
      </c>
    </row>
    <row r="353" spans="1:23" x14ac:dyDescent="0.25">
      <c r="A353" s="29">
        <f t="shared" si="159"/>
        <v>30</v>
      </c>
      <c r="B353" s="30" t="s">
        <v>69</v>
      </c>
      <c r="C353" s="31" t="s">
        <v>359</v>
      </c>
      <c r="D353" s="32" t="s">
        <v>87</v>
      </c>
      <c r="E353" s="33" t="str">
        <f t="shared" si="163"/>
        <v>XX/2024 - Tintas - Casco Externo e Convés</v>
      </c>
      <c r="F353" s="48"/>
      <c r="G353" s="35" t="str">
        <f t="shared" si="173"/>
        <v>DISPONIBILIZAÇÃO DAS EEOO</v>
      </c>
      <c r="H353" s="47" t="s">
        <v>86</v>
      </c>
      <c r="I353" s="36">
        <v>45554</v>
      </c>
      <c r="J353" s="37" t="str">
        <f t="shared" si="164"/>
        <v>D</v>
      </c>
      <c r="K353" s="38" t="s">
        <v>29</v>
      </c>
      <c r="L353" s="39">
        <v>5</v>
      </c>
      <c r="M353" s="37">
        <f t="shared" si="165"/>
        <v>45454</v>
      </c>
      <c r="N353" s="37">
        <f t="shared" si="172"/>
        <v>45459</v>
      </c>
      <c r="O353" s="37" t="str">
        <f t="shared" si="174"/>
        <v/>
      </c>
      <c r="P353" s="28"/>
      <c r="Q353" s="40" t="str">
        <f t="shared" si="166"/>
        <v/>
      </c>
      <c r="R353" s="41" t="str">
        <f t="shared" si="167"/>
        <v/>
      </c>
      <c r="S353" s="42" t="str">
        <f t="shared" si="168"/>
        <v/>
      </c>
      <c r="T353" s="42" t="str">
        <f t="shared" si="169"/>
        <v/>
      </c>
      <c r="U353" s="42">
        <f t="shared" si="170"/>
        <v>0</v>
      </c>
      <c r="V353" s="37" t="str">
        <f t="shared" ca="1" si="171"/>
        <v>No prazo, ainda não iniciado</v>
      </c>
      <c r="W353" s="33" t="str">
        <f t="shared" si="175"/>
        <v>EVT 30 - Tintas - Casco Externo e Convés</v>
      </c>
    </row>
    <row r="354" spans="1:23" x14ac:dyDescent="0.25">
      <c r="A354" s="29">
        <f t="shared" si="159"/>
        <v>30</v>
      </c>
      <c r="B354" s="30" t="s">
        <v>69</v>
      </c>
      <c r="C354" s="31" t="s">
        <v>359</v>
      </c>
      <c r="D354" s="32" t="s">
        <v>87</v>
      </c>
      <c r="E354" s="33" t="str">
        <f t="shared" si="163"/>
        <v>XX/2024 - Tintas - Casco Externo e Convés</v>
      </c>
      <c r="F354" s="48"/>
      <c r="G354" s="35" t="str">
        <f t="shared" si="173"/>
        <v>DISPONIBILIZAÇÃO DAS EEOO</v>
      </c>
      <c r="H354" s="47" t="s">
        <v>86</v>
      </c>
      <c r="I354" s="36">
        <v>45554</v>
      </c>
      <c r="J354" s="37" t="str">
        <f t="shared" si="164"/>
        <v>E</v>
      </c>
      <c r="K354" s="38" t="s">
        <v>30</v>
      </c>
      <c r="L354" s="39">
        <v>5</v>
      </c>
      <c r="M354" s="37">
        <f t="shared" si="165"/>
        <v>45459</v>
      </c>
      <c r="N354" s="37">
        <f t="shared" si="172"/>
        <v>45464</v>
      </c>
      <c r="O354" s="37" t="str">
        <f t="shared" si="174"/>
        <v/>
      </c>
      <c r="P354" s="28"/>
      <c r="Q354" s="40" t="str">
        <f t="shared" si="166"/>
        <v/>
      </c>
      <c r="R354" s="41" t="str">
        <f t="shared" si="167"/>
        <v/>
      </c>
      <c r="S354" s="42" t="str">
        <f t="shared" si="168"/>
        <v/>
      </c>
      <c r="T354" s="42" t="str">
        <f t="shared" si="169"/>
        <v/>
      </c>
      <c r="U354" s="42">
        <f t="shared" si="170"/>
        <v>0</v>
      </c>
      <c r="V354" s="37" t="str">
        <f t="shared" ca="1" si="171"/>
        <v>No prazo, ainda não iniciado</v>
      </c>
      <c r="W354" s="33" t="str">
        <f t="shared" si="175"/>
        <v>EVT 30 - Tintas - Casco Externo e Convés</v>
      </c>
    </row>
    <row r="355" spans="1:23" x14ac:dyDescent="0.25">
      <c r="A355" s="29">
        <f t="shared" si="159"/>
        <v>30</v>
      </c>
      <c r="B355" s="30" t="s">
        <v>69</v>
      </c>
      <c r="C355" s="31" t="s">
        <v>359</v>
      </c>
      <c r="D355" s="32" t="s">
        <v>87</v>
      </c>
      <c r="E355" s="33" t="str">
        <f t="shared" si="163"/>
        <v>XX/2024 - Tintas - Casco Externo e Convés</v>
      </c>
      <c r="F355" s="48"/>
      <c r="G355" s="35" t="str">
        <f t="shared" si="173"/>
        <v>DISPONIBILIZAÇÃO DAS EEOO</v>
      </c>
      <c r="H355" s="47" t="s">
        <v>86</v>
      </c>
      <c r="I355" s="36">
        <v>45554</v>
      </c>
      <c r="J355" s="37" t="str">
        <f t="shared" si="164"/>
        <v>F</v>
      </c>
      <c r="K355" s="38" t="s">
        <v>31</v>
      </c>
      <c r="L355" s="39">
        <v>5</v>
      </c>
      <c r="M355" s="37">
        <f t="shared" si="165"/>
        <v>45464</v>
      </c>
      <c r="N355" s="37">
        <f t="shared" si="172"/>
        <v>45469</v>
      </c>
      <c r="O355" s="37" t="str">
        <f t="shared" si="174"/>
        <v/>
      </c>
      <c r="P355" s="28"/>
      <c r="Q355" s="40" t="str">
        <f t="shared" si="166"/>
        <v/>
      </c>
      <c r="R355" s="41" t="str">
        <f t="shared" si="167"/>
        <v/>
      </c>
      <c r="S355" s="42" t="str">
        <f t="shared" si="168"/>
        <v/>
      </c>
      <c r="T355" s="42" t="str">
        <f t="shared" si="169"/>
        <v/>
      </c>
      <c r="U355" s="42">
        <f t="shared" si="170"/>
        <v>0</v>
      </c>
      <c r="V355" s="37" t="str">
        <f t="shared" ca="1" si="171"/>
        <v>No prazo, ainda não iniciado</v>
      </c>
      <c r="W355" s="33" t="str">
        <f t="shared" si="175"/>
        <v>EVT 30 - Tintas - Casco Externo e Convés</v>
      </c>
    </row>
    <row r="356" spans="1:23" x14ac:dyDescent="0.25">
      <c r="A356" s="29">
        <f t="shared" si="159"/>
        <v>30</v>
      </c>
      <c r="B356" s="30" t="s">
        <v>69</v>
      </c>
      <c r="C356" s="31" t="s">
        <v>359</v>
      </c>
      <c r="D356" s="32" t="s">
        <v>87</v>
      </c>
      <c r="E356" s="33" t="str">
        <f t="shared" si="163"/>
        <v>XX/2024 - Tintas - Casco Externo e Convés</v>
      </c>
      <c r="F356" s="48"/>
      <c r="G356" s="35" t="str">
        <f t="shared" si="173"/>
        <v>DISPONIBILIZAÇÃO DAS EEOO</v>
      </c>
      <c r="H356" s="47" t="s">
        <v>86</v>
      </c>
      <c r="I356" s="36">
        <v>45554</v>
      </c>
      <c r="J356" s="37" t="str">
        <f t="shared" si="164"/>
        <v>G</v>
      </c>
      <c r="K356" s="38" t="s">
        <v>32</v>
      </c>
      <c r="L356" s="39">
        <v>10</v>
      </c>
      <c r="M356" s="37">
        <f t="shared" si="165"/>
        <v>45469</v>
      </c>
      <c r="N356" s="37">
        <f t="shared" si="172"/>
        <v>45479</v>
      </c>
      <c r="O356" s="37" t="str">
        <f t="shared" si="174"/>
        <v/>
      </c>
      <c r="P356" s="28"/>
      <c r="Q356" s="40" t="str">
        <f t="shared" si="166"/>
        <v/>
      </c>
      <c r="R356" s="41" t="str">
        <f t="shared" si="167"/>
        <v/>
      </c>
      <c r="S356" s="42" t="str">
        <f t="shared" si="168"/>
        <v/>
      </c>
      <c r="T356" s="42" t="str">
        <f t="shared" si="169"/>
        <v/>
      </c>
      <c r="U356" s="42">
        <f t="shared" si="170"/>
        <v>0</v>
      </c>
      <c r="V356" s="37" t="str">
        <f t="shared" ca="1" si="171"/>
        <v>No prazo, ainda não iniciado</v>
      </c>
      <c r="W356" s="33" t="str">
        <f t="shared" si="175"/>
        <v>EVT 30 - Tintas - Casco Externo e Convés</v>
      </c>
    </row>
    <row r="357" spans="1:23" x14ac:dyDescent="0.25">
      <c r="A357" s="29">
        <f t="shared" si="159"/>
        <v>30</v>
      </c>
      <c r="B357" s="30" t="s">
        <v>69</v>
      </c>
      <c r="C357" s="31" t="s">
        <v>359</v>
      </c>
      <c r="D357" s="32" t="s">
        <v>87</v>
      </c>
      <c r="E357" s="33" t="str">
        <f t="shared" si="163"/>
        <v>XX/2024 - Tintas - Casco Externo e Convés</v>
      </c>
      <c r="F357" s="48"/>
      <c r="G357" s="35" t="str">
        <f t="shared" si="173"/>
        <v>DISPONIBILIZAÇÃO DAS EEOO</v>
      </c>
      <c r="H357" s="47" t="s">
        <v>86</v>
      </c>
      <c r="I357" s="36">
        <v>45554</v>
      </c>
      <c r="J357" s="37" t="str">
        <f t="shared" si="164"/>
        <v>H</v>
      </c>
      <c r="K357" s="38" t="s">
        <v>33</v>
      </c>
      <c r="L357" s="39">
        <v>10</v>
      </c>
      <c r="M357" s="37">
        <f t="shared" si="165"/>
        <v>45479</v>
      </c>
      <c r="N357" s="37">
        <f t="shared" si="172"/>
        <v>45489</v>
      </c>
      <c r="O357" s="37" t="str">
        <f t="shared" si="174"/>
        <v/>
      </c>
      <c r="P357" s="28"/>
      <c r="Q357" s="40" t="str">
        <f t="shared" si="166"/>
        <v/>
      </c>
      <c r="R357" s="41" t="str">
        <f t="shared" si="167"/>
        <v/>
      </c>
      <c r="S357" s="42" t="str">
        <f t="shared" si="168"/>
        <v/>
      </c>
      <c r="T357" s="42" t="str">
        <f t="shared" si="169"/>
        <v/>
      </c>
      <c r="U357" s="42">
        <f t="shared" si="170"/>
        <v>0</v>
      </c>
      <c r="V357" s="37" t="str">
        <f t="shared" ca="1" si="171"/>
        <v>No prazo, ainda não iniciado</v>
      </c>
      <c r="W357" s="33" t="str">
        <f t="shared" si="175"/>
        <v>EVT 30 - Tintas - Casco Externo e Convés</v>
      </c>
    </row>
    <row r="358" spans="1:23" x14ac:dyDescent="0.25">
      <c r="A358" s="29">
        <f t="shared" si="159"/>
        <v>30</v>
      </c>
      <c r="B358" s="30" t="s">
        <v>69</v>
      </c>
      <c r="C358" s="31" t="s">
        <v>359</v>
      </c>
      <c r="D358" s="32" t="s">
        <v>87</v>
      </c>
      <c r="E358" s="33" t="str">
        <f t="shared" si="163"/>
        <v>XX/2024 - Tintas - Casco Externo e Convés</v>
      </c>
      <c r="F358" s="48"/>
      <c r="G358" s="35" t="str">
        <f t="shared" si="173"/>
        <v>DISPONIBILIZAÇÃO DAS EEOO</v>
      </c>
      <c r="H358" s="47" t="s">
        <v>86</v>
      </c>
      <c r="I358" s="36">
        <v>45554</v>
      </c>
      <c r="J358" s="37" t="str">
        <f t="shared" si="164"/>
        <v>I</v>
      </c>
      <c r="K358" s="38" t="s">
        <v>34</v>
      </c>
      <c r="L358" s="39">
        <v>20</v>
      </c>
      <c r="M358" s="37">
        <f t="shared" si="165"/>
        <v>45489</v>
      </c>
      <c r="N358" s="37">
        <f t="shared" si="172"/>
        <v>45509</v>
      </c>
      <c r="O358" s="37" t="str">
        <f t="shared" si="174"/>
        <v/>
      </c>
      <c r="P358" s="28"/>
      <c r="Q358" s="40" t="str">
        <f t="shared" si="166"/>
        <v/>
      </c>
      <c r="R358" s="41" t="str">
        <f t="shared" si="167"/>
        <v/>
      </c>
      <c r="S358" s="42" t="str">
        <f t="shared" si="168"/>
        <v/>
      </c>
      <c r="T358" s="42" t="str">
        <f t="shared" si="169"/>
        <v/>
      </c>
      <c r="U358" s="42">
        <f t="shared" si="170"/>
        <v>0</v>
      </c>
      <c r="V358" s="37" t="str">
        <f t="shared" ca="1" si="171"/>
        <v>No prazo, ainda não iniciado</v>
      </c>
      <c r="W358" s="33" t="str">
        <f t="shared" si="175"/>
        <v>EVT 30 - Tintas - Casco Externo e Convés</v>
      </c>
    </row>
    <row r="359" spans="1:23" x14ac:dyDescent="0.25">
      <c r="A359" s="29">
        <f t="shared" si="159"/>
        <v>30</v>
      </c>
      <c r="B359" s="30" t="s">
        <v>69</v>
      </c>
      <c r="C359" s="31" t="s">
        <v>359</v>
      </c>
      <c r="D359" s="32" t="s">
        <v>87</v>
      </c>
      <c r="E359" s="33" t="str">
        <f t="shared" si="163"/>
        <v>XX/2024 - Tintas - Casco Externo e Convés</v>
      </c>
      <c r="F359" s="48"/>
      <c r="G359" s="35" t="str">
        <f t="shared" si="173"/>
        <v>DISPONIBILIZAÇÃO DAS EEOO</v>
      </c>
      <c r="H359" s="47" t="s">
        <v>86</v>
      </c>
      <c r="I359" s="36">
        <v>45554</v>
      </c>
      <c r="J359" s="37" t="str">
        <f t="shared" si="164"/>
        <v>J</v>
      </c>
      <c r="K359" s="38" t="s">
        <v>35</v>
      </c>
      <c r="L359" s="39">
        <v>10</v>
      </c>
      <c r="M359" s="37">
        <f t="shared" si="165"/>
        <v>45509</v>
      </c>
      <c r="N359" s="37">
        <f t="shared" si="172"/>
        <v>45519</v>
      </c>
      <c r="O359" s="37" t="str">
        <f t="shared" si="174"/>
        <v/>
      </c>
      <c r="P359" s="28"/>
      <c r="Q359" s="40" t="str">
        <f t="shared" si="166"/>
        <v/>
      </c>
      <c r="R359" s="41" t="str">
        <f t="shared" si="167"/>
        <v/>
      </c>
      <c r="S359" s="42" t="str">
        <f t="shared" si="168"/>
        <v/>
      </c>
      <c r="T359" s="42" t="str">
        <f t="shared" si="169"/>
        <v/>
      </c>
      <c r="U359" s="42">
        <f t="shared" si="170"/>
        <v>0</v>
      </c>
      <c r="V359" s="37" t="str">
        <f t="shared" ca="1" si="171"/>
        <v>No prazo, ainda não iniciado</v>
      </c>
      <c r="W359" s="33" t="str">
        <f t="shared" si="175"/>
        <v>EVT 30 - Tintas - Casco Externo e Convés</v>
      </c>
    </row>
    <row r="360" spans="1:23" x14ac:dyDescent="0.25">
      <c r="A360" s="29">
        <f t="shared" si="159"/>
        <v>30</v>
      </c>
      <c r="B360" s="30" t="s">
        <v>69</v>
      </c>
      <c r="C360" s="31" t="s">
        <v>359</v>
      </c>
      <c r="D360" s="32" t="s">
        <v>87</v>
      </c>
      <c r="E360" s="33" t="str">
        <f t="shared" si="163"/>
        <v>XX/2024 - Tintas - Casco Externo e Convés</v>
      </c>
      <c r="F360" s="48"/>
      <c r="G360" s="35" t="str">
        <f t="shared" si="173"/>
        <v>DISPONIBILIZAÇÃO DAS EEOO</v>
      </c>
      <c r="H360" s="47" t="s">
        <v>86</v>
      </c>
      <c r="I360" s="36">
        <v>45554</v>
      </c>
      <c r="J360" s="37" t="str">
        <f t="shared" si="164"/>
        <v>K</v>
      </c>
      <c r="K360" s="38" t="s">
        <v>36</v>
      </c>
      <c r="L360" s="39">
        <v>20</v>
      </c>
      <c r="M360" s="37">
        <f t="shared" si="165"/>
        <v>45519</v>
      </c>
      <c r="N360" s="37">
        <f t="shared" si="172"/>
        <v>45539</v>
      </c>
      <c r="O360" s="37" t="str">
        <f t="shared" si="174"/>
        <v/>
      </c>
      <c r="P360" s="28"/>
      <c r="Q360" s="40" t="str">
        <f t="shared" si="166"/>
        <v/>
      </c>
      <c r="R360" s="41" t="str">
        <f t="shared" si="167"/>
        <v/>
      </c>
      <c r="S360" s="42" t="str">
        <f t="shared" si="168"/>
        <v/>
      </c>
      <c r="T360" s="42" t="str">
        <f t="shared" si="169"/>
        <v/>
      </c>
      <c r="U360" s="42">
        <f t="shared" si="170"/>
        <v>0</v>
      </c>
      <c r="V360" s="37" t="str">
        <f t="shared" ca="1" si="171"/>
        <v>No prazo, ainda não iniciado</v>
      </c>
      <c r="W360" s="33" t="str">
        <f t="shared" si="175"/>
        <v>EVT 30 - Tintas - Casco Externo e Convés</v>
      </c>
    </row>
    <row r="361" spans="1:23" x14ac:dyDescent="0.25">
      <c r="A361" s="29">
        <f t="shared" si="159"/>
        <v>30</v>
      </c>
      <c r="B361" s="30" t="s">
        <v>69</v>
      </c>
      <c r="C361" s="31" t="s">
        <v>359</v>
      </c>
      <c r="D361" s="32" t="s">
        <v>87</v>
      </c>
      <c r="E361" s="33" t="str">
        <f t="shared" si="163"/>
        <v>XX/2024 - Tintas - Casco Externo e Convés</v>
      </c>
      <c r="F361" s="48"/>
      <c r="G361" s="35" t="str">
        <f t="shared" si="173"/>
        <v>DISPONIBILIZAÇÃO DAS EEOO</v>
      </c>
      <c r="H361" s="47" t="s">
        <v>86</v>
      </c>
      <c r="I361" s="36">
        <v>45554</v>
      </c>
      <c r="J361" s="37" t="str">
        <f t="shared" si="164"/>
        <v>L</v>
      </c>
      <c r="K361" s="38" t="s">
        <v>37</v>
      </c>
      <c r="L361" s="39">
        <v>5</v>
      </c>
      <c r="M361" s="37">
        <f t="shared" si="165"/>
        <v>45539</v>
      </c>
      <c r="N361" s="43">
        <f>I361-10</f>
        <v>45544</v>
      </c>
      <c r="O361" s="37" t="str">
        <f t="shared" si="174"/>
        <v/>
      </c>
      <c r="P361" s="28"/>
      <c r="Q361" s="40" t="str">
        <f t="shared" si="166"/>
        <v/>
      </c>
      <c r="R361" s="41" t="str">
        <f t="shared" si="167"/>
        <v/>
      </c>
      <c r="S361" s="42" t="str">
        <f t="shared" si="168"/>
        <v/>
      </c>
      <c r="T361" s="42" t="str">
        <f t="shared" si="169"/>
        <v/>
      </c>
      <c r="U361" s="42">
        <f t="shared" si="170"/>
        <v>0</v>
      </c>
      <c r="V361" s="37" t="str">
        <f t="shared" ca="1" si="171"/>
        <v>No prazo, ainda não iniciado</v>
      </c>
      <c r="W361" s="33" t="str">
        <f t="shared" si="175"/>
        <v>EVT 30 - Tintas - Casco Externo e Convés</v>
      </c>
    </row>
    <row r="362" spans="1:23" x14ac:dyDescent="0.25">
      <c r="A362" s="29">
        <f t="shared" si="159"/>
        <v>31</v>
      </c>
      <c r="B362" s="30" t="s">
        <v>69</v>
      </c>
      <c r="C362" s="31" t="s">
        <v>359</v>
      </c>
      <c r="D362" s="32" t="s">
        <v>89</v>
      </c>
      <c r="E362" s="33" t="str">
        <f t="shared" si="163"/>
        <v>XX/2024 - Tintas – Tanques</v>
      </c>
      <c r="F362" s="48"/>
      <c r="G362" s="35" t="str">
        <f>IF(P362="",MID(K362,5,999),IF(P363="",MID(K363,5,999),IF(P364="",MID(K364,5,999),IF(P365="",MID(K365,5,999),IF(P366="",MID(K366,5,999),IF(P367="",MID(K367,5,999),IF(P368="",MID(K368,5,999),IF(P369="",MID(K369,5,999),IF(P370="",MID(K370,5,999),IF(P371="",MID(K371,5,999),IF(P372="",MID(K372,5,999),MID(K373,5,999))))))))))))</f>
        <v>DISPONIBILIZAÇÃO DAS EEOO</v>
      </c>
      <c r="H362" s="47" t="s">
        <v>88</v>
      </c>
      <c r="I362" s="36">
        <v>45645</v>
      </c>
      <c r="J362" s="37" t="str">
        <f t="shared" si="164"/>
        <v>A</v>
      </c>
      <c r="K362" s="38" t="s">
        <v>26</v>
      </c>
      <c r="L362" s="39">
        <v>0</v>
      </c>
      <c r="M362" s="37">
        <f t="shared" si="165"/>
        <v>45485</v>
      </c>
      <c r="N362" s="37">
        <f t="shared" ref="N362:N372" si="176">M363</f>
        <v>45485</v>
      </c>
      <c r="O362" s="37">
        <f>M362</f>
        <v>45485</v>
      </c>
      <c r="P362" s="28"/>
      <c r="Q362" s="40" t="str">
        <f t="shared" si="166"/>
        <v/>
      </c>
      <c r="R362" s="41" t="str">
        <f t="shared" si="167"/>
        <v/>
      </c>
      <c r="S362" s="42" t="str">
        <f t="shared" si="168"/>
        <v/>
      </c>
      <c r="T362" s="42" t="str">
        <f t="shared" si="169"/>
        <v/>
      </c>
      <c r="U362" s="42">
        <f t="shared" si="170"/>
        <v>0</v>
      </c>
      <c r="V362" s="37" t="str">
        <f t="shared" ca="1" si="171"/>
        <v>No prazo, em andamento</v>
      </c>
      <c r="W362" s="33" t="str">
        <f t="shared" si="175"/>
        <v>EVT 31 - Tintas – Tanques</v>
      </c>
    </row>
    <row r="363" spans="1:23" x14ac:dyDescent="0.25">
      <c r="A363" s="29">
        <f t="shared" si="159"/>
        <v>31</v>
      </c>
      <c r="B363" s="30" t="s">
        <v>69</v>
      </c>
      <c r="C363" s="31" t="s">
        <v>359</v>
      </c>
      <c r="D363" s="32" t="s">
        <v>89</v>
      </c>
      <c r="E363" s="33" t="str">
        <f t="shared" si="163"/>
        <v>XX/2024 - Tintas – Tanques</v>
      </c>
      <c r="F363" s="48"/>
      <c r="G363" s="35" t="str">
        <f t="shared" ref="G363:G373" si="177">G362</f>
        <v>DISPONIBILIZAÇÃO DAS EEOO</v>
      </c>
      <c r="H363" s="47" t="s">
        <v>88</v>
      </c>
      <c r="I363" s="36">
        <v>45645</v>
      </c>
      <c r="J363" s="37" t="str">
        <f t="shared" si="164"/>
        <v>B</v>
      </c>
      <c r="K363" s="38" t="s">
        <v>27</v>
      </c>
      <c r="L363" s="39">
        <v>5</v>
      </c>
      <c r="M363" s="37">
        <f t="shared" si="165"/>
        <v>45485</v>
      </c>
      <c r="N363" s="37">
        <f t="shared" si="176"/>
        <v>45490</v>
      </c>
      <c r="O363" s="37" t="str">
        <f t="shared" ref="O363:O373" si="178">IF(P362&lt;&gt;"",P362,"")</f>
        <v/>
      </c>
      <c r="P363" s="28"/>
      <c r="Q363" s="40" t="str">
        <f t="shared" si="166"/>
        <v/>
      </c>
      <c r="R363" s="41" t="str">
        <f t="shared" si="167"/>
        <v/>
      </c>
      <c r="S363" s="42" t="str">
        <f t="shared" si="168"/>
        <v/>
      </c>
      <c r="T363" s="42" t="str">
        <f t="shared" si="169"/>
        <v/>
      </c>
      <c r="U363" s="42">
        <f t="shared" si="170"/>
        <v>0</v>
      </c>
      <c r="V363" s="37" t="str">
        <f t="shared" ca="1" si="171"/>
        <v>No prazo, ainda não iniciado</v>
      </c>
      <c r="W363" s="33" t="str">
        <f t="shared" si="175"/>
        <v>EVT 31 - Tintas – Tanques</v>
      </c>
    </row>
    <row r="364" spans="1:23" x14ac:dyDescent="0.25">
      <c r="A364" s="29">
        <f t="shared" si="159"/>
        <v>31</v>
      </c>
      <c r="B364" s="30" t="s">
        <v>69</v>
      </c>
      <c r="C364" s="31" t="s">
        <v>359</v>
      </c>
      <c r="D364" s="32" t="s">
        <v>89</v>
      </c>
      <c r="E364" s="33" t="str">
        <f t="shared" si="163"/>
        <v>XX/2024 - Tintas – Tanques</v>
      </c>
      <c r="F364" s="48"/>
      <c r="G364" s="35" t="str">
        <f t="shared" si="177"/>
        <v>DISPONIBILIZAÇÃO DAS EEOO</v>
      </c>
      <c r="H364" s="47" t="s">
        <v>88</v>
      </c>
      <c r="I364" s="36">
        <v>45645</v>
      </c>
      <c r="J364" s="37" t="str">
        <f t="shared" si="164"/>
        <v>C</v>
      </c>
      <c r="K364" s="38" t="s">
        <v>28</v>
      </c>
      <c r="L364" s="39">
        <v>55</v>
      </c>
      <c r="M364" s="37">
        <f t="shared" si="165"/>
        <v>45490</v>
      </c>
      <c r="N364" s="37">
        <f t="shared" si="176"/>
        <v>45545</v>
      </c>
      <c r="O364" s="37" t="str">
        <f t="shared" si="178"/>
        <v/>
      </c>
      <c r="P364" s="28"/>
      <c r="Q364" s="40" t="str">
        <f t="shared" si="166"/>
        <v/>
      </c>
      <c r="R364" s="41" t="str">
        <f t="shared" si="167"/>
        <v/>
      </c>
      <c r="S364" s="42" t="str">
        <f t="shared" si="168"/>
        <v/>
      </c>
      <c r="T364" s="42" t="str">
        <f t="shared" si="169"/>
        <v/>
      </c>
      <c r="U364" s="42">
        <f t="shared" si="170"/>
        <v>0</v>
      </c>
      <c r="V364" s="37" t="str">
        <f t="shared" ca="1" si="171"/>
        <v>No prazo, ainda não iniciado</v>
      </c>
      <c r="W364" s="33" t="str">
        <f t="shared" si="175"/>
        <v>EVT 31 - Tintas – Tanques</v>
      </c>
    </row>
    <row r="365" spans="1:23" x14ac:dyDescent="0.25">
      <c r="A365" s="29">
        <f t="shared" si="159"/>
        <v>31</v>
      </c>
      <c r="B365" s="30" t="s">
        <v>69</v>
      </c>
      <c r="C365" s="31" t="s">
        <v>359</v>
      </c>
      <c r="D365" s="32" t="s">
        <v>89</v>
      </c>
      <c r="E365" s="33" t="str">
        <f t="shared" si="163"/>
        <v>XX/2024 - Tintas – Tanques</v>
      </c>
      <c r="F365" s="48"/>
      <c r="G365" s="35" t="str">
        <f t="shared" si="177"/>
        <v>DISPONIBILIZAÇÃO DAS EEOO</v>
      </c>
      <c r="H365" s="47" t="s">
        <v>88</v>
      </c>
      <c r="I365" s="36">
        <v>45645</v>
      </c>
      <c r="J365" s="37" t="str">
        <f t="shared" si="164"/>
        <v>D</v>
      </c>
      <c r="K365" s="38" t="s">
        <v>29</v>
      </c>
      <c r="L365" s="39">
        <v>5</v>
      </c>
      <c r="M365" s="37">
        <f t="shared" si="165"/>
        <v>45545</v>
      </c>
      <c r="N365" s="37">
        <f t="shared" si="176"/>
        <v>45550</v>
      </c>
      <c r="O365" s="37" t="str">
        <f t="shared" si="178"/>
        <v/>
      </c>
      <c r="P365" s="28"/>
      <c r="Q365" s="40" t="str">
        <f t="shared" si="166"/>
        <v/>
      </c>
      <c r="R365" s="41" t="str">
        <f t="shared" si="167"/>
        <v/>
      </c>
      <c r="S365" s="42" t="str">
        <f t="shared" si="168"/>
        <v/>
      </c>
      <c r="T365" s="42" t="str">
        <f t="shared" si="169"/>
        <v/>
      </c>
      <c r="U365" s="42">
        <f t="shared" si="170"/>
        <v>0</v>
      </c>
      <c r="V365" s="37" t="str">
        <f t="shared" ca="1" si="171"/>
        <v>No prazo, ainda não iniciado</v>
      </c>
      <c r="W365" s="33" t="str">
        <f t="shared" si="175"/>
        <v>EVT 31 - Tintas – Tanques</v>
      </c>
    </row>
    <row r="366" spans="1:23" x14ac:dyDescent="0.25">
      <c r="A366" s="29">
        <f t="shared" si="159"/>
        <v>31</v>
      </c>
      <c r="B366" s="30" t="s">
        <v>69</v>
      </c>
      <c r="C366" s="31" t="s">
        <v>359</v>
      </c>
      <c r="D366" s="32" t="s">
        <v>89</v>
      </c>
      <c r="E366" s="33" t="str">
        <f t="shared" si="163"/>
        <v>XX/2024 - Tintas – Tanques</v>
      </c>
      <c r="F366" s="48"/>
      <c r="G366" s="35" t="str">
        <f t="shared" si="177"/>
        <v>DISPONIBILIZAÇÃO DAS EEOO</v>
      </c>
      <c r="H366" s="47" t="s">
        <v>88</v>
      </c>
      <c r="I366" s="36">
        <v>45645</v>
      </c>
      <c r="J366" s="37" t="str">
        <f t="shared" si="164"/>
        <v>E</v>
      </c>
      <c r="K366" s="38" t="s">
        <v>30</v>
      </c>
      <c r="L366" s="39">
        <v>5</v>
      </c>
      <c r="M366" s="37">
        <f t="shared" si="165"/>
        <v>45550</v>
      </c>
      <c r="N366" s="37">
        <f t="shared" si="176"/>
        <v>45555</v>
      </c>
      <c r="O366" s="37" t="str">
        <f t="shared" si="178"/>
        <v/>
      </c>
      <c r="P366" s="28"/>
      <c r="Q366" s="40" t="str">
        <f t="shared" si="166"/>
        <v/>
      </c>
      <c r="R366" s="41" t="str">
        <f t="shared" si="167"/>
        <v/>
      </c>
      <c r="S366" s="42" t="str">
        <f t="shared" si="168"/>
        <v/>
      </c>
      <c r="T366" s="42" t="str">
        <f t="shared" si="169"/>
        <v/>
      </c>
      <c r="U366" s="42">
        <f t="shared" si="170"/>
        <v>0</v>
      </c>
      <c r="V366" s="37" t="str">
        <f t="shared" ca="1" si="171"/>
        <v>No prazo, ainda não iniciado</v>
      </c>
      <c r="W366" s="33" t="str">
        <f t="shared" si="175"/>
        <v>EVT 31 - Tintas – Tanques</v>
      </c>
    </row>
    <row r="367" spans="1:23" x14ac:dyDescent="0.25">
      <c r="A367" s="29">
        <f t="shared" si="159"/>
        <v>31</v>
      </c>
      <c r="B367" s="30" t="s">
        <v>69</v>
      </c>
      <c r="C367" s="31" t="s">
        <v>359</v>
      </c>
      <c r="D367" s="32" t="s">
        <v>89</v>
      </c>
      <c r="E367" s="33" t="str">
        <f t="shared" si="163"/>
        <v>XX/2024 - Tintas – Tanques</v>
      </c>
      <c r="F367" s="48"/>
      <c r="G367" s="35" t="str">
        <f t="shared" si="177"/>
        <v>DISPONIBILIZAÇÃO DAS EEOO</v>
      </c>
      <c r="H367" s="47" t="s">
        <v>88</v>
      </c>
      <c r="I367" s="36">
        <v>45645</v>
      </c>
      <c r="J367" s="37" t="str">
        <f t="shared" si="164"/>
        <v>F</v>
      </c>
      <c r="K367" s="38" t="s">
        <v>31</v>
      </c>
      <c r="L367" s="39">
        <v>5</v>
      </c>
      <c r="M367" s="37">
        <f t="shared" si="165"/>
        <v>45555</v>
      </c>
      <c r="N367" s="37">
        <f t="shared" si="176"/>
        <v>45560</v>
      </c>
      <c r="O367" s="37" t="str">
        <f t="shared" si="178"/>
        <v/>
      </c>
      <c r="P367" s="28"/>
      <c r="Q367" s="40" t="str">
        <f t="shared" si="166"/>
        <v/>
      </c>
      <c r="R367" s="41" t="str">
        <f t="shared" si="167"/>
        <v/>
      </c>
      <c r="S367" s="42" t="str">
        <f t="shared" si="168"/>
        <v/>
      </c>
      <c r="T367" s="42" t="str">
        <f t="shared" si="169"/>
        <v/>
      </c>
      <c r="U367" s="42">
        <f t="shared" si="170"/>
        <v>0</v>
      </c>
      <c r="V367" s="37" t="str">
        <f t="shared" ca="1" si="171"/>
        <v>No prazo, ainda não iniciado</v>
      </c>
      <c r="W367" s="33" t="str">
        <f t="shared" si="175"/>
        <v>EVT 31 - Tintas – Tanques</v>
      </c>
    </row>
    <row r="368" spans="1:23" x14ac:dyDescent="0.25">
      <c r="A368" s="29">
        <f t="shared" si="159"/>
        <v>31</v>
      </c>
      <c r="B368" s="30" t="s">
        <v>69</v>
      </c>
      <c r="C368" s="31" t="s">
        <v>359</v>
      </c>
      <c r="D368" s="32" t="s">
        <v>89</v>
      </c>
      <c r="E368" s="33" t="str">
        <f t="shared" si="163"/>
        <v>XX/2024 - Tintas – Tanques</v>
      </c>
      <c r="F368" s="48"/>
      <c r="G368" s="35" t="str">
        <f t="shared" si="177"/>
        <v>DISPONIBILIZAÇÃO DAS EEOO</v>
      </c>
      <c r="H368" s="47" t="s">
        <v>88</v>
      </c>
      <c r="I368" s="36">
        <v>45645</v>
      </c>
      <c r="J368" s="37" t="str">
        <f t="shared" si="164"/>
        <v>G</v>
      </c>
      <c r="K368" s="38" t="s">
        <v>32</v>
      </c>
      <c r="L368" s="39">
        <v>10</v>
      </c>
      <c r="M368" s="37">
        <f t="shared" si="165"/>
        <v>45560</v>
      </c>
      <c r="N368" s="37">
        <f t="shared" si="176"/>
        <v>45570</v>
      </c>
      <c r="O368" s="37" t="str">
        <f t="shared" si="178"/>
        <v/>
      </c>
      <c r="P368" s="28"/>
      <c r="Q368" s="40" t="str">
        <f t="shared" si="166"/>
        <v/>
      </c>
      <c r="R368" s="41" t="str">
        <f t="shared" si="167"/>
        <v/>
      </c>
      <c r="S368" s="42" t="str">
        <f t="shared" si="168"/>
        <v/>
      </c>
      <c r="T368" s="42" t="str">
        <f t="shared" si="169"/>
        <v/>
      </c>
      <c r="U368" s="42">
        <f t="shared" si="170"/>
        <v>0</v>
      </c>
      <c r="V368" s="37" t="str">
        <f t="shared" ca="1" si="171"/>
        <v>No prazo, ainda não iniciado</v>
      </c>
      <c r="W368" s="33" t="str">
        <f t="shared" si="175"/>
        <v>EVT 31 - Tintas – Tanques</v>
      </c>
    </row>
    <row r="369" spans="1:23" x14ac:dyDescent="0.25">
      <c r="A369" s="29">
        <f t="shared" si="159"/>
        <v>31</v>
      </c>
      <c r="B369" s="30" t="s">
        <v>69</v>
      </c>
      <c r="C369" s="31" t="s">
        <v>359</v>
      </c>
      <c r="D369" s="32" t="s">
        <v>89</v>
      </c>
      <c r="E369" s="33" t="str">
        <f t="shared" si="163"/>
        <v>XX/2024 - Tintas – Tanques</v>
      </c>
      <c r="F369" s="48"/>
      <c r="G369" s="35" t="str">
        <f t="shared" si="177"/>
        <v>DISPONIBILIZAÇÃO DAS EEOO</v>
      </c>
      <c r="H369" s="47" t="s">
        <v>88</v>
      </c>
      <c r="I369" s="36">
        <v>45645</v>
      </c>
      <c r="J369" s="37" t="str">
        <f t="shared" si="164"/>
        <v>H</v>
      </c>
      <c r="K369" s="38" t="s">
        <v>33</v>
      </c>
      <c r="L369" s="39">
        <v>10</v>
      </c>
      <c r="M369" s="37">
        <f t="shared" si="165"/>
        <v>45570</v>
      </c>
      <c r="N369" s="37">
        <f t="shared" si="176"/>
        <v>45580</v>
      </c>
      <c r="O369" s="37" t="str">
        <f t="shared" si="178"/>
        <v/>
      </c>
      <c r="P369" s="28"/>
      <c r="Q369" s="40" t="str">
        <f t="shared" si="166"/>
        <v/>
      </c>
      <c r="R369" s="41" t="str">
        <f t="shared" si="167"/>
        <v/>
      </c>
      <c r="S369" s="42" t="str">
        <f t="shared" si="168"/>
        <v/>
      </c>
      <c r="T369" s="42" t="str">
        <f t="shared" si="169"/>
        <v/>
      </c>
      <c r="U369" s="42">
        <f t="shared" si="170"/>
        <v>0</v>
      </c>
      <c r="V369" s="37" t="str">
        <f t="shared" ca="1" si="171"/>
        <v>No prazo, ainda não iniciado</v>
      </c>
      <c r="W369" s="33" t="str">
        <f t="shared" si="175"/>
        <v>EVT 31 - Tintas – Tanques</v>
      </c>
    </row>
    <row r="370" spans="1:23" x14ac:dyDescent="0.25">
      <c r="A370" s="29">
        <f t="shared" si="159"/>
        <v>31</v>
      </c>
      <c r="B370" s="30" t="s">
        <v>69</v>
      </c>
      <c r="C370" s="31" t="s">
        <v>359</v>
      </c>
      <c r="D370" s="32" t="s">
        <v>89</v>
      </c>
      <c r="E370" s="33" t="str">
        <f t="shared" si="163"/>
        <v>XX/2024 - Tintas – Tanques</v>
      </c>
      <c r="F370" s="48"/>
      <c r="G370" s="35" t="str">
        <f t="shared" si="177"/>
        <v>DISPONIBILIZAÇÃO DAS EEOO</v>
      </c>
      <c r="H370" s="47" t="s">
        <v>88</v>
      </c>
      <c r="I370" s="36">
        <v>45645</v>
      </c>
      <c r="J370" s="37" t="str">
        <f t="shared" si="164"/>
        <v>I</v>
      </c>
      <c r="K370" s="38" t="s">
        <v>34</v>
      </c>
      <c r="L370" s="39">
        <v>20</v>
      </c>
      <c r="M370" s="37">
        <f t="shared" si="165"/>
        <v>45580</v>
      </c>
      <c r="N370" s="37">
        <f t="shared" si="176"/>
        <v>45600</v>
      </c>
      <c r="O370" s="37" t="str">
        <f t="shared" si="178"/>
        <v/>
      </c>
      <c r="P370" s="28"/>
      <c r="Q370" s="40" t="str">
        <f t="shared" si="166"/>
        <v/>
      </c>
      <c r="R370" s="41" t="str">
        <f t="shared" si="167"/>
        <v/>
      </c>
      <c r="S370" s="42" t="str">
        <f t="shared" si="168"/>
        <v/>
      </c>
      <c r="T370" s="42" t="str">
        <f t="shared" si="169"/>
        <v/>
      </c>
      <c r="U370" s="42">
        <f t="shared" si="170"/>
        <v>0</v>
      </c>
      <c r="V370" s="37" t="str">
        <f t="shared" ca="1" si="171"/>
        <v>No prazo, ainda não iniciado</v>
      </c>
      <c r="W370" s="33" t="str">
        <f t="shared" si="175"/>
        <v>EVT 31 - Tintas – Tanques</v>
      </c>
    </row>
    <row r="371" spans="1:23" x14ac:dyDescent="0.25">
      <c r="A371" s="29">
        <f t="shared" si="159"/>
        <v>31</v>
      </c>
      <c r="B371" s="30" t="s">
        <v>69</v>
      </c>
      <c r="C371" s="31" t="s">
        <v>359</v>
      </c>
      <c r="D371" s="32" t="s">
        <v>89</v>
      </c>
      <c r="E371" s="33" t="str">
        <f t="shared" si="163"/>
        <v>XX/2024 - Tintas – Tanques</v>
      </c>
      <c r="F371" s="48"/>
      <c r="G371" s="35" t="str">
        <f t="shared" si="177"/>
        <v>DISPONIBILIZAÇÃO DAS EEOO</v>
      </c>
      <c r="H371" s="47" t="s">
        <v>88</v>
      </c>
      <c r="I371" s="36">
        <v>45645</v>
      </c>
      <c r="J371" s="37" t="str">
        <f t="shared" si="164"/>
        <v>J</v>
      </c>
      <c r="K371" s="38" t="s">
        <v>35</v>
      </c>
      <c r="L371" s="39">
        <v>10</v>
      </c>
      <c r="M371" s="37">
        <f t="shared" si="165"/>
        <v>45600</v>
      </c>
      <c r="N371" s="37">
        <f t="shared" si="176"/>
        <v>45610</v>
      </c>
      <c r="O371" s="37" t="str">
        <f t="shared" si="178"/>
        <v/>
      </c>
      <c r="P371" s="28"/>
      <c r="Q371" s="40" t="str">
        <f t="shared" si="166"/>
        <v/>
      </c>
      <c r="R371" s="41" t="str">
        <f t="shared" si="167"/>
        <v/>
      </c>
      <c r="S371" s="42" t="str">
        <f t="shared" si="168"/>
        <v/>
      </c>
      <c r="T371" s="42" t="str">
        <f t="shared" si="169"/>
        <v/>
      </c>
      <c r="U371" s="42">
        <f t="shared" si="170"/>
        <v>0</v>
      </c>
      <c r="V371" s="37" t="str">
        <f t="shared" ca="1" si="171"/>
        <v>No prazo, ainda não iniciado</v>
      </c>
      <c r="W371" s="33" t="str">
        <f t="shared" si="175"/>
        <v>EVT 31 - Tintas – Tanques</v>
      </c>
    </row>
    <row r="372" spans="1:23" x14ac:dyDescent="0.25">
      <c r="A372" s="29">
        <f t="shared" si="159"/>
        <v>31</v>
      </c>
      <c r="B372" s="30" t="s">
        <v>69</v>
      </c>
      <c r="C372" s="31" t="s">
        <v>359</v>
      </c>
      <c r="D372" s="32" t="s">
        <v>89</v>
      </c>
      <c r="E372" s="33" t="str">
        <f t="shared" si="163"/>
        <v>XX/2024 - Tintas – Tanques</v>
      </c>
      <c r="F372" s="48"/>
      <c r="G372" s="35" t="str">
        <f t="shared" si="177"/>
        <v>DISPONIBILIZAÇÃO DAS EEOO</v>
      </c>
      <c r="H372" s="47" t="s">
        <v>88</v>
      </c>
      <c r="I372" s="36">
        <v>45645</v>
      </c>
      <c r="J372" s="37" t="str">
        <f t="shared" si="164"/>
        <v>K</v>
      </c>
      <c r="K372" s="38" t="s">
        <v>36</v>
      </c>
      <c r="L372" s="39">
        <v>20</v>
      </c>
      <c r="M372" s="37">
        <f t="shared" si="165"/>
        <v>45610</v>
      </c>
      <c r="N372" s="37">
        <f t="shared" si="176"/>
        <v>45630</v>
      </c>
      <c r="O372" s="37" t="str">
        <f t="shared" si="178"/>
        <v/>
      </c>
      <c r="P372" s="28"/>
      <c r="Q372" s="40" t="str">
        <f t="shared" si="166"/>
        <v/>
      </c>
      <c r="R372" s="41" t="str">
        <f t="shared" si="167"/>
        <v/>
      </c>
      <c r="S372" s="42" t="str">
        <f t="shared" si="168"/>
        <v/>
      </c>
      <c r="T372" s="42" t="str">
        <f t="shared" si="169"/>
        <v/>
      </c>
      <c r="U372" s="42">
        <f t="shared" si="170"/>
        <v>0</v>
      </c>
      <c r="V372" s="37" t="str">
        <f t="shared" ca="1" si="171"/>
        <v>No prazo, ainda não iniciado</v>
      </c>
      <c r="W372" s="33" t="str">
        <f t="shared" si="175"/>
        <v>EVT 31 - Tintas – Tanques</v>
      </c>
    </row>
    <row r="373" spans="1:23" x14ac:dyDescent="0.25">
      <c r="A373" s="29">
        <f t="shared" si="159"/>
        <v>31</v>
      </c>
      <c r="B373" s="30" t="s">
        <v>69</v>
      </c>
      <c r="C373" s="31" t="s">
        <v>359</v>
      </c>
      <c r="D373" s="32" t="s">
        <v>89</v>
      </c>
      <c r="E373" s="33" t="str">
        <f t="shared" si="163"/>
        <v>XX/2024 - Tintas – Tanques</v>
      </c>
      <c r="F373" s="48"/>
      <c r="G373" s="35" t="str">
        <f t="shared" si="177"/>
        <v>DISPONIBILIZAÇÃO DAS EEOO</v>
      </c>
      <c r="H373" s="47" t="s">
        <v>88</v>
      </c>
      <c r="I373" s="36">
        <v>45645</v>
      </c>
      <c r="J373" s="37" t="str">
        <f t="shared" si="164"/>
        <v>L</v>
      </c>
      <c r="K373" s="38" t="s">
        <v>37</v>
      </c>
      <c r="L373" s="39">
        <v>5</v>
      </c>
      <c r="M373" s="37">
        <f t="shared" si="165"/>
        <v>45630</v>
      </c>
      <c r="N373" s="43">
        <f>I373-10</f>
        <v>45635</v>
      </c>
      <c r="O373" s="37" t="str">
        <f t="shared" si="178"/>
        <v/>
      </c>
      <c r="P373" s="28"/>
      <c r="Q373" s="40" t="str">
        <f t="shared" si="166"/>
        <v/>
      </c>
      <c r="R373" s="41" t="str">
        <f t="shared" si="167"/>
        <v/>
      </c>
      <c r="S373" s="42" t="str">
        <f t="shared" si="168"/>
        <v/>
      </c>
      <c r="T373" s="42" t="str">
        <f t="shared" si="169"/>
        <v/>
      </c>
      <c r="U373" s="42">
        <f t="shared" si="170"/>
        <v>0</v>
      </c>
      <c r="V373" s="37" t="str">
        <f t="shared" ca="1" si="171"/>
        <v>No prazo, ainda não iniciado</v>
      </c>
      <c r="W373" s="33" t="str">
        <f t="shared" si="175"/>
        <v>EVT 31 - Tintas – Tanques</v>
      </c>
    </row>
    <row r="374" spans="1:23" x14ac:dyDescent="0.25">
      <c r="A374" s="29">
        <f t="shared" si="159"/>
        <v>32</v>
      </c>
      <c r="B374" s="30" t="s">
        <v>69</v>
      </c>
      <c r="C374" s="31" t="s">
        <v>362</v>
      </c>
      <c r="D374" s="32" t="s">
        <v>91</v>
      </c>
      <c r="E374" s="33" t="str">
        <f t="shared" si="163"/>
        <v>202/2023 - Material de Cama e Mesa</v>
      </c>
      <c r="F374" s="48"/>
      <c r="G374" s="35" t="str">
        <f>IF(P374="",MID(K374,5,999),IF(P375="",MID(K375,5,999),IF(P376="",MID(K376,5,999),IF(P377="",MID(K377,5,999),IF(P378="",MID(K378,5,999),IF(P379="",MID(K379,5,999),IF(P380="",MID(K380,5,999),IF(P381="",MID(K381,5,999),IF(P382="",MID(K382,5,999),IF(P383="",MID(K383,5,999),IF(P384="",MID(K384,5,999),MID(K385,5,999))))))))))))</f>
        <v>PRONTIFICACAO DOC COMRJ-20</v>
      </c>
      <c r="H374" s="31" t="s">
        <v>90</v>
      </c>
      <c r="I374" s="50">
        <v>44964</v>
      </c>
      <c r="J374" s="37" t="str">
        <f t="shared" si="164"/>
        <v>A</v>
      </c>
      <c r="K374" s="38" t="s">
        <v>26</v>
      </c>
      <c r="L374" s="39">
        <v>0</v>
      </c>
      <c r="M374" s="37">
        <f t="shared" si="165"/>
        <v>44804</v>
      </c>
      <c r="N374" s="37">
        <f t="shared" ref="N374:N384" si="179">M375</f>
        <v>44804</v>
      </c>
      <c r="O374" s="37">
        <v>44645</v>
      </c>
      <c r="P374" s="28">
        <v>44645</v>
      </c>
      <c r="Q374" s="40" t="str">
        <f t="shared" si="166"/>
        <v>S</v>
      </c>
      <c r="R374" s="41">
        <f t="shared" si="167"/>
        <v>0</v>
      </c>
      <c r="S374" s="42">
        <f t="shared" si="168"/>
        <v>0</v>
      </c>
      <c r="T374" s="42">
        <f t="shared" si="169"/>
        <v>0</v>
      </c>
      <c r="U374" s="42">
        <f t="shared" si="170"/>
        <v>1</v>
      </c>
      <c r="V374" s="37" t="str">
        <f t="shared" ca="1" si="171"/>
        <v>Executado no prazo</v>
      </c>
      <c r="W374" s="33" t="str">
        <f t="shared" si="175"/>
        <v>EVT 32 - Material de Cama e Mesa</v>
      </c>
    </row>
    <row r="375" spans="1:23" x14ac:dyDescent="0.25">
      <c r="A375" s="29">
        <f t="shared" si="159"/>
        <v>32</v>
      </c>
      <c r="B375" s="30" t="s">
        <v>69</v>
      </c>
      <c r="C375" s="31" t="s">
        <v>362</v>
      </c>
      <c r="D375" s="32" t="s">
        <v>91</v>
      </c>
      <c r="E375" s="33" t="str">
        <f t="shared" si="163"/>
        <v>202/2023 - Material de Cama e Mesa</v>
      </c>
      <c r="F375" s="48"/>
      <c r="G375" s="35" t="str">
        <f t="shared" ref="G375:G385" si="180">G374</f>
        <v>PRONTIFICACAO DOC COMRJ-20</v>
      </c>
      <c r="H375" s="31" t="s">
        <v>90</v>
      </c>
      <c r="I375" s="51">
        <v>44964</v>
      </c>
      <c r="J375" s="37" t="str">
        <f t="shared" si="164"/>
        <v>B</v>
      </c>
      <c r="K375" s="38" t="s">
        <v>27</v>
      </c>
      <c r="L375" s="39">
        <v>5</v>
      </c>
      <c r="M375" s="37">
        <f t="shared" si="165"/>
        <v>44804</v>
      </c>
      <c r="N375" s="37">
        <f t="shared" si="179"/>
        <v>44809</v>
      </c>
      <c r="O375" s="37">
        <f t="shared" ref="O375:O385" si="181">IF(P374&lt;&gt;"",P374,"")</f>
        <v>44645</v>
      </c>
      <c r="P375" s="28">
        <v>44705</v>
      </c>
      <c r="Q375" s="40" t="str">
        <f t="shared" si="166"/>
        <v>S</v>
      </c>
      <c r="R375" s="41">
        <f t="shared" si="167"/>
        <v>60</v>
      </c>
      <c r="S375" s="42">
        <f t="shared" si="168"/>
        <v>5</v>
      </c>
      <c r="T375" s="42">
        <f t="shared" si="169"/>
        <v>55</v>
      </c>
      <c r="U375" s="42">
        <f t="shared" si="170"/>
        <v>1</v>
      </c>
      <c r="V375" s="37" t="str">
        <f t="shared" ca="1" si="171"/>
        <v>Executado no prazo</v>
      </c>
      <c r="W375" s="33" t="str">
        <f t="shared" si="175"/>
        <v>EVT 32 - Material de Cama e Mesa</v>
      </c>
    </row>
    <row r="376" spans="1:23" x14ac:dyDescent="0.25">
      <c r="A376" s="29">
        <f t="shared" si="159"/>
        <v>32</v>
      </c>
      <c r="B376" s="30" t="s">
        <v>69</v>
      </c>
      <c r="C376" s="31" t="s">
        <v>362</v>
      </c>
      <c r="D376" s="32" t="s">
        <v>91</v>
      </c>
      <c r="E376" s="33" t="str">
        <f t="shared" si="163"/>
        <v>202/2023 - Material de Cama e Mesa</v>
      </c>
      <c r="F376" s="48"/>
      <c r="G376" s="35" t="str">
        <f t="shared" si="180"/>
        <v>PRONTIFICACAO DOC COMRJ-20</v>
      </c>
      <c r="H376" s="31" t="s">
        <v>90</v>
      </c>
      <c r="I376" s="51">
        <v>44964</v>
      </c>
      <c r="J376" s="37" t="str">
        <f t="shared" si="164"/>
        <v>C</v>
      </c>
      <c r="K376" s="38" t="s">
        <v>28</v>
      </c>
      <c r="L376" s="39">
        <v>15</v>
      </c>
      <c r="M376" s="37">
        <f t="shared" si="165"/>
        <v>44809</v>
      </c>
      <c r="N376" s="37">
        <f t="shared" si="179"/>
        <v>44824</v>
      </c>
      <c r="O376" s="37">
        <f t="shared" si="181"/>
        <v>44705</v>
      </c>
      <c r="P376" s="28">
        <v>44770</v>
      </c>
      <c r="Q376" s="40" t="str">
        <f t="shared" si="166"/>
        <v>S</v>
      </c>
      <c r="R376" s="41">
        <f t="shared" si="167"/>
        <v>65</v>
      </c>
      <c r="S376" s="42">
        <f t="shared" si="168"/>
        <v>15</v>
      </c>
      <c r="T376" s="42">
        <f t="shared" si="169"/>
        <v>50</v>
      </c>
      <c r="U376" s="42">
        <f t="shared" si="170"/>
        <v>1</v>
      </c>
      <c r="V376" s="37" t="str">
        <f t="shared" ca="1" si="171"/>
        <v>Executado no prazo</v>
      </c>
      <c r="W376" s="33" t="str">
        <f t="shared" si="175"/>
        <v>EVT 32 - Material de Cama e Mesa</v>
      </c>
    </row>
    <row r="377" spans="1:23" x14ac:dyDescent="0.25">
      <c r="A377" s="29">
        <f t="shared" si="159"/>
        <v>32</v>
      </c>
      <c r="B377" s="30" t="s">
        <v>69</v>
      </c>
      <c r="C377" s="31" t="s">
        <v>362</v>
      </c>
      <c r="D377" s="32" t="s">
        <v>91</v>
      </c>
      <c r="E377" s="33" t="str">
        <f t="shared" si="163"/>
        <v>202/2023 - Material de Cama e Mesa</v>
      </c>
      <c r="F377" s="48"/>
      <c r="G377" s="35" t="str">
        <f t="shared" si="180"/>
        <v>PRONTIFICACAO DOC COMRJ-20</v>
      </c>
      <c r="H377" s="31" t="s">
        <v>90</v>
      </c>
      <c r="I377" s="51">
        <v>44964</v>
      </c>
      <c r="J377" s="37" t="str">
        <f t="shared" si="164"/>
        <v>D</v>
      </c>
      <c r="K377" s="38" t="s">
        <v>29</v>
      </c>
      <c r="L377" s="39">
        <v>5</v>
      </c>
      <c r="M377" s="37">
        <f t="shared" si="165"/>
        <v>44824</v>
      </c>
      <c r="N377" s="37">
        <f t="shared" si="179"/>
        <v>44829</v>
      </c>
      <c r="O377" s="37">
        <f t="shared" si="181"/>
        <v>44770</v>
      </c>
      <c r="P377" s="28">
        <v>44771</v>
      </c>
      <c r="Q377" s="40" t="str">
        <f t="shared" si="166"/>
        <v>S</v>
      </c>
      <c r="R377" s="41">
        <f t="shared" si="167"/>
        <v>1</v>
      </c>
      <c r="S377" s="42">
        <f t="shared" si="168"/>
        <v>5</v>
      </c>
      <c r="T377" s="42">
        <f t="shared" si="169"/>
        <v>-4</v>
      </c>
      <c r="U377" s="42">
        <f t="shared" si="170"/>
        <v>1</v>
      </c>
      <c r="V377" s="37" t="str">
        <f t="shared" ca="1" si="171"/>
        <v>Executado no prazo</v>
      </c>
      <c r="W377" s="33" t="str">
        <f t="shared" si="175"/>
        <v>EVT 32 - Material de Cama e Mesa</v>
      </c>
    </row>
    <row r="378" spans="1:23" x14ac:dyDescent="0.25">
      <c r="A378" s="29">
        <f t="shared" si="159"/>
        <v>32</v>
      </c>
      <c r="B378" s="30" t="s">
        <v>69</v>
      </c>
      <c r="C378" s="31" t="s">
        <v>362</v>
      </c>
      <c r="D378" s="32" t="s">
        <v>91</v>
      </c>
      <c r="E378" s="33" t="str">
        <f t="shared" si="163"/>
        <v>202/2023 - Material de Cama e Mesa</v>
      </c>
      <c r="F378" s="48"/>
      <c r="G378" s="35" t="str">
        <f t="shared" si="180"/>
        <v>PRONTIFICACAO DOC COMRJ-20</v>
      </c>
      <c r="H378" s="31" t="s">
        <v>90</v>
      </c>
      <c r="I378" s="51">
        <v>44964</v>
      </c>
      <c r="J378" s="37" t="str">
        <f t="shared" si="164"/>
        <v>E</v>
      </c>
      <c r="K378" s="38" t="s">
        <v>30</v>
      </c>
      <c r="L378" s="39">
        <v>5</v>
      </c>
      <c r="M378" s="37">
        <f t="shared" si="165"/>
        <v>44829</v>
      </c>
      <c r="N378" s="37">
        <f t="shared" si="179"/>
        <v>44834</v>
      </c>
      <c r="O378" s="37">
        <f t="shared" si="181"/>
        <v>44771</v>
      </c>
      <c r="P378" s="28">
        <v>44784</v>
      </c>
      <c r="Q378" s="40" t="str">
        <f t="shared" si="166"/>
        <v>S</v>
      </c>
      <c r="R378" s="41">
        <f t="shared" si="167"/>
        <v>13</v>
      </c>
      <c r="S378" s="42">
        <f t="shared" si="168"/>
        <v>5</v>
      </c>
      <c r="T378" s="42">
        <f t="shared" si="169"/>
        <v>8</v>
      </c>
      <c r="U378" s="42">
        <f t="shared" si="170"/>
        <v>1</v>
      </c>
      <c r="V378" s="37" t="str">
        <f t="shared" ca="1" si="171"/>
        <v>Executado no prazo</v>
      </c>
      <c r="W378" s="33" t="str">
        <f t="shared" si="175"/>
        <v>EVT 32 - Material de Cama e Mesa</v>
      </c>
    </row>
    <row r="379" spans="1:23" x14ac:dyDescent="0.25">
      <c r="A379" s="29">
        <f t="shared" si="159"/>
        <v>32</v>
      </c>
      <c r="B379" s="30" t="s">
        <v>69</v>
      </c>
      <c r="C379" s="31" t="s">
        <v>362</v>
      </c>
      <c r="D379" s="32" t="s">
        <v>91</v>
      </c>
      <c r="E379" s="33" t="str">
        <f t="shared" si="163"/>
        <v>202/2023 - Material de Cama e Mesa</v>
      </c>
      <c r="F379" s="48"/>
      <c r="G379" s="35" t="str">
        <f t="shared" si="180"/>
        <v>PRONTIFICACAO DOC COMRJ-20</v>
      </c>
      <c r="H379" s="31" t="s">
        <v>90</v>
      </c>
      <c r="I379" s="51">
        <v>44964</v>
      </c>
      <c r="J379" s="37" t="str">
        <f t="shared" si="164"/>
        <v>F</v>
      </c>
      <c r="K379" s="38" t="s">
        <v>31</v>
      </c>
      <c r="L379" s="39">
        <v>5</v>
      </c>
      <c r="M379" s="37">
        <f t="shared" si="165"/>
        <v>44834</v>
      </c>
      <c r="N379" s="37">
        <f t="shared" si="179"/>
        <v>44839</v>
      </c>
      <c r="O379" s="37">
        <f t="shared" si="181"/>
        <v>44784</v>
      </c>
      <c r="P379" s="28">
        <v>44787</v>
      </c>
      <c r="Q379" s="40" t="str">
        <f t="shared" si="166"/>
        <v>S</v>
      </c>
      <c r="R379" s="41">
        <f t="shared" si="167"/>
        <v>3</v>
      </c>
      <c r="S379" s="42">
        <f t="shared" si="168"/>
        <v>5</v>
      </c>
      <c r="T379" s="42">
        <f t="shared" si="169"/>
        <v>-2</v>
      </c>
      <c r="U379" s="42">
        <f t="shared" si="170"/>
        <v>1</v>
      </c>
      <c r="V379" s="37" t="str">
        <f t="shared" ca="1" si="171"/>
        <v>Executado no prazo</v>
      </c>
      <c r="W379" s="33" t="str">
        <f t="shared" si="175"/>
        <v>EVT 32 - Material de Cama e Mesa</v>
      </c>
    </row>
    <row r="380" spans="1:23" x14ac:dyDescent="0.25">
      <c r="A380" s="29">
        <f t="shared" si="159"/>
        <v>32</v>
      </c>
      <c r="B380" s="30" t="s">
        <v>69</v>
      </c>
      <c r="C380" s="31" t="s">
        <v>362</v>
      </c>
      <c r="D380" s="32" t="s">
        <v>91</v>
      </c>
      <c r="E380" s="33" t="str">
        <f t="shared" si="163"/>
        <v>202/2023 - Material de Cama e Mesa</v>
      </c>
      <c r="F380" s="48"/>
      <c r="G380" s="35" t="str">
        <f t="shared" si="180"/>
        <v>PRONTIFICACAO DOC COMRJ-20</v>
      </c>
      <c r="H380" s="31" t="s">
        <v>90</v>
      </c>
      <c r="I380" s="51">
        <v>44964</v>
      </c>
      <c r="J380" s="37" t="str">
        <f t="shared" si="164"/>
        <v>G</v>
      </c>
      <c r="K380" s="38" t="s">
        <v>32</v>
      </c>
      <c r="L380" s="39">
        <v>10</v>
      </c>
      <c r="M380" s="37">
        <f t="shared" si="165"/>
        <v>44839</v>
      </c>
      <c r="N380" s="37">
        <f t="shared" si="179"/>
        <v>44849</v>
      </c>
      <c r="O380" s="37">
        <f t="shared" si="181"/>
        <v>44787</v>
      </c>
      <c r="P380" s="28">
        <v>44788</v>
      </c>
      <c r="Q380" s="40" t="str">
        <f t="shared" si="166"/>
        <v>S</v>
      </c>
      <c r="R380" s="41">
        <f t="shared" si="167"/>
        <v>1</v>
      </c>
      <c r="S380" s="42">
        <f t="shared" si="168"/>
        <v>10</v>
      </c>
      <c r="T380" s="42">
        <f t="shared" si="169"/>
        <v>-9</v>
      </c>
      <c r="U380" s="42">
        <f t="shared" si="170"/>
        <v>1</v>
      </c>
      <c r="V380" s="37" t="str">
        <f t="shared" ca="1" si="171"/>
        <v>Executado no prazo</v>
      </c>
      <c r="W380" s="33" t="str">
        <f t="shared" si="175"/>
        <v>EVT 32 - Material de Cama e Mesa</v>
      </c>
    </row>
    <row r="381" spans="1:23" x14ac:dyDescent="0.25">
      <c r="A381" s="29">
        <f t="shared" si="159"/>
        <v>32</v>
      </c>
      <c r="B381" s="30" t="s">
        <v>69</v>
      </c>
      <c r="C381" s="31" t="s">
        <v>362</v>
      </c>
      <c r="D381" s="32" t="s">
        <v>91</v>
      </c>
      <c r="E381" s="33" t="str">
        <f t="shared" si="163"/>
        <v>202/2023 - Material de Cama e Mesa</v>
      </c>
      <c r="F381" s="48"/>
      <c r="G381" s="35" t="str">
        <f t="shared" si="180"/>
        <v>PRONTIFICACAO DOC COMRJ-20</v>
      </c>
      <c r="H381" s="31" t="s">
        <v>90</v>
      </c>
      <c r="I381" s="51">
        <v>44964</v>
      </c>
      <c r="J381" s="37" t="str">
        <f t="shared" si="164"/>
        <v>H</v>
      </c>
      <c r="K381" s="38" t="s">
        <v>33</v>
      </c>
      <c r="L381" s="39">
        <v>10</v>
      </c>
      <c r="M381" s="37">
        <f t="shared" si="165"/>
        <v>44849</v>
      </c>
      <c r="N381" s="37">
        <f t="shared" si="179"/>
        <v>44859</v>
      </c>
      <c r="O381" s="37">
        <f t="shared" si="181"/>
        <v>44788</v>
      </c>
      <c r="P381" s="28">
        <v>44789</v>
      </c>
      <c r="Q381" s="40" t="str">
        <f t="shared" si="166"/>
        <v>S</v>
      </c>
      <c r="R381" s="41">
        <f t="shared" si="167"/>
        <v>1</v>
      </c>
      <c r="S381" s="42">
        <f t="shared" si="168"/>
        <v>10</v>
      </c>
      <c r="T381" s="42">
        <f t="shared" si="169"/>
        <v>-9</v>
      </c>
      <c r="U381" s="42">
        <f t="shared" si="170"/>
        <v>1</v>
      </c>
      <c r="V381" s="37" t="str">
        <f t="shared" ca="1" si="171"/>
        <v>Executado no prazo</v>
      </c>
      <c r="W381" s="33" t="str">
        <f t="shared" si="175"/>
        <v>EVT 32 - Material de Cama e Mesa</v>
      </c>
    </row>
    <row r="382" spans="1:23" x14ac:dyDescent="0.25">
      <c r="A382" s="29">
        <f t="shared" si="159"/>
        <v>32</v>
      </c>
      <c r="B382" s="30" t="s">
        <v>69</v>
      </c>
      <c r="C382" s="31" t="s">
        <v>362</v>
      </c>
      <c r="D382" s="32" t="s">
        <v>91</v>
      </c>
      <c r="E382" s="33" t="str">
        <f t="shared" si="163"/>
        <v>202/2023 - Material de Cama e Mesa</v>
      </c>
      <c r="F382" s="48"/>
      <c r="G382" s="35" t="str">
        <f t="shared" si="180"/>
        <v>PRONTIFICACAO DOC COMRJ-20</v>
      </c>
      <c r="H382" s="31" t="s">
        <v>90</v>
      </c>
      <c r="I382" s="51">
        <v>44964</v>
      </c>
      <c r="J382" s="37" t="str">
        <f t="shared" si="164"/>
        <v>I</v>
      </c>
      <c r="K382" s="38" t="s">
        <v>34</v>
      </c>
      <c r="L382" s="39">
        <v>20</v>
      </c>
      <c r="M382" s="37">
        <f t="shared" si="165"/>
        <v>44859</v>
      </c>
      <c r="N382" s="37">
        <f t="shared" si="179"/>
        <v>44879</v>
      </c>
      <c r="O382" s="37">
        <f t="shared" si="181"/>
        <v>44789</v>
      </c>
      <c r="P382" s="28">
        <v>44804</v>
      </c>
      <c r="Q382" s="40" t="str">
        <f t="shared" si="166"/>
        <v>S</v>
      </c>
      <c r="R382" s="41">
        <f t="shared" si="167"/>
        <v>15</v>
      </c>
      <c r="S382" s="42">
        <f t="shared" si="168"/>
        <v>20</v>
      </c>
      <c r="T382" s="42">
        <f t="shared" si="169"/>
        <v>-5</v>
      </c>
      <c r="U382" s="42">
        <f t="shared" si="170"/>
        <v>1</v>
      </c>
      <c r="V382" s="37" t="str">
        <f t="shared" ca="1" si="171"/>
        <v>Executado no prazo</v>
      </c>
      <c r="W382" s="33" t="str">
        <f t="shared" si="175"/>
        <v>EVT 32 - Material de Cama e Mesa</v>
      </c>
    </row>
    <row r="383" spans="1:23" x14ac:dyDescent="0.25">
      <c r="A383" s="29">
        <f t="shared" si="159"/>
        <v>32</v>
      </c>
      <c r="B383" s="30" t="s">
        <v>69</v>
      </c>
      <c r="C383" s="31" t="s">
        <v>362</v>
      </c>
      <c r="D383" s="32" t="s">
        <v>91</v>
      </c>
      <c r="E383" s="33" t="str">
        <f t="shared" si="163"/>
        <v>202/2023 - Material de Cama e Mesa</v>
      </c>
      <c r="F383" s="48"/>
      <c r="G383" s="35" t="str">
        <f t="shared" si="180"/>
        <v>PRONTIFICACAO DOC COMRJ-20</v>
      </c>
      <c r="H383" s="31" t="s">
        <v>90</v>
      </c>
      <c r="I383" s="51">
        <v>44964</v>
      </c>
      <c r="J383" s="37" t="str">
        <f t="shared" si="164"/>
        <v>J</v>
      </c>
      <c r="K383" s="38" t="s">
        <v>35</v>
      </c>
      <c r="L383" s="39">
        <v>10</v>
      </c>
      <c r="M383" s="37">
        <f t="shared" si="165"/>
        <v>44879</v>
      </c>
      <c r="N383" s="37">
        <f t="shared" si="179"/>
        <v>44889</v>
      </c>
      <c r="O383" s="37">
        <f t="shared" si="181"/>
        <v>44804</v>
      </c>
      <c r="P383" s="28">
        <v>44810</v>
      </c>
      <c r="Q383" s="40" t="str">
        <f t="shared" si="166"/>
        <v>S</v>
      </c>
      <c r="R383" s="41">
        <f t="shared" si="167"/>
        <v>6</v>
      </c>
      <c r="S383" s="42">
        <f t="shared" si="168"/>
        <v>10</v>
      </c>
      <c r="T383" s="42">
        <f t="shared" si="169"/>
        <v>-4</v>
      </c>
      <c r="U383" s="42">
        <f t="shared" si="170"/>
        <v>1</v>
      </c>
      <c r="V383" s="37" t="str">
        <f t="shared" ca="1" si="171"/>
        <v>Executado no prazo</v>
      </c>
      <c r="W383" s="33" t="str">
        <f t="shared" si="175"/>
        <v>EVT 32 - Material de Cama e Mesa</v>
      </c>
    </row>
    <row r="384" spans="1:23" x14ac:dyDescent="0.25">
      <c r="A384" s="29">
        <f t="shared" si="159"/>
        <v>32</v>
      </c>
      <c r="B384" s="30" t="s">
        <v>69</v>
      </c>
      <c r="C384" s="31" t="s">
        <v>362</v>
      </c>
      <c r="D384" s="32" t="s">
        <v>91</v>
      </c>
      <c r="E384" s="33" t="str">
        <f t="shared" si="163"/>
        <v>202/2023 - Material de Cama e Mesa</v>
      </c>
      <c r="F384" s="48"/>
      <c r="G384" s="35" t="str">
        <f t="shared" si="180"/>
        <v>PRONTIFICACAO DOC COMRJ-20</v>
      </c>
      <c r="H384" s="31" t="s">
        <v>90</v>
      </c>
      <c r="I384" s="51">
        <v>44964</v>
      </c>
      <c r="J384" s="37" t="str">
        <f t="shared" si="164"/>
        <v>K</v>
      </c>
      <c r="K384" s="38" t="s">
        <v>36</v>
      </c>
      <c r="L384" s="39">
        <v>60</v>
      </c>
      <c r="M384" s="37">
        <f t="shared" si="165"/>
        <v>44889</v>
      </c>
      <c r="N384" s="37">
        <f t="shared" si="179"/>
        <v>44949</v>
      </c>
      <c r="O384" s="37">
        <f t="shared" si="181"/>
        <v>44810</v>
      </c>
      <c r="P384" s="28">
        <v>44956</v>
      </c>
      <c r="Q384" s="40" t="str">
        <f t="shared" si="166"/>
        <v>S</v>
      </c>
      <c r="R384" s="41">
        <f t="shared" si="167"/>
        <v>146</v>
      </c>
      <c r="S384" s="42">
        <f t="shared" si="168"/>
        <v>60</v>
      </c>
      <c r="T384" s="42">
        <f t="shared" si="169"/>
        <v>86</v>
      </c>
      <c r="U384" s="42">
        <f t="shared" si="170"/>
        <v>1</v>
      </c>
      <c r="V384" s="37" t="str">
        <f t="shared" ca="1" si="171"/>
        <v>Executado com atraso</v>
      </c>
      <c r="W384" s="33" t="str">
        <f t="shared" si="175"/>
        <v>EVT 32 - Material de Cama e Mesa</v>
      </c>
    </row>
    <row r="385" spans="1:23" x14ac:dyDescent="0.25">
      <c r="A385" s="29">
        <f t="shared" si="159"/>
        <v>32</v>
      </c>
      <c r="B385" s="30" t="s">
        <v>69</v>
      </c>
      <c r="C385" s="31" t="s">
        <v>362</v>
      </c>
      <c r="D385" s="32" t="s">
        <v>91</v>
      </c>
      <c r="E385" s="33" t="str">
        <f t="shared" si="163"/>
        <v>202/2023 - Material de Cama e Mesa</v>
      </c>
      <c r="F385" s="48"/>
      <c r="G385" s="35" t="str">
        <f t="shared" si="180"/>
        <v>PRONTIFICACAO DOC COMRJ-20</v>
      </c>
      <c r="H385" s="31" t="s">
        <v>90</v>
      </c>
      <c r="I385" s="51">
        <v>44964</v>
      </c>
      <c r="J385" s="37" t="str">
        <f t="shared" si="164"/>
        <v>L</v>
      </c>
      <c r="K385" s="38" t="s">
        <v>37</v>
      </c>
      <c r="L385" s="39">
        <v>5</v>
      </c>
      <c r="M385" s="37">
        <f t="shared" si="165"/>
        <v>44949</v>
      </c>
      <c r="N385" s="43">
        <f>I385-10</f>
        <v>44954</v>
      </c>
      <c r="O385" s="37">
        <f t="shared" si="181"/>
        <v>44956</v>
      </c>
      <c r="P385" s="28">
        <v>44964</v>
      </c>
      <c r="Q385" s="40" t="str">
        <f t="shared" si="166"/>
        <v>S</v>
      </c>
      <c r="R385" s="41">
        <f t="shared" si="167"/>
        <v>8</v>
      </c>
      <c r="S385" s="42">
        <f t="shared" si="168"/>
        <v>5</v>
      </c>
      <c r="T385" s="42">
        <f t="shared" si="169"/>
        <v>3</v>
      </c>
      <c r="U385" s="42">
        <f t="shared" si="170"/>
        <v>1</v>
      </c>
      <c r="V385" s="37" t="str">
        <f t="shared" ca="1" si="171"/>
        <v>Executado com atraso</v>
      </c>
      <c r="W385" s="33" t="str">
        <f t="shared" si="175"/>
        <v>EVT 32 - Material de Cama e Mesa</v>
      </c>
    </row>
    <row r="386" spans="1:23" x14ac:dyDescent="0.25">
      <c r="A386" s="29">
        <f t="shared" si="159"/>
        <v>33</v>
      </c>
      <c r="B386" s="30" t="s">
        <v>69</v>
      </c>
      <c r="C386" s="31" t="s">
        <v>359</v>
      </c>
      <c r="D386" s="32" t="s">
        <v>93</v>
      </c>
      <c r="E386" s="33" t="str">
        <f t="shared" si="163"/>
        <v>XX/2024 - Material de Pintura (RPMC-4)</v>
      </c>
      <c r="F386" s="48"/>
      <c r="G386" s="35" t="str">
        <f>IF(P386="",MID(K386,5,999),IF(P387="",MID(K387,5,999),IF(P388="",MID(K388,5,999),IF(P389="",MID(K389,5,999),IF(P390="",MID(K390,5,999),IF(P391="",MID(K391,5,999),IF(P392="",MID(K392,5,999),IF(P393="",MID(K393,5,999),IF(P394="",MID(K394,5,999),IF(P395="",MID(K395,5,999),IF(P396="",MID(K396,5,999),MID(K397,5,999))))))))))))</f>
        <v>CORREÇÃO E PUBLICAÇÃO</v>
      </c>
      <c r="H386" s="31" t="s">
        <v>92</v>
      </c>
      <c r="I386" s="50">
        <v>45645</v>
      </c>
      <c r="J386" s="37" t="str">
        <f t="shared" si="164"/>
        <v>A</v>
      </c>
      <c r="K386" s="38" t="s">
        <v>26</v>
      </c>
      <c r="L386" s="39">
        <v>0</v>
      </c>
      <c r="M386" s="37">
        <f t="shared" si="165"/>
        <v>45490</v>
      </c>
      <c r="N386" s="37">
        <f t="shared" ref="N386:N396" si="182">M387</f>
        <v>45490</v>
      </c>
      <c r="O386" s="37">
        <v>44728</v>
      </c>
      <c r="P386" s="28">
        <v>44743</v>
      </c>
      <c r="Q386" s="40" t="str">
        <f t="shared" si="166"/>
        <v>S</v>
      </c>
      <c r="R386" s="41">
        <f t="shared" si="167"/>
        <v>15</v>
      </c>
      <c r="S386" s="42">
        <f t="shared" si="168"/>
        <v>0</v>
      </c>
      <c r="T386" s="42">
        <f t="shared" si="169"/>
        <v>15</v>
      </c>
      <c r="U386" s="42">
        <f t="shared" si="170"/>
        <v>1</v>
      </c>
      <c r="V386" s="37" t="str">
        <f t="shared" ca="1" si="171"/>
        <v>Executado no prazo</v>
      </c>
      <c r="W386" s="33" t="str">
        <f t="shared" si="175"/>
        <v>EVT 33 - Material de Pintura (RPMC-4)</v>
      </c>
    </row>
    <row r="387" spans="1:23" x14ac:dyDescent="0.25">
      <c r="A387" s="29">
        <f t="shared" si="159"/>
        <v>33</v>
      </c>
      <c r="B387" s="30" t="s">
        <v>69</v>
      </c>
      <c r="C387" s="31" t="s">
        <v>359</v>
      </c>
      <c r="D387" s="32" t="s">
        <v>93</v>
      </c>
      <c r="E387" s="33" t="str">
        <f t="shared" si="163"/>
        <v>XX/2024 - Material de Pintura (RPMC-4)</v>
      </c>
      <c r="F387" s="48"/>
      <c r="G387" s="35" t="str">
        <f t="shared" ref="G387:G397" si="183">G386</f>
        <v>CORREÇÃO E PUBLICAÇÃO</v>
      </c>
      <c r="H387" s="31" t="s">
        <v>92</v>
      </c>
      <c r="I387" s="51">
        <v>45645</v>
      </c>
      <c r="J387" s="37" t="str">
        <f t="shared" si="164"/>
        <v>B</v>
      </c>
      <c r="K387" s="38" t="s">
        <v>27</v>
      </c>
      <c r="L387" s="39">
        <v>5</v>
      </c>
      <c r="M387" s="37">
        <f t="shared" si="165"/>
        <v>45490</v>
      </c>
      <c r="N387" s="37">
        <f t="shared" si="182"/>
        <v>45495</v>
      </c>
      <c r="O387" s="37">
        <f t="shared" ref="O387:O397" si="184">IF(P386&lt;&gt;"",P386,"")</f>
        <v>44743</v>
      </c>
      <c r="P387" s="28">
        <v>44743</v>
      </c>
      <c r="Q387" s="40" t="str">
        <f t="shared" si="166"/>
        <v>S</v>
      </c>
      <c r="R387" s="41">
        <f t="shared" si="167"/>
        <v>0</v>
      </c>
      <c r="S387" s="42">
        <f t="shared" si="168"/>
        <v>5</v>
      </c>
      <c r="T387" s="42">
        <f t="shared" si="169"/>
        <v>-5</v>
      </c>
      <c r="U387" s="42">
        <f t="shared" si="170"/>
        <v>1</v>
      </c>
      <c r="V387" s="37" t="str">
        <f t="shared" ca="1" si="171"/>
        <v>Executado no prazo</v>
      </c>
      <c r="W387" s="33" t="str">
        <f t="shared" si="175"/>
        <v>EVT 33 - Material de Pintura (RPMC-4)</v>
      </c>
    </row>
    <row r="388" spans="1:23" x14ac:dyDescent="0.25">
      <c r="A388" s="29">
        <f t="shared" si="159"/>
        <v>33</v>
      </c>
      <c r="B388" s="30" t="s">
        <v>69</v>
      </c>
      <c r="C388" s="31" t="s">
        <v>359</v>
      </c>
      <c r="D388" s="32" t="s">
        <v>93</v>
      </c>
      <c r="E388" s="33" t="str">
        <f t="shared" si="163"/>
        <v>XX/2024 - Material de Pintura (RPMC-4)</v>
      </c>
      <c r="F388" s="48"/>
      <c r="G388" s="35" t="str">
        <f t="shared" si="183"/>
        <v>CORREÇÃO E PUBLICAÇÃO</v>
      </c>
      <c r="H388" s="31" t="s">
        <v>92</v>
      </c>
      <c r="I388" s="51">
        <v>45645</v>
      </c>
      <c r="J388" s="37" t="str">
        <f t="shared" si="164"/>
        <v>C</v>
      </c>
      <c r="K388" s="38" t="s">
        <v>28</v>
      </c>
      <c r="L388" s="39">
        <v>15</v>
      </c>
      <c r="M388" s="37">
        <f t="shared" si="165"/>
        <v>45495</v>
      </c>
      <c r="N388" s="37">
        <f t="shared" si="182"/>
        <v>45510</v>
      </c>
      <c r="O388" s="37">
        <f t="shared" si="184"/>
        <v>44743</v>
      </c>
      <c r="P388" s="28">
        <v>44798</v>
      </c>
      <c r="Q388" s="40" t="str">
        <f t="shared" si="166"/>
        <v>S</v>
      </c>
      <c r="R388" s="41">
        <f t="shared" si="167"/>
        <v>55</v>
      </c>
      <c r="S388" s="42">
        <f t="shared" si="168"/>
        <v>15</v>
      </c>
      <c r="T388" s="42">
        <f t="shared" si="169"/>
        <v>40</v>
      </c>
      <c r="U388" s="42">
        <f t="shared" si="170"/>
        <v>1</v>
      </c>
      <c r="V388" s="37" t="str">
        <f t="shared" ca="1" si="171"/>
        <v>Executado no prazo</v>
      </c>
      <c r="W388" s="33" t="str">
        <f t="shared" si="175"/>
        <v>EVT 33 - Material de Pintura (RPMC-4)</v>
      </c>
    </row>
    <row r="389" spans="1:23" x14ac:dyDescent="0.25">
      <c r="A389" s="29">
        <f t="shared" si="159"/>
        <v>33</v>
      </c>
      <c r="B389" s="30" t="s">
        <v>69</v>
      </c>
      <c r="C389" s="31" t="s">
        <v>359</v>
      </c>
      <c r="D389" s="32" t="s">
        <v>93</v>
      </c>
      <c r="E389" s="33" t="str">
        <f t="shared" si="163"/>
        <v>XX/2024 - Material de Pintura (RPMC-4)</v>
      </c>
      <c r="F389" s="48"/>
      <c r="G389" s="35" t="str">
        <f t="shared" si="183"/>
        <v>CORREÇÃO E PUBLICAÇÃO</v>
      </c>
      <c r="H389" s="31" t="s">
        <v>92</v>
      </c>
      <c r="I389" s="51">
        <v>45645</v>
      </c>
      <c r="J389" s="37" t="str">
        <f t="shared" si="164"/>
        <v>D</v>
      </c>
      <c r="K389" s="38" t="s">
        <v>29</v>
      </c>
      <c r="L389" s="39">
        <v>55</v>
      </c>
      <c r="M389" s="37">
        <f t="shared" si="165"/>
        <v>45510</v>
      </c>
      <c r="N389" s="37">
        <f t="shared" si="182"/>
        <v>45565</v>
      </c>
      <c r="O389" s="37">
        <f t="shared" si="184"/>
        <v>44798</v>
      </c>
      <c r="P389" s="28">
        <v>44865</v>
      </c>
      <c r="Q389" s="40" t="str">
        <f t="shared" si="166"/>
        <v>S</v>
      </c>
      <c r="R389" s="41">
        <f t="shared" si="167"/>
        <v>67</v>
      </c>
      <c r="S389" s="42">
        <f t="shared" si="168"/>
        <v>55</v>
      </c>
      <c r="T389" s="42">
        <f t="shared" si="169"/>
        <v>12</v>
      </c>
      <c r="U389" s="42">
        <f t="shared" si="170"/>
        <v>1</v>
      </c>
      <c r="V389" s="37" t="str">
        <f t="shared" ca="1" si="171"/>
        <v>Executado no prazo</v>
      </c>
      <c r="W389" s="33" t="str">
        <f t="shared" si="175"/>
        <v>EVT 33 - Material de Pintura (RPMC-4)</v>
      </c>
    </row>
    <row r="390" spans="1:23" x14ac:dyDescent="0.25">
      <c r="A390" s="29">
        <f t="shared" si="159"/>
        <v>33</v>
      </c>
      <c r="B390" s="30" t="s">
        <v>69</v>
      </c>
      <c r="C390" s="31" t="s">
        <v>359</v>
      </c>
      <c r="D390" s="32" t="s">
        <v>93</v>
      </c>
      <c r="E390" s="33" t="str">
        <f t="shared" si="163"/>
        <v>XX/2024 - Material de Pintura (RPMC-4)</v>
      </c>
      <c r="F390" s="48"/>
      <c r="G390" s="35" t="str">
        <f t="shared" si="183"/>
        <v>CORREÇÃO E PUBLICAÇÃO</v>
      </c>
      <c r="H390" s="31" t="s">
        <v>92</v>
      </c>
      <c r="I390" s="51">
        <v>45645</v>
      </c>
      <c r="J390" s="37" t="str">
        <f t="shared" si="164"/>
        <v>E</v>
      </c>
      <c r="K390" s="38" t="s">
        <v>30</v>
      </c>
      <c r="L390" s="39">
        <v>5</v>
      </c>
      <c r="M390" s="37">
        <f t="shared" si="165"/>
        <v>45565</v>
      </c>
      <c r="N390" s="37">
        <f t="shared" si="182"/>
        <v>45570</v>
      </c>
      <c r="O390" s="37">
        <f t="shared" si="184"/>
        <v>44865</v>
      </c>
      <c r="P390" s="28">
        <v>44972</v>
      </c>
      <c r="Q390" s="40" t="str">
        <f t="shared" si="166"/>
        <v>S</v>
      </c>
      <c r="R390" s="41">
        <f t="shared" si="167"/>
        <v>107</v>
      </c>
      <c r="S390" s="42">
        <f t="shared" si="168"/>
        <v>5</v>
      </c>
      <c r="T390" s="42">
        <f t="shared" si="169"/>
        <v>102</v>
      </c>
      <c r="U390" s="42">
        <f t="shared" si="170"/>
        <v>1</v>
      </c>
      <c r="V390" s="37" t="str">
        <f t="shared" ca="1" si="171"/>
        <v>Executado no prazo</v>
      </c>
      <c r="W390" s="33" t="str">
        <f t="shared" si="175"/>
        <v>EVT 33 - Material de Pintura (RPMC-4)</v>
      </c>
    </row>
    <row r="391" spans="1:23" x14ac:dyDescent="0.25">
      <c r="A391" s="29">
        <f t="shared" si="159"/>
        <v>33</v>
      </c>
      <c r="B391" s="30" t="s">
        <v>69</v>
      </c>
      <c r="C391" s="31" t="s">
        <v>359</v>
      </c>
      <c r="D391" s="32" t="s">
        <v>93</v>
      </c>
      <c r="E391" s="33" t="str">
        <f t="shared" si="163"/>
        <v>XX/2024 - Material de Pintura (RPMC-4)</v>
      </c>
      <c r="F391" s="48"/>
      <c r="G391" s="35" t="str">
        <f t="shared" si="183"/>
        <v>CORREÇÃO E PUBLICAÇÃO</v>
      </c>
      <c r="H391" s="31" t="s">
        <v>92</v>
      </c>
      <c r="I391" s="51">
        <v>45645</v>
      </c>
      <c r="J391" s="37" t="str">
        <f t="shared" si="164"/>
        <v>F</v>
      </c>
      <c r="K391" s="38" t="s">
        <v>31</v>
      </c>
      <c r="L391" s="39">
        <v>5</v>
      </c>
      <c r="M391" s="37">
        <f t="shared" si="165"/>
        <v>45570</v>
      </c>
      <c r="N391" s="37">
        <f t="shared" si="182"/>
        <v>45575</v>
      </c>
      <c r="O391" s="37">
        <f t="shared" si="184"/>
        <v>44972</v>
      </c>
      <c r="P391" s="28">
        <v>44972</v>
      </c>
      <c r="Q391" s="40" t="str">
        <f t="shared" si="166"/>
        <v>S</v>
      </c>
      <c r="R391" s="41">
        <f t="shared" si="167"/>
        <v>0</v>
      </c>
      <c r="S391" s="42">
        <f t="shared" si="168"/>
        <v>5</v>
      </c>
      <c r="T391" s="42">
        <f t="shared" si="169"/>
        <v>-5</v>
      </c>
      <c r="U391" s="42">
        <f t="shared" si="170"/>
        <v>1</v>
      </c>
      <c r="V391" s="37" t="str">
        <f t="shared" ca="1" si="171"/>
        <v>Executado no prazo</v>
      </c>
      <c r="W391" s="33" t="str">
        <f t="shared" si="175"/>
        <v>EVT 33 - Material de Pintura (RPMC-4)</v>
      </c>
    </row>
    <row r="392" spans="1:23" x14ac:dyDescent="0.25">
      <c r="A392" s="29">
        <f t="shared" si="159"/>
        <v>33</v>
      </c>
      <c r="B392" s="30" t="s">
        <v>69</v>
      </c>
      <c r="C392" s="31" t="s">
        <v>359</v>
      </c>
      <c r="D392" s="32" t="s">
        <v>93</v>
      </c>
      <c r="E392" s="33" t="str">
        <f t="shared" si="163"/>
        <v>XX/2024 - Material de Pintura (RPMC-4)</v>
      </c>
      <c r="F392" s="48"/>
      <c r="G392" s="35" t="str">
        <f t="shared" si="183"/>
        <v>CORREÇÃO E PUBLICAÇÃO</v>
      </c>
      <c r="H392" s="31" t="s">
        <v>92</v>
      </c>
      <c r="I392" s="51">
        <v>45645</v>
      </c>
      <c r="J392" s="37" t="str">
        <f t="shared" si="164"/>
        <v>G</v>
      </c>
      <c r="K392" s="38" t="s">
        <v>32</v>
      </c>
      <c r="L392" s="39">
        <v>10</v>
      </c>
      <c r="M392" s="37">
        <f t="shared" si="165"/>
        <v>45575</v>
      </c>
      <c r="N392" s="37">
        <f t="shared" si="182"/>
        <v>45585</v>
      </c>
      <c r="O392" s="37">
        <f t="shared" si="184"/>
        <v>44972</v>
      </c>
      <c r="P392" s="28">
        <v>44973</v>
      </c>
      <c r="Q392" s="40" t="str">
        <f t="shared" si="166"/>
        <v>S</v>
      </c>
      <c r="R392" s="41">
        <f t="shared" si="167"/>
        <v>1</v>
      </c>
      <c r="S392" s="42">
        <f t="shared" si="168"/>
        <v>10</v>
      </c>
      <c r="T392" s="42">
        <f t="shared" si="169"/>
        <v>-9</v>
      </c>
      <c r="U392" s="42">
        <f t="shared" si="170"/>
        <v>1</v>
      </c>
      <c r="V392" s="37" t="str">
        <f t="shared" ca="1" si="171"/>
        <v>Executado no prazo</v>
      </c>
      <c r="W392" s="33" t="str">
        <f t="shared" si="175"/>
        <v>EVT 33 - Material de Pintura (RPMC-4)</v>
      </c>
    </row>
    <row r="393" spans="1:23" x14ac:dyDescent="0.25">
      <c r="A393" s="29">
        <f t="shared" si="159"/>
        <v>33</v>
      </c>
      <c r="B393" s="30" t="s">
        <v>69</v>
      </c>
      <c r="C393" s="31" t="s">
        <v>359</v>
      </c>
      <c r="D393" s="32" t="s">
        <v>93</v>
      </c>
      <c r="E393" s="33" t="str">
        <f t="shared" si="163"/>
        <v>XX/2024 - Material de Pintura (RPMC-4)</v>
      </c>
      <c r="F393" s="48"/>
      <c r="G393" s="35" t="str">
        <f t="shared" si="183"/>
        <v>CORREÇÃO E PUBLICAÇÃO</v>
      </c>
      <c r="H393" s="31" t="s">
        <v>92</v>
      </c>
      <c r="I393" s="51">
        <v>45645</v>
      </c>
      <c r="J393" s="37" t="str">
        <f t="shared" si="164"/>
        <v>H</v>
      </c>
      <c r="K393" s="38" t="s">
        <v>33</v>
      </c>
      <c r="L393" s="39">
        <v>10</v>
      </c>
      <c r="M393" s="37">
        <f t="shared" si="165"/>
        <v>45585</v>
      </c>
      <c r="N393" s="37">
        <f t="shared" si="182"/>
        <v>45595</v>
      </c>
      <c r="O393" s="37">
        <f t="shared" si="184"/>
        <v>44973</v>
      </c>
      <c r="P393" s="28">
        <v>44973</v>
      </c>
      <c r="Q393" s="40" t="str">
        <f t="shared" si="166"/>
        <v>S</v>
      </c>
      <c r="R393" s="41">
        <f t="shared" si="167"/>
        <v>0</v>
      </c>
      <c r="S393" s="42">
        <f t="shared" si="168"/>
        <v>10</v>
      </c>
      <c r="T393" s="42">
        <f t="shared" si="169"/>
        <v>-10</v>
      </c>
      <c r="U393" s="42">
        <f t="shared" si="170"/>
        <v>1</v>
      </c>
      <c r="V393" s="37" t="str">
        <f t="shared" ca="1" si="171"/>
        <v>Executado no prazo</v>
      </c>
      <c r="W393" s="33" t="str">
        <f t="shared" si="175"/>
        <v>EVT 33 - Material de Pintura (RPMC-4)</v>
      </c>
    </row>
    <row r="394" spans="1:23" x14ac:dyDescent="0.25">
      <c r="A394" s="29">
        <f t="shared" si="159"/>
        <v>33</v>
      </c>
      <c r="B394" s="30" t="s">
        <v>69</v>
      </c>
      <c r="C394" s="31" t="s">
        <v>359</v>
      </c>
      <c r="D394" s="32" t="s">
        <v>93</v>
      </c>
      <c r="E394" s="33" t="str">
        <f t="shared" si="163"/>
        <v>XX/2024 - Material de Pintura (RPMC-4)</v>
      </c>
      <c r="F394" s="48"/>
      <c r="G394" s="35" t="str">
        <f t="shared" si="183"/>
        <v>CORREÇÃO E PUBLICAÇÃO</v>
      </c>
      <c r="H394" s="31" t="s">
        <v>92</v>
      </c>
      <c r="I394" s="51">
        <v>45645</v>
      </c>
      <c r="J394" s="37" t="str">
        <f t="shared" si="164"/>
        <v>I</v>
      </c>
      <c r="K394" s="38" t="s">
        <v>34</v>
      </c>
      <c r="L394" s="39">
        <v>10</v>
      </c>
      <c r="M394" s="37">
        <f t="shared" si="165"/>
        <v>45595</v>
      </c>
      <c r="N394" s="37">
        <f t="shared" si="182"/>
        <v>45605</v>
      </c>
      <c r="O394" s="37">
        <f t="shared" si="184"/>
        <v>44973</v>
      </c>
      <c r="P394" s="28">
        <v>44995</v>
      </c>
      <c r="Q394" s="40" t="str">
        <f t="shared" si="166"/>
        <v>S</v>
      </c>
      <c r="R394" s="41">
        <f t="shared" si="167"/>
        <v>22</v>
      </c>
      <c r="S394" s="42">
        <f t="shared" si="168"/>
        <v>10</v>
      </c>
      <c r="T394" s="42">
        <f t="shared" si="169"/>
        <v>12</v>
      </c>
      <c r="U394" s="42">
        <f t="shared" si="170"/>
        <v>1</v>
      </c>
      <c r="V394" s="37" t="str">
        <f t="shared" ca="1" si="171"/>
        <v>Executado no prazo</v>
      </c>
      <c r="W394" s="33" t="str">
        <f t="shared" si="175"/>
        <v>EVT 33 - Material de Pintura (RPMC-4)</v>
      </c>
    </row>
    <row r="395" spans="1:23" x14ac:dyDescent="0.25">
      <c r="A395" s="29">
        <f t="shared" si="159"/>
        <v>33</v>
      </c>
      <c r="B395" s="30" t="s">
        <v>69</v>
      </c>
      <c r="C395" s="31" t="s">
        <v>359</v>
      </c>
      <c r="D395" s="32" t="s">
        <v>93</v>
      </c>
      <c r="E395" s="33" t="str">
        <f t="shared" si="163"/>
        <v>XX/2024 - Material de Pintura (RPMC-4)</v>
      </c>
      <c r="F395" s="48"/>
      <c r="G395" s="35" t="str">
        <f t="shared" si="183"/>
        <v>CORREÇÃO E PUBLICAÇÃO</v>
      </c>
      <c r="H395" s="31" t="s">
        <v>92</v>
      </c>
      <c r="I395" s="51">
        <v>45645</v>
      </c>
      <c r="J395" s="37" t="str">
        <f t="shared" si="164"/>
        <v>J</v>
      </c>
      <c r="K395" s="38" t="s">
        <v>35</v>
      </c>
      <c r="L395" s="39">
        <v>10</v>
      </c>
      <c r="M395" s="37">
        <f t="shared" si="165"/>
        <v>45605</v>
      </c>
      <c r="N395" s="37">
        <f t="shared" si="182"/>
        <v>45615</v>
      </c>
      <c r="O395" s="37">
        <f t="shared" si="184"/>
        <v>44995</v>
      </c>
      <c r="P395" s="28"/>
      <c r="Q395" s="40" t="str">
        <f t="shared" si="166"/>
        <v/>
      </c>
      <c r="R395" s="41" t="str">
        <f t="shared" si="167"/>
        <v/>
      </c>
      <c r="S395" s="42" t="str">
        <f t="shared" si="168"/>
        <v/>
      </c>
      <c r="T395" s="42" t="str">
        <f t="shared" si="169"/>
        <v/>
      </c>
      <c r="U395" s="42">
        <f t="shared" si="170"/>
        <v>0</v>
      </c>
      <c r="V395" s="37" t="str">
        <f t="shared" ca="1" si="171"/>
        <v>No prazo, em andamento</v>
      </c>
      <c r="W395" s="33" t="str">
        <f t="shared" si="175"/>
        <v>EVT 33 - Material de Pintura (RPMC-4)</v>
      </c>
    </row>
    <row r="396" spans="1:23" x14ac:dyDescent="0.25">
      <c r="A396" s="29">
        <f t="shared" si="159"/>
        <v>33</v>
      </c>
      <c r="B396" s="30" t="s">
        <v>69</v>
      </c>
      <c r="C396" s="31" t="s">
        <v>359</v>
      </c>
      <c r="D396" s="32" t="s">
        <v>93</v>
      </c>
      <c r="E396" s="33" t="str">
        <f t="shared" si="163"/>
        <v>XX/2024 - Material de Pintura (RPMC-4)</v>
      </c>
      <c r="F396" s="48"/>
      <c r="G396" s="35" t="str">
        <f t="shared" si="183"/>
        <v>CORREÇÃO E PUBLICAÇÃO</v>
      </c>
      <c r="H396" s="31" t="s">
        <v>92</v>
      </c>
      <c r="I396" s="51">
        <v>45645</v>
      </c>
      <c r="J396" s="37" t="str">
        <f t="shared" si="164"/>
        <v>K</v>
      </c>
      <c r="K396" s="38" t="s">
        <v>36</v>
      </c>
      <c r="L396" s="39">
        <v>15</v>
      </c>
      <c r="M396" s="37">
        <f t="shared" si="165"/>
        <v>45615</v>
      </c>
      <c r="N396" s="37">
        <f t="shared" si="182"/>
        <v>45630</v>
      </c>
      <c r="O396" s="37" t="str">
        <f t="shared" si="184"/>
        <v/>
      </c>
      <c r="P396" s="28"/>
      <c r="Q396" s="40" t="str">
        <f t="shared" si="166"/>
        <v/>
      </c>
      <c r="R396" s="41" t="str">
        <f t="shared" si="167"/>
        <v/>
      </c>
      <c r="S396" s="42" t="str">
        <f t="shared" si="168"/>
        <v/>
      </c>
      <c r="T396" s="42" t="str">
        <f t="shared" si="169"/>
        <v/>
      </c>
      <c r="U396" s="42">
        <f t="shared" si="170"/>
        <v>0</v>
      </c>
      <c r="V396" s="37" t="str">
        <f t="shared" ca="1" si="171"/>
        <v>No prazo, ainda não iniciado</v>
      </c>
      <c r="W396" s="33" t="str">
        <f t="shared" si="175"/>
        <v>EVT 33 - Material de Pintura (RPMC-4)</v>
      </c>
    </row>
    <row r="397" spans="1:23" x14ac:dyDescent="0.25">
      <c r="A397" s="29">
        <f t="shared" si="159"/>
        <v>33</v>
      </c>
      <c r="B397" s="30" t="s">
        <v>69</v>
      </c>
      <c r="C397" s="31" t="s">
        <v>359</v>
      </c>
      <c r="D397" s="32" t="s">
        <v>93</v>
      </c>
      <c r="E397" s="33" t="str">
        <f t="shared" si="163"/>
        <v>XX/2024 - Material de Pintura (RPMC-4)</v>
      </c>
      <c r="F397" s="48"/>
      <c r="G397" s="35" t="str">
        <f t="shared" si="183"/>
        <v>CORREÇÃO E PUBLICAÇÃO</v>
      </c>
      <c r="H397" s="31" t="s">
        <v>92</v>
      </c>
      <c r="I397" s="51">
        <v>45645</v>
      </c>
      <c r="J397" s="37" t="str">
        <f t="shared" si="164"/>
        <v>L</v>
      </c>
      <c r="K397" s="38" t="s">
        <v>37</v>
      </c>
      <c r="L397" s="39">
        <v>5</v>
      </c>
      <c r="M397" s="37">
        <f t="shared" si="165"/>
        <v>45630</v>
      </c>
      <c r="N397" s="43">
        <f>I397-10</f>
        <v>45635</v>
      </c>
      <c r="O397" s="37" t="str">
        <f t="shared" si="184"/>
        <v/>
      </c>
      <c r="P397" s="28"/>
      <c r="Q397" s="40" t="str">
        <f t="shared" si="166"/>
        <v/>
      </c>
      <c r="R397" s="41" t="str">
        <f t="shared" si="167"/>
        <v/>
      </c>
      <c r="S397" s="42" t="str">
        <f t="shared" si="168"/>
        <v/>
      </c>
      <c r="T397" s="42" t="str">
        <f t="shared" si="169"/>
        <v/>
      </c>
      <c r="U397" s="42">
        <f t="shared" si="170"/>
        <v>0</v>
      </c>
      <c r="V397" s="37" t="str">
        <f t="shared" ca="1" si="171"/>
        <v>No prazo, ainda não iniciado</v>
      </c>
      <c r="W397" s="33" t="str">
        <f t="shared" si="175"/>
        <v>EVT 33 - Material de Pintura (RPMC-4)</v>
      </c>
    </row>
    <row r="398" spans="1:23" x14ac:dyDescent="0.25">
      <c r="A398" s="29">
        <f t="shared" ref="A398:A461" si="185">A386+1</f>
        <v>34</v>
      </c>
      <c r="B398" s="30" t="s">
        <v>69</v>
      </c>
      <c r="C398" s="31" t="s">
        <v>359</v>
      </c>
      <c r="D398" s="32" t="s">
        <v>71</v>
      </c>
      <c r="E398" s="33" t="str">
        <f t="shared" si="163"/>
        <v>XX/2024 - Material de Marinharia</v>
      </c>
      <c r="F398" s="48"/>
      <c r="G398" s="35" t="str">
        <f>IF(P398="",MID(K398,5,999),IF(P399="",MID(K399,5,999),IF(P400="",MID(K400,5,999),IF(P401="",MID(K401,5,999),IF(P402="",MID(K402,5,999),IF(P403="",MID(K403,5,999),IF(P404="",MID(K404,5,999),IF(P405="",MID(K405,5,999),IF(P406="",MID(K406,5,999),IF(P407="",MID(K407,5,999),IF(P408="",MID(K408,5,999),MID(K409,5,999))))))))))))</f>
        <v>HOMOLOGAÇÃO</v>
      </c>
      <c r="H398" s="31" t="s">
        <v>94</v>
      </c>
      <c r="I398" s="51">
        <v>44953</v>
      </c>
      <c r="J398" s="37" t="str">
        <f t="shared" si="164"/>
        <v>A</v>
      </c>
      <c r="K398" s="38" t="s">
        <v>26</v>
      </c>
      <c r="L398" s="39">
        <v>0</v>
      </c>
      <c r="M398" s="37">
        <f t="shared" si="165"/>
        <v>44793</v>
      </c>
      <c r="N398" s="37">
        <f t="shared" ref="N398:N408" si="186">M399</f>
        <v>44793</v>
      </c>
      <c r="O398" s="37">
        <v>44793</v>
      </c>
      <c r="P398" s="28">
        <v>44845</v>
      </c>
      <c r="Q398" s="40" t="str">
        <f t="shared" si="166"/>
        <v>S</v>
      </c>
      <c r="R398" s="41">
        <f t="shared" si="167"/>
        <v>52</v>
      </c>
      <c r="S398" s="42">
        <f t="shared" si="168"/>
        <v>0</v>
      </c>
      <c r="T398" s="42">
        <f t="shared" si="169"/>
        <v>52</v>
      </c>
      <c r="U398" s="42">
        <f t="shared" si="170"/>
        <v>1</v>
      </c>
      <c r="V398" s="37" t="str">
        <f t="shared" ca="1" si="171"/>
        <v>Executado com atraso</v>
      </c>
      <c r="W398" s="33" t="str">
        <f t="shared" si="175"/>
        <v>EVT 34 - Material de Marinharia</v>
      </c>
    </row>
    <row r="399" spans="1:23" x14ac:dyDescent="0.25">
      <c r="A399" s="29">
        <f t="shared" si="185"/>
        <v>34</v>
      </c>
      <c r="B399" s="30" t="s">
        <v>69</v>
      </c>
      <c r="C399" s="31" t="s">
        <v>359</v>
      </c>
      <c r="D399" s="32" t="s">
        <v>71</v>
      </c>
      <c r="E399" s="33" t="str">
        <f t="shared" si="163"/>
        <v>XX/2024 - Material de Marinharia</v>
      </c>
      <c r="F399" s="48"/>
      <c r="G399" s="35" t="str">
        <f t="shared" ref="G399:G409" si="187">G398</f>
        <v>HOMOLOGAÇÃO</v>
      </c>
      <c r="H399" s="31" t="s">
        <v>94</v>
      </c>
      <c r="I399" s="51">
        <v>44953</v>
      </c>
      <c r="J399" s="37" t="str">
        <f t="shared" si="164"/>
        <v>B</v>
      </c>
      <c r="K399" s="38" t="s">
        <v>27</v>
      </c>
      <c r="L399" s="39">
        <v>5</v>
      </c>
      <c r="M399" s="37">
        <f t="shared" si="165"/>
        <v>44793</v>
      </c>
      <c r="N399" s="37">
        <f t="shared" si="186"/>
        <v>44798</v>
      </c>
      <c r="O399" s="37">
        <f t="shared" ref="O399:O409" si="188">IF(P398&lt;&gt;"",P398,"")</f>
        <v>44845</v>
      </c>
      <c r="P399" s="28">
        <v>44845</v>
      </c>
      <c r="Q399" s="40" t="str">
        <f t="shared" si="166"/>
        <v>S</v>
      </c>
      <c r="R399" s="41">
        <f t="shared" si="167"/>
        <v>0</v>
      </c>
      <c r="S399" s="42">
        <f t="shared" si="168"/>
        <v>5</v>
      </c>
      <c r="T399" s="42">
        <f t="shared" si="169"/>
        <v>-5</v>
      </c>
      <c r="U399" s="42">
        <f t="shared" si="170"/>
        <v>1</v>
      </c>
      <c r="V399" s="37" t="str">
        <f t="shared" ca="1" si="171"/>
        <v>Executado com atraso</v>
      </c>
      <c r="W399" s="33" t="str">
        <f t="shared" si="175"/>
        <v>EVT 34 - Material de Marinharia</v>
      </c>
    </row>
    <row r="400" spans="1:23" x14ac:dyDescent="0.25">
      <c r="A400" s="29">
        <f t="shared" si="185"/>
        <v>34</v>
      </c>
      <c r="B400" s="30" t="s">
        <v>69</v>
      </c>
      <c r="C400" s="31" t="s">
        <v>359</v>
      </c>
      <c r="D400" s="32" t="s">
        <v>71</v>
      </c>
      <c r="E400" s="33" t="str">
        <f t="shared" si="163"/>
        <v>XX/2024 - Material de Marinharia</v>
      </c>
      <c r="F400" s="48"/>
      <c r="G400" s="35" t="str">
        <f t="shared" si="187"/>
        <v>HOMOLOGAÇÃO</v>
      </c>
      <c r="H400" s="31" t="s">
        <v>94</v>
      </c>
      <c r="I400" s="51">
        <v>44953</v>
      </c>
      <c r="J400" s="37" t="str">
        <f t="shared" si="164"/>
        <v>C</v>
      </c>
      <c r="K400" s="38" t="s">
        <v>28</v>
      </c>
      <c r="L400" s="39">
        <v>45</v>
      </c>
      <c r="M400" s="37">
        <f t="shared" si="165"/>
        <v>44798</v>
      </c>
      <c r="N400" s="37">
        <f t="shared" si="186"/>
        <v>44843</v>
      </c>
      <c r="O400" s="37">
        <f t="shared" si="188"/>
        <v>44845</v>
      </c>
      <c r="P400" s="28">
        <v>44949</v>
      </c>
      <c r="Q400" s="40" t="str">
        <f t="shared" si="166"/>
        <v>S</v>
      </c>
      <c r="R400" s="41">
        <f t="shared" si="167"/>
        <v>104</v>
      </c>
      <c r="S400" s="42">
        <f t="shared" si="168"/>
        <v>45</v>
      </c>
      <c r="T400" s="42">
        <f t="shared" si="169"/>
        <v>59</v>
      </c>
      <c r="U400" s="42">
        <f t="shared" si="170"/>
        <v>1</v>
      </c>
      <c r="V400" s="37" t="str">
        <f t="shared" ca="1" si="171"/>
        <v>Executado com atraso</v>
      </c>
      <c r="W400" s="33" t="str">
        <f t="shared" si="175"/>
        <v>EVT 34 - Material de Marinharia</v>
      </c>
    </row>
    <row r="401" spans="1:23" x14ac:dyDescent="0.25">
      <c r="A401" s="29">
        <f t="shared" si="185"/>
        <v>34</v>
      </c>
      <c r="B401" s="30" t="s">
        <v>69</v>
      </c>
      <c r="C401" s="31" t="s">
        <v>359</v>
      </c>
      <c r="D401" s="32" t="s">
        <v>71</v>
      </c>
      <c r="E401" s="33" t="str">
        <f t="shared" si="163"/>
        <v>XX/2024 - Material de Marinharia</v>
      </c>
      <c r="F401" s="48"/>
      <c r="G401" s="35" t="str">
        <f t="shared" si="187"/>
        <v>HOMOLOGAÇÃO</v>
      </c>
      <c r="H401" s="31" t="s">
        <v>94</v>
      </c>
      <c r="I401" s="51">
        <v>44953</v>
      </c>
      <c r="J401" s="37" t="str">
        <f t="shared" si="164"/>
        <v>D</v>
      </c>
      <c r="K401" s="38" t="s">
        <v>29</v>
      </c>
      <c r="L401" s="39">
        <v>5</v>
      </c>
      <c r="M401" s="37">
        <f t="shared" si="165"/>
        <v>44843</v>
      </c>
      <c r="N401" s="37">
        <f t="shared" si="186"/>
        <v>44848</v>
      </c>
      <c r="O401" s="37">
        <f t="shared" si="188"/>
        <v>44949</v>
      </c>
      <c r="P401" s="28">
        <v>44949</v>
      </c>
      <c r="Q401" s="40" t="str">
        <f t="shared" si="166"/>
        <v>S</v>
      </c>
      <c r="R401" s="41">
        <f t="shared" si="167"/>
        <v>0</v>
      </c>
      <c r="S401" s="42">
        <f t="shared" si="168"/>
        <v>5</v>
      </c>
      <c r="T401" s="42">
        <f t="shared" si="169"/>
        <v>-5</v>
      </c>
      <c r="U401" s="42">
        <f t="shared" si="170"/>
        <v>1</v>
      </c>
      <c r="V401" s="37" t="str">
        <f t="shared" ca="1" si="171"/>
        <v>Executado com atraso</v>
      </c>
      <c r="W401" s="33" t="str">
        <f t="shared" si="175"/>
        <v>EVT 34 - Material de Marinharia</v>
      </c>
    </row>
    <row r="402" spans="1:23" x14ac:dyDescent="0.25">
      <c r="A402" s="29">
        <f t="shared" si="185"/>
        <v>34</v>
      </c>
      <c r="B402" s="30" t="s">
        <v>69</v>
      </c>
      <c r="C402" s="31" t="s">
        <v>359</v>
      </c>
      <c r="D402" s="32" t="s">
        <v>71</v>
      </c>
      <c r="E402" s="33" t="str">
        <f t="shared" si="163"/>
        <v>XX/2024 - Material de Marinharia</v>
      </c>
      <c r="F402" s="48"/>
      <c r="G402" s="35" t="str">
        <f t="shared" si="187"/>
        <v>HOMOLOGAÇÃO</v>
      </c>
      <c r="H402" s="31" t="s">
        <v>94</v>
      </c>
      <c r="I402" s="51">
        <v>44953</v>
      </c>
      <c r="J402" s="37" t="str">
        <f t="shared" si="164"/>
        <v>E</v>
      </c>
      <c r="K402" s="38" t="s">
        <v>30</v>
      </c>
      <c r="L402" s="39">
        <v>5</v>
      </c>
      <c r="M402" s="37">
        <f t="shared" si="165"/>
        <v>44848</v>
      </c>
      <c r="N402" s="37">
        <f t="shared" si="186"/>
        <v>44853</v>
      </c>
      <c r="O402" s="37">
        <f t="shared" si="188"/>
        <v>44949</v>
      </c>
      <c r="P402" s="28">
        <v>44983</v>
      </c>
      <c r="Q402" s="40" t="str">
        <f t="shared" si="166"/>
        <v>S</v>
      </c>
      <c r="R402" s="41">
        <f t="shared" si="167"/>
        <v>34</v>
      </c>
      <c r="S402" s="42">
        <f t="shared" si="168"/>
        <v>5</v>
      </c>
      <c r="T402" s="42">
        <f t="shared" si="169"/>
        <v>29</v>
      </c>
      <c r="U402" s="42">
        <f t="shared" si="170"/>
        <v>1</v>
      </c>
      <c r="V402" s="37" t="str">
        <f t="shared" ca="1" si="171"/>
        <v>Executado com atraso</v>
      </c>
      <c r="W402" s="33" t="str">
        <f t="shared" si="175"/>
        <v>EVT 34 - Material de Marinharia</v>
      </c>
    </row>
    <row r="403" spans="1:23" x14ac:dyDescent="0.25">
      <c r="A403" s="29">
        <f t="shared" si="185"/>
        <v>34</v>
      </c>
      <c r="B403" s="30" t="s">
        <v>69</v>
      </c>
      <c r="C403" s="31" t="s">
        <v>359</v>
      </c>
      <c r="D403" s="32" t="s">
        <v>71</v>
      </c>
      <c r="E403" s="33" t="str">
        <f t="shared" si="163"/>
        <v>XX/2024 - Material de Marinharia</v>
      </c>
      <c r="F403" s="48"/>
      <c r="G403" s="35" t="str">
        <f t="shared" si="187"/>
        <v>HOMOLOGAÇÃO</v>
      </c>
      <c r="H403" s="31" t="s">
        <v>94</v>
      </c>
      <c r="I403" s="51">
        <v>44953</v>
      </c>
      <c r="J403" s="37" t="str">
        <f t="shared" si="164"/>
        <v>F</v>
      </c>
      <c r="K403" s="38" t="s">
        <v>31</v>
      </c>
      <c r="L403" s="39">
        <v>5</v>
      </c>
      <c r="M403" s="37">
        <f t="shared" si="165"/>
        <v>44853</v>
      </c>
      <c r="N403" s="37">
        <f t="shared" si="186"/>
        <v>44858</v>
      </c>
      <c r="O403" s="37">
        <f t="shared" si="188"/>
        <v>44983</v>
      </c>
      <c r="P403" s="28">
        <v>44983</v>
      </c>
      <c r="Q403" s="40" t="str">
        <f t="shared" si="166"/>
        <v>S</v>
      </c>
      <c r="R403" s="41">
        <f t="shared" si="167"/>
        <v>0</v>
      </c>
      <c r="S403" s="42">
        <f t="shared" si="168"/>
        <v>5</v>
      </c>
      <c r="T403" s="42">
        <f t="shared" si="169"/>
        <v>-5</v>
      </c>
      <c r="U403" s="42">
        <f t="shared" si="170"/>
        <v>1</v>
      </c>
      <c r="V403" s="37" t="str">
        <f t="shared" ca="1" si="171"/>
        <v>Executado com atraso</v>
      </c>
      <c r="W403" s="33" t="str">
        <f t="shared" si="175"/>
        <v>EVT 34 - Material de Marinharia</v>
      </c>
    </row>
    <row r="404" spans="1:23" x14ac:dyDescent="0.25">
      <c r="A404" s="29">
        <f t="shared" si="185"/>
        <v>34</v>
      </c>
      <c r="B404" s="30" t="s">
        <v>69</v>
      </c>
      <c r="C404" s="31" t="s">
        <v>359</v>
      </c>
      <c r="D404" s="32" t="s">
        <v>71</v>
      </c>
      <c r="E404" s="33" t="str">
        <f t="shared" si="163"/>
        <v>XX/2024 - Material de Marinharia</v>
      </c>
      <c r="F404" s="48"/>
      <c r="G404" s="35" t="str">
        <f t="shared" si="187"/>
        <v>HOMOLOGAÇÃO</v>
      </c>
      <c r="H404" s="31" t="s">
        <v>94</v>
      </c>
      <c r="I404" s="51">
        <v>44953</v>
      </c>
      <c r="J404" s="37" t="str">
        <f t="shared" si="164"/>
        <v>G</v>
      </c>
      <c r="K404" s="38" t="s">
        <v>32</v>
      </c>
      <c r="L404" s="39">
        <v>10</v>
      </c>
      <c r="M404" s="37">
        <f t="shared" si="165"/>
        <v>44858</v>
      </c>
      <c r="N404" s="37">
        <f t="shared" si="186"/>
        <v>44868</v>
      </c>
      <c r="O404" s="37">
        <f t="shared" si="188"/>
        <v>44983</v>
      </c>
      <c r="P404" s="28">
        <v>44985</v>
      </c>
      <c r="Q404" s="40" t="str">
        <f t="shared" si="166"/>
        <v>S</v>
      </c>
      <c r="R404" s="41">
        <f t="shared" si="167"/>
        <v>2</v>
      </c>
      <c r="S404" s="42">
        <f t="shared" si="168"/>
        <v>10</v>
      </c>
      <c r="T404" s="42">
        <f t="shared" si="169"/>
        <v>-8</v>
      </c>
      <c r="U404" s="42">
        <f t="shared" si="170"/>
        <v>1</v>
      </c>
      <c r="V404" s="37" t="str">
        <f t="shared" ca="1" si="171"/>
        <v>Executado com atraso</v>
      </c>
      <c r="W404" s="33" t="str">
        <f t="shared" si="175"/>
        <v>EVT 34 - Material de Marinharia</v>
      </c>
    </row>
    <row r="405" spans="1:23" x14ac:dyDescent="0.25">
      <c r="A405" s="29">
        <f t="shared" si="185"/>
        <v>34</v>
      </c>
      <c r="B405" s="30" t="s">
        <v>69</v>
      </c>
      <c r="C405" s="31" t="s">
        <v>359</v>
      </c>
      <c r="D405" s="32" t="s">
        <v>71</v>
      </c>
      <c r="E405" s="33" t="str">
        <f t="shared" si="163"/>
        <v>XX/2024 - Material de Marinharia</v>
      </c>
      <c r="F405" s="48"/>
      <c r="G405" s="35" t="str">
        <f t="shared" si="187"/>
        <v>HOMOLOGAÇÃO</v>
      </c>
      <c r="H405" s="31" t="s">
        <v>94</v>
      </c>
      <c r="I405" s="51">
        <v>44953</v>
      </c>
      <c r="J405" s="37" t="str">
        <f t="shared" si="164"/>
        <v>H</v>
      </c>
      <c r="K405" s="38" t="s">
        <v>33</v>
      </c>
      <c r="L405" s="39">
        <v>10</v>
      </c>
      <c r="M405" s="37">
        <f t="shared" si="165"/>
        <v>44868</v>
      </c>
      <c r="N405" s="37">
        <f t="shared" si="186"/>
        <v>44878</v>
      </c>
      <c r="O405" s="37">
        <f t="shared" si="188"/>
        <v>44985</v>
      </c>
      <c r="P405" s="28">
        <v>44985</v>
      </c>
      <c r="Q405" s="40" t="str">
        <f t="shared" si="166"/>
        <v>S</v>
      </c>
      <c r="R405" s="41">
        <f t="shared" si="167"/>
        <v>0</v>
      </c>
      <c r="S405" s="42">
        <f t="shared" si="168"/>
        <v>10</v>
      </c>
      <c r="T405" s="42">
        <f t="shared" si="169"/>
        <v>-10</v>
      </c>
      <c r="U405" s="42">
        <f t="shared" si="170"/>
        <v>1</v>
      </c>
      <c r="V405" s="37" t="str">
        <f t="shared" ca="1" si="171"/>
        <v>Executado com atraso</v>
      </c>
      <c r="W405" s="33" t="str">
        <f t="shared" si="175"/>
        <v>EVT 34 - Material de Marinharia</v>
      </c>
    </row>
    <row r="406" spans="1:23" x14ac:dyDescent="0.25">
      <c r="A406" s="29">
        <f t="shared" si="185"/>
        <v>34</v>
      </c>
      <c r="B406" s="30" t="s">
        <v>69</v>
      </c>
      <c r="C406" s="31" t="s">
        <v>359</v>
      </c>
      <c r="D406" s="32" t="s">
        <v>71</v>
      </c>
      <c r="E406" s="33" t="str">
        <f t="shared" si="163"/>
        <v>XX/2024 - Material de Marinharia</v>
      </c>
      <c r="F406" s="48"/>
      <c r="G406" s="35" t="str">
        <f t="shared" si="187"/>
        <v>HOMOLOGAÇÃO</v>
      </c>
      <c r="H406" s="31" t="s">
        <v>94</v>
      </c>
      <c r="I406" s="51">
        <v>44953</v>
      </c>
      <c r="J406" s="37" t="str">
        <f t="shared" si="164"/>
        <v>I</v>
      </c>
      <c r="K406" s="38" t="s">
        <v>34</v>
      </c>
      <c r="L406" s="39">
        <v>20</v>
      </c>
      <c r="M406" s="37">
        <f t="shared" si="165"/>
        <v>44878</v>
      </c>
      <c r="N406" s="37">
        <f t="shared" si="186"/>
        <v>44898</v>
      </c>
      <c r="O406" s="37">
        <f t="shared" si="188"/>
        <v>44985</v>
      </c>
      <c r="P406" s="28">
        <v>45002</v>
      </c>
      <c r="Q406" s="40" t="str">
        <f t="shared" si="166"/>
        <v>S</v>
      </c>
      <c r="R406" s="41">
        <f t="shared" si="167"/>
        <v>17</v>
      </c>
      <c r="S406" s="42">
        <f t="shared" si="168"/>
        <v>20</v>
      </c>
      <c r="T406" s="42">
        <f t="shared" si="169"/>
        <v>-3</v>
      </c>
      <c r="U406" s="42">
        <f t="shared" si="170"/>
        <v>1</v>
      </c>
      <c r="V406" s="37" t="str">
        <f t="shared" ca="1" si="171"/>
        <v>Executado com atraso</v>
      </c>
      <c r="W406" s="33" t="str">
        <f t="shared" si="175"/>
        <v>EVT 34 - Material de Marinharia</v>
      </c>
    </row>
    <row r="407" spans="1:23" x14ac:dyDescent="0.25">
      <c r="A407" s="29">
        <f t="shared" si="185"/>
        <v>34</v>
      </c>
      <c r="B407" s="30" t="s">
        <v>69</v>
      </c>
      <c r="C407" s="31" t="s">
        <v>359</v>
      </c>
      <c r="D407" s="32" t="s">
        <v>71</v>
      </c>
      <c r="E407" s="33" t="str">
        <f t="shared" si="163"/>
        <v>XX/2024 - Material de Marinharia</v>
      </c>
      <c r="F407" s="48"/>
      <c r="G407" s="35" t="str">
        <f t="shared" si="187"/>
        <v>HOMOLOGAÇÃO</v>
      </c>
      <c r="H407" s="31" t="s">
        <v>94</v>
      </c>
      <c r="I407" s="51">
        <v>44953</v>
      </c>
      <c r="J407" s="37" t="str">
        <f t="shared" si="164"/>
        <v>J</v>
      </c>
      <c r="K407" s="38" t="s">
        <v>35</v>
      </c>
      <c r="L407" s="39">
        <v>10</v>
      </c>
      <c r="M407" s="37">
        <f t="shared" si="165"/>
        <v>44898</v>
      </c>
      <c r="N407" s="37">
        <f t="shared" si="186"/>
        <v>44908</v>
      </c>
      <c r="O407" s="37">
        <f t="shared" si="188"/>
        <v>45002</v>
      </c>
      <c r="P407" s="28">
        <v>45002</v>
      </c>
      <c r="Q407" s="40" t="str">
        <f t="shared" si="166"/>
        <v>S</v>
      </c>
      <c r="R407" s="41">
        <f t="shared" si="167"/>
        <v>0</v>
      </c>
      <c r="S407" s="42">
        <f t="shared" si="168"/>
        <v>10</v>
      </c>
      <c r="T407" s="42">
        <f t="shared" si="169"/>
        <v>-10</v>
      </c>
      <c r="U407" s="42">
        <f t="shared" si="170"/>
        <v>1</v>
      </c>
      <c r="V407" s="37" t="str">
        <f t="shared" ca="1" si="171"/>
        <v>Executado com atraso</v>
      </c>
      <c r="W407" s="33" t="str">
        <f t="shared" si="175"/>
        <v>EVT 34 - Material de Marinharia</v>
      </c>
    </row>
    <row r="408" spans="1:23" x14ac:dyDescent="0.25">
      <c r="A408" s="29">
        <f t="shared" si="185"/>
        <v>34</v>
      </c>
      <c r="B408" s="30" t="s">
        <v>69</v>
      </c>
      <c r="C408" s="31" t="s">
        <v>359</v>
      </c>
      <c r="D408" s="32" t="s">
        <v>71</v>
      </c>
      <c r="E408" s="33" t="str">
        <f t="shared" si="163"/>
        <v>XX/2024 - Material de Marinharia</v>
      </c>
      <c r="F408" s="48"/>
      <c r="G408" s="35" t="str">
        <f t="shared" si="187"/>
        <v>HOMOLOGAÇÃO</v>
      </c>
      <c r="H408" s="31" t="s">
        <v>94</v>
      </c>
      <c r="I408" s="51">
        <v>44953</v>
      </c>
      <c r="J408" s="37" t="str">
        <f t="shared" si="164"/>
        <v>K</v>
      </c>
      <c r="K408" s="38" t="s">
        <v>36</v>
      </c>
      <c r="L408" s="39">
        <v>30</v>
      </c>
      <c r="M408" s="37">
        <f t="shared" si="165"/>
        <v>44908</v>
      </c>
      <c r="N408" s="37">
        <f t="shared" si="186"/>
        <v>44938</v>
      </c>
      <c r="O408" s="37">
        <f t="shared" si="188"/>
        <v>45002</v>
      </c>
      <c r="P408" s="28"/>
      <c r="Q408" s="40" t="str">
        <f t="shared" si="166"/>
        <v/>
      </c>
      <c r="R408" s="41" t="str">
        <f t="shared" si="167"/>
        <v/>
      </c>
      <c r="S408" s="42" t="str">
        <f t="shared" si="168"/>
        <v/>
      </c>
      <c r="T408" s="42" t="str">
        <f t="shared" si="169"/>
        <v/>
      </c>
      <c r="U408" s="42">
        <f t="shared" si="170"/>
        <v>0</v>
      </c>
      <c r="V408" s="37" t="str">
        <f t="shared" ca="1" si="171"/>
        <v>Atrasado, em andamento</v>
      </c>
      <c r="W408" s="33" t="str">
        <f t="shared" si="175"/>
        <v>EVT 34 - Material de Marinharia</v>
      </c>
    </row>
    <row r="409" spans="1:23" x14ac:dyDescent="0.25">
      <c r="A409" s="29">
        <f t="shared" si="185"/>
        <v>34</v>
      </c>
      <c r="B409" s="30" t="s">
        <v>69</v>
      </c>
      <c r="C409" s="31" t="s">
        <v>359</v>
      </c>
      <c r="D409" s="32" t="s">
        <v>71</v>
      </c>
      <c r="E409" s="33" t="str">
        <f t="shared" si="163"/>
        <v>XX/2024 - Material de Marinharia</v>
      </c>
      <c r="F409" s="48"/>
      <c r="G409" s="35" t="str">
        <f t="shared" si="187"/>
        <v>HOMOLOGAÇÃO</v>
      </c>
      <c r="H409" s="31" t="s">
        <v>94</v>
      </c>
      <c r="I409" s="51">
        <v>44953</v>
      </c>
      <c r="J409" s="37" t="str">
        <f t="shared" si="164"/>
        <v>L</v>
      </c>
      <c r="K409" s="38" t="s">
        <v>37</v>
      </c>
      <c r="L409" s="39">
        <v>5</v>
      </c>
      <c r="M409" s="37">
        <f t="shared" si="165"/>
        <v>44938</v>
      </c>
      <c r="N409" s="43">
        <f>I409-10</f>
        <v>44943</v>
      </c>
      <c r="O409" s="37" t="str">
        <f t="shared" si="188"/>
        <v/>
      </c>
      <c r="P409" s="28"/>
      <c r="Q409" s="40" t="str">
        <f t="shared" si="166"/>
        <v/>
      </c>
      <c r="R409" s="41" t="str">
        <f t="shared" si="167"/>
        <v/>
      </c>
      <c r="S409" s="42" t="str">
        <f t="shared" si="168"/>
        <v/>
      </c>
      <c r="T409" s="42" t="str">
        <f t="shared" si="169"/>
        <v/>
      </c>
      <c r="U409" s="42">
        <f t="shared" si="170"/>
        <v>0</v>
      </c>
      <c r="V409" s="37" t="str">
        <f t="shared" ca="1" si="171"/>
        <v>Atrasado, ainda não iniciado</v>
      </c>
      <c r="W409" s="33" t="str">
        <f t="shared" si="175"/>
        <v>EVT 34 - Material de Marinharia</v>
      </c>
    </row>
    <row r="410" spans="1:23" x14ac:dyDescent="0.25">
      <c r="A410" s="29">
        <f t="shared" si="185"/>
        <v>35</v>
      </c>
      <c r="B410" s="30" t="s">
        <v>69</v>
      </c>
      <c r="C410" s="31" t="s">
        <v>359</v>
      </c>
      <c r="D410" s="32" t="s">
        <v>95</v>
      </c>
      <c r="E410" s="33" t="str">
        <f t="shared" ref="E410:E473" si="189">C410&amp;" - "&amp;D410</f>
        <v>XX/2024 - Material de Higiene, Limpeza, Expediente e Descartáveis (RPMC-4)</v>
      </c>
      <c r="F410" s="49"/>
      <c r="G410" s="35" t="str">
        <f>IF(P410="",MID(K410,5,999),IF(P411="",MID(K411,5,999),IF(P412="",MID(K412,5,999),IF(P413="",MID(K413,5,999),IF(P414="",MID(K414,5,999),IF(P415="",MID(K415,5,999),IF(P416="",MID(K416,5,999),IF(P417="",MID(K417,5,999),IF(P418="",MID(K418,5,999),IF(P419="",MID(K419,5,999),IF(P420="",MID(K420,5,999),MID(K421,5,999))))))))))))</f>
        <v>DISPONIBILIZAÇÃO DAS EEOO</v>
      </c>
      <c r="H410" s="31" t="s">
        <v>364</v>
      </c>
      <c r="I410" s="36">
        <v>45777</v>
      </c>
      <c r="J410" s="37" t="str">
        <f t="shared" ref="J410:J473" si="190">LEFT(K410,1)</f>
        <v>A</v>
      </c>
      <c r="K410" s="38" t="s">
        <v>26</v>
      </c>
      <c r="L410" s="39">
        <v>0</v>
      </c>
      <c r="M410" s="37">
        <f t="shared" ref="M410:M473" si="191">N410-L410</f>
        <v>45532</v>
      </c>
      <c r="N410" s="37">
        <f t="shared" ref="N410:N420" si="192">M411</f>
        <v>45532</v>
      </c>
      <c r="O410" s="37">
        <f>M410</f>
        <v>45532</v>
      </c>
      <c r="P410" s="28"/>
      <c r="Q410" s="40" t="str">
        <f t="shared" ref="Q410:Q473" si="193">IF(P410&lt;&gt;"","S","")</f>
        <v/>
      </c>
      <c r="R410" s="41" t="str">
        <f t="shared" ref="R410:R473" si="194">IF(Q410="S",P410-O410,"")</f>
        <v/>
      </c>
      <c r="S410" s="42" t="str">
        <f t="shared" ref="S410:S473" si="195">IF(Q410="S",L410,"")</f>
        <v/>
      </c>
      <c r="T410" s="42" t="str">
        <f t="shared" ref="T410:T473" si="196">IF(R410&lt;&gt;"",R410-L410,"")</f>
        <v/>
      </c>
      <c r="U410" s="42">
        <f t="shared" ref="U410:U473" si="197">IF(Q410&lt;&gt;"",1,0)</f>
        <v>0</v>
      </c>
      <c r="V410" s="37" t="str">
        <f t="shared" ref="V410:V473" ca="1" si="198">IF(AND(N410&gt;=TODAY(),P410="",O410=""),"No prazo, ainda não iniciado",IF(AND(P410&lt;=N410,P410&lt;&gt;""),"Executado no prazo",IF(AND(N410&gt;=TODAY(),P410="",O410&lt;&gt;""),"No prazo, em andamento",IF(AND(P410&gt;N410,P410&lt;&gt;""),"Executado com atraso",IF(AND(N410&lt;TODAY(),P410="",O410=""),"Atrasado, ainda não iniciado",IF(AND(N410&lt;TODAY(),P410="",O410&lt;&gt;""),"Atrasado, em andamento"))))))</f>
        <v>No prazo, em andamento</v>
      </c>
      <c r="W410" s="33" t="str">
        <f t="shared" si="175"/>
        <v>EVT 35 - Material de Higiene, Limpeza, Expediente e Descartáveis (RPMC-4)</v>
      </c>
    </row>
    <row r="411" spans="1:23" x14ac:dyDescent="0.25">
      <c r="A411" s="29">
        <f t="shared" si="185"/>
        <v>35</v>
      </c>
      <c r="B411" s="30" t="s">
        <v>69</v>
      </c>
      <c r="C411" s="31" t="s">
        <v>359</v>
      </c>
      <c r="D411" s="32" t="s">
        <v>95</v>
      </c>
      <c r="E411" s="33" t="str">
        <f t="shared" si="189"/>
        <v>XX/2024 - Material de Higiene, Limpeza, Expediente e Descartáveis (RPMC-4)</v>
      </c>
      <c r="F411" s="49"/>
      <c r="G411" s="35" t="str">
        <f t="shared" ref="G411:G421" si="199">G410</f>
        <v>DISPONIBILIZAÇÃO DAS EEOO</v>
      </c>
      <c r="H411" s="31" t="s">
        <v>364</v>
      </c>
      <c r="I411" s="36">
        <v>45777</v>
      </c>
      <c r="J411" s="37" t="str">
        <f t="shared" si="190"/>
        <v>B</v>
      </c>
      <c r="K411" s="38" t="s">
        <v>27</v>
      </c>
      <c r="L411" s="39">
        <v>5</v>
      </c>
      <c r="M411" s="37">
        <f t="shared" si="191"/>
        <v>45532</v>
      </c>
      <c r="N411" s="37">
        <f t="shared" si="192"/>
        <v>45537</v>
      </c>
      <c r="O411" s="37" t="str">
        <f t="shared" ref="O411:O421" si="200">IF(P410&lt;&gt;"",P410,"")</f>
        <v/>
      </c>
      <c r="P411" s="28"/>
      <c r="Q411" s="40" t="str">
        <f t="shared" si="193"/>
        <v/>
      </c>
      <c r="R411" s="41" t="str">
        <f t="shared" si="194"/>
        <v/>
      </c>
      <c r="S411" s="42" t="str">
        <f t="shared" si="195"/>
        <v/>
      </c>
      <c r="T411" s="42" t="str">
        <f t="shared" si="196"/>
        <v/>
      </c>
      <c r="U411" s="42">
        <f t="shared" si="197"/>
        <v>0</v>
      </c>
      <c r="V411" s="37" t="str">
        <f t="shared" ca="1" si="198"/>
        <v>No prazo, ainda não iniciado</v>
      </c>
      <c r="W411" s="33" t="str">
        <f t="shared" si="175"/>
        <v>EVT 35 - Material de Higiene, Limpeza, Expediente e Descartáveis (RPMC-4)</v>
      </c>
    </row>
    <row r="412" spans="1:23" x14ac:dyDescent="0.25">
      <c r="A412" s="29">
        <f t="shared" si="185"/>
        <v>35</v>
      </c>
      <c r="B412" s="30" t="s">
        <v>69</v>
      </c>
      <c r="C412" s="31" t="s">
        <v>359</v>
      </c>
      <c r="D412" s="32" t="s">
        <v>95</v>
      </c>
      <c r="E412" s="33" t="str">
        <f t="shared" si="189"/>
        <v>XX/2024 - Material de Higiene, Limpeza, Expediente e Descartáveis (RPMC-4)</v>
      </c>
      <c r="F412" s="49"/>
      <c r="G412" s="35" t="str">
        <f t="shared" si="199"/>
        <v>DISPONIBILIZAÇÃO DAS EEOO</v>
      </c>
      <c r="H412" s="31" t="s">
        <v>364</v>
      </c>
      <c r="I412" s="36">
        <v>45777</v>
      </c>
      <c r="J412" s="37" t="str">
        <f t="shared" si="190"/>
        <v>C</v>
      </c>
      <c r="K412" s="38" t="s">
        <v>28</v>
      </c>
      <c r="L412" s="39">
        <v>15</v>
      </c>
      <c r="M412" s="37">
        <f t="shared" si="191"/>
        <v>45537</v>
      </c>
      <c r="N412" s="37">
        <f t="shared" si="192"/>
        <v>45552</v>
      </c>
      <c r="O412" s="37" t="str">
        <f t="shared" si="200"/>
        <v/>
      </c>
      <c r="P412" s="28"/>
      <c r="Q412" s="40" t="str">
        <f t="shared" si="193"/>
        <v/>
      </c>
      <c r="R412" s="41" t="str">
        <f t="shared" si="194"/>
        <v/>
      </c>
      <c r="S412" s="42" t="str">
        <f t="shared" si="195"/>
        <v/>
      </c>
      <c r="T412" s="42" t="str">
        <f t="shared" si="196"/>
        <v/>
      </c>
      <c r="U412" s="42">
        <f t="shared" si="197"/>
        <v>0</v>
      </c>
      <c r="V412" s="37" t="str">
        <f t="shared" ca="1" si="198"/>
        <v>No prazo, ainda não iniciado</v>
      </c>
      <c r="W412" s="33" t="str">
        <f t="shared" si="175"/>
        <v>EVT 35 - Material de Higiene, Limpeza, Expediente e Descartáveis (RPMC-4)</v>
      </c>
    </row>
    <row r="413" spans="1:23" x14ac:dyDescent="0.25">
      <c r="A413" s="29">
        <f t="shared" si="185"/>
        <v>35</v>
      </c>
      <c r="B413" s="30" t="s">
        <v>69</v>
      </c>
      <c r="C413" s="31" t="s">
        <v>359</v>
      </c>
      <c r="D413" s="32" t="s">
        <v>95</v>
      </c>
      <c r="E413" s="33" t="str">
        <f t="shared" si="189"/>
        <v>XX/2024 - Material de Higiene, Limpeza, Expediente e Descartáveis (RPMC-4)</v>
      </c>
      <c r="F413" s="49"/>
      <c r="G413" s="35" t="str">
        <f t="shared" si="199"/>
        <v>DISPONIBILIZAÇÃO DAS EEOO</v>
      </c>
      <c r="H413" s="31" t="s">
        <v>364</v>
      </c>
      <c r="I413" s="36">
        <v>45777</v>
      </c>
      <c r="J413" s="37" t="str">
        <f t="shared" si="190"/>
        <v>D</v>
      </c>
      <c r="K413" s="38" t="s">
        <v>29</v>
      </c>
      <c r="L413" s="39">
        <v>60</v>
      </c>
      <c r="M413" s="37">
        <f t="shared" si="191"/>
        <v>45552</v>
      </c>
      <c r="N413" s="37">
        <f t="shared" si="192"/>
        <v>45612</v>
      </c>
      <c r="O413" s="37" t="str">
        <f t="shared" si="200"/>
        <v/>
      </c>
      <c r="P413" s="28"/>
      <c r="Q413" s="40" t="str">
        <f t="shared" si="193"/>
        <v/>
      </c>
      <c r="R413" s="41" t="str">
        <f t="shared" si="194"/>
        <v/>
      </c>
      <c r="S413" s="42" t="str">
        <f t="shared" si="195"/>
        <v/>
      </c>
      <c r="T413" s="42" t="str">
        <f t="shared" si="196"/>
        <v/>
      </c>
      <c r="U413" s="42">
        <f t="shared" si="197"/>
        <v>0</v>
      </c>
      <c r="V413" s="37" t="str">
        <f t="shared" ca="1" si="198"/>
        <v>No prazo, ainda não iniciado</v>
      </c>
      <c r="W413" s="33" t="str">
        <f t="shared" si="175"/>
        <v>EVT 35 - Material de Higiene, Limpeza, Expediente e Descartáveis (RPMC-4)</v>
      </c>
    </row>
    <row r="414" spans="1:23" x14ac:dyDescent="0.25">
      <c r="A414" s="29">
        <f t="shared" si="185"/>
        <v>35</v>
      </c>
      <c r="B414" s="30" t="s">
        <v>69</v>
      </c>
      <c r="C414" s="31" t="s">
        <v>359</v>
      </c>
      <c r="D414" s="32" t="s">
        <v>95</v>
      </c>
      <c r="E414" s="33" t="str">
        <f t="shared" si="189"/>
        <v>XX/2024 - Material de Higiene, Limpeza, Expediente e Descartáveis (RPMC-4)</v>
      </c>
      <c r="F414" s="49"/>
      <c r="G414" s="35" t="str">
        <f t="shared" si="199"/>
        <v>DISPONIBILIZAÇÃO DAS EEOO</v>
      </c>
      <c r="H414" s="31" t="s">
        <v>364</v>
      </c>
      <c r="I414" s="36">
        <v>45777</v>
      </c>
      <c r="J414" s="37" t="str">
        <f t="shared" si="190"/>
        <v>E</v>
      </c>
      <c r="K414" s="38" t="s">
        <v>30</v>
      </c>
      <c r="L414" s="39">
        <v>5</v>
      </c>
      <c r="M414" s="37">
        <f t="shared" si="191"/>
        <v>45612</v>
      </c>
      <c r="N414" s="37">
        <f t="shared" si="192"/>
        <v>45617</v>
      </c>
      <c r="O414" s="37" t="str">
        <f t="shared" si="200"/>
        <v/>
      </c>
      <c r="P414" s="28"/>
      <c r="Q414" s="40" t="str">
        <f t="shared" si="193"/>
        <v/>
      </c>
      <c r="R414" s="41" t="str">
        <f t="shared" si="194"/>
        <v/>
      </c>
      <c r="S414" s="42" t="str">
        <f t="shared" si="195"/>
        <v/>
      </c>
      <c r="T414" s="42" t="str">
        <f t="shared" si="196"/>
        <v/>
      </c>
      <c r="U414" s="42">
        <f t="shared" si="197"/>
        <v>0</v>
      </c>
      <c r="V414" s="37" t="str">
        <f t="shared" ca="1" si="198"/>
        <v>No prazo, ainda não iniciado</v>
      </c>
      <c r="W414" s="33" t="str">
        <f t="shared" si="175"/>
        <v>EVT 35 - Material de Higiene, Limpeza, Expediente e Descartáveis (RPMC-4)</v>
      </c>
    </row>
    <row r="415" spans="1:23" x14ac:dyDescent="0.25">
      <c r="A415" s="29">
        <f t="shared" si="185"/>
        <v>35</v>
      </c>
      <c r="B415" s="30" t="s">
        <v>69</v>
      </c>
      <c r="C415" s="31" t="s">
        <v>359</v>
      </c>
      <c r="D415" s="32" t="s">
        <v>95</v>
      </c>
      <c r="E415" s="33" t="str">
        <f t="shared" si="189"/>
        <v>XX/2024 - Material de Higiene, Limpeza, Expediente e Descartáveis (RPMC-4)</v>
      </c>
      <c r="F415" s="49"/>
      <c r="G415" s="35" t="str">
        <f t="shared" si="199"/>
        <v>DISPONIBILIZAÇÃO DAS EEOO</v>
      </c>
      <c r="H415" s="31" t="s">
        <v>364</v>
      </c>
      <c r="I415" s="36">
        <v>45777</v>
      </c>
      <c r="J415" s="37" t="str">
        <f t="shared" si="190"/>
        <v>F</v>
      </c>
      <c r="K415" s="38" t="s">
        <v>31</v>
      </c>
      <c r="L415" s="39">
        <v>5</v>
      </c>
      <c r="M415" s="37">
        <f t="shared" si="191"/>
        <v>45617</v>
      </c>
      <c r="N415" s="37">
        <f t="shared" si="192"/>
        <v>45622</v>
      </c>
      <c r="O415" s="37" t="str">
        <f t="shared" si="200"/>
        <v/>
      </c>
      <c r="P415" s="28"/>
      <c r="Q415" s="40" t="str">
        <f t="shared" si="193"/>
        <v/>
      </c>
      <c r="R415" s="41" t="str">
        <f t="shared" si="194"/>
        <v/>
      </c>
      <c r="S415" s="42" t="str">
        <f t="shared" si="195"/>
        <v/>
      </c>
      <c r="T415" s="42" t="str">
        <f t="shared" si="196"/>
        <v/>
      </c>
      <c r="U415" s="42">
        <f t="shared" si="197"/>
        <v>0</v>
      </c>
      <c r="V415" s="37" t="str">
        <f t="shared" ca="1" si="198"/>
        <v>No prazo, ainda não iniciado</v>
      </c>
      <c r="W415" s="33" t="str">
        <f t="shared" si="175"/>
        <v>EVT 35 - Material de Higiene, Limpeza, Expediente e Descartáveis (RPMC-4)</v>
      </c>
    </row>
    <row r="416" spans="1:23" x14ac:dyDescent="0.25">
      <c r="A416" s="29">
        <f t="shared" si="185"/>
        <v>35</v>
      </c>
      <c r="B416" s="30" t="s">
        <v>69</v>
      </c>
      <c r="C416" s="31" t="s">
        <v>359</v>
      </c>
      <c r="D416" s="32" t="s">
        <v>95</v>
      </c>
      <c r="E416" s="33" t="str">
        <f t="shared" si="189"/>
        <v>XX/2024 - Material de Higiene, Limpeza, Expediente e Descartáveis (RPMC-4)</v>
      </c>
      <c r="F416" s="49"/>
      <c r="G416" s="35" t="str">
        <f t="shared" si="199"/>
        <v>DISPONIBILIZAÇÃO DAS EEOO</v>
      </c>
      <c r="H416" s="31" t="s">
        <v>364</v>
      </c>
      <c r="I416" s="36">
        <v>45777</v>
      </c>
      <c r="J416" s="37" t="str">
        <f t="shared" si="190"/>
        <v>G</v>
      </c>
      <c r="K416" s="38" t="s">
        <v>32</v>
      </c>
      <c r="L416" s="39">
        <v>10</v>
      </c>
      <c r="M416" s="37">
        <f t="shared" si="191"/>
        <v>45622</v>
      </c>
      <c r="N416" s="37">
        <f t="shared" si="192"/>
        <v>45632</v>
      </c>
      <c r="O416" s="37" t="str">
        <f t="shared" si="200"/>
        <v/>
      </c>
      <c r="P416" s="28"/>
      <c r="Q416" s="40" t="str">
        <f t="shared" si="193"/>
        <v/>
      </c>
      <c r="R416" s="41" t="str">
        <f t="shared" si="194"/>
        <v/>
      </c>
      <c r="S416" s="42" t="str">
        <f t="shared" si="195"/>
        <v/>
      </c>
      <c r="T416" s="42" t="str">
        <f t="shared" si="196"/>
        <v/>
      </c>
      <c r="U416" s="42">
        <f t="shared" si="197"/>
        <v>0</v>
      </c>
      <c r="V416" s="37" t="str">
        <f t="shared" ca="1" si="198"/>
        <v>No prazo, ainda não iniciado</v>
      </c>
      <c r="W416" s="33" t="str">
        <f t="shared" ref="W416:W479" si="201">"EVT "&amp;A416&amp;" - "&amp;D416</f>
        <v>EVT 35 - Material de Higiene, Limpeza, Expediente e Descartáveis (RPMC-4)</v>
      </c>
    </row>
    <row r="417" spans="1:23" x14ac:dyDescent="0.25">
      <c r="A417" s="29">
        <f t="shared" si="185"/>
        <v>35</v>
      </c>
      <c r="B417" s="30" t="s">
        <v>69</v>
      </c>
      <c r="C417" s="31" t="s">
        <v>359</v>
      </c>
      <c r="D417" s="32" t="s">
        <v>95</v>
      </c>
      <c r="E417" s="33" t="str">
        <f t="shared" si="189"/>
        <v>XX/2024 - Material de Higiene, Limpeza, Expediente e Descartáveis (RPMC-4)</v>
      </c>
      <c r="F417" s="49"/>
      <c r="G417" s="35" t="str">
        <f t="shared" si="199"/>
        <v>DISPONIBILIZAÇÃO DAS EEOO</v>
      </c>
      <c r="H417" s="31" t="s">
        <v>364</v>
      </c>
      <c r="I417" s="36">
        <v>45777</v>
      </c>
      <c r="J417" s="37" t="str">
        <f t="shared" si="190"/>
        <v>H</v>
      </c>
      <c r="K417" s="38" t="s">
        <v>33</v>
      </c>
      <c r="L417" s="39">
        <v>10</v>
      </c>
      <c r="M417" s="37">
        <f t="shared" si="191"/>
        <v>45632</v>
      </c>
      <c r="N417" s="37">
        <f t="shared" si="192"/>
        <v>45642</v>
      </c>
      <c r="O417" s="37" t="str">
        <f t="shared" si="200"/>
        <v/>
      </c>
      <c r="P417" s="28"/>
      <c r="Q417" s="40" t="str">
        <f t="shared" si="193"/>
        <v/>
      </c>
      <c r="R417" s="41" t="str">
        <f t="shared" si="194"/>
        <v/>
      </c>
      <c r="S417" s="42" t="str">
        <f t="shared" si="195"/>
        <v/>
      </c>
      <c r="T417" s="42" t="str">
        <f t="shared" si="196"/>
        <v/>
      </c>
      <c r="U417" s="42">
        <f t="shared" si="197"/>
        <v>0</v>
      </c>
      <c r="V417" s="37" t="str">
        <f t="shared" ca="1" si="198"/>
        <v>No prazo, ainda não iniciado</v>
      </c>
      <c r="W417" s="33" t="str">
        <f t="shared" si="201"/>
        <v>EVT 35 - Material de Higiene, Limpeza, Expediente e Descartáveis (RPMC-4)</v>
      </c>
    </row>
    <row r="418" spans="1:23" x14ac:dyDescent="0.25">
      <c r="A418" s="29">
        <f t="shared" si="185"/>
        <v>35</v>
      </c>
      <c r="B418" s="30" t="s">
        <v>69</v>
      </c>
      <c r="C418" s="31" t="s">
        <v>359</v>
      </c>
      <c r="D418" s="32" t="s">
        <v>95</v>
      </c>
      <c r="E418" s="33" t="str">
        <f t="shared" si="189"/>
        <v>XX/2024 - Material de Higiene, Limpeza, Expediente e Descartáveis (RPMC-4)</v>
      </c>
      <c r="F418" s="49"/>
      <c r="G418" s="35" t="str">
        <f t="shared" si="199"/>
        <v>DISPONIBILIZAÇÃO DAS EEOO</v>
      </c>
      <c r="H418" s="31" t="s">
        <v>364</v>
      </c>
      <c r="I418" s="36">
        <v>45777</v>
      </c>
      <c r="J418" s="37" t="str">
        <f t="shared" si="190"/>
        <v>I</v>
      </c>
      <c r="K418" s="38" t="s">
        <v>34</v>
      </c>
      <c r="L418" s="39">
        <v>20</v>
      </c>
      <c r="M418" s="37">
        <f t="shared" si="191"/>
        <v>45642</v>
      </c>
      <c r="N418" s="37">
        <f t="shared" si="192"/>
        <v>45662</v>
      </c>
      <c r="O418" s="37" t="str">
        <f t="shared" si="200"/>
        <v/>
      </c>
      <c r="P418" s="28"/>
      <c r="Q418" s="40" t="str">
        <f t="shared" si="193"/>
        <v/>
      </c>
      <c r="R418" s="41" t="str">
        <f t="shared" si="194"/>
        <v/>
      </c>
      <c r="S418" s="42" t="str">
        <f t="shared" si="195"/>
        <v/>
      </c>
      <c r="T418" s="42" t="str">
        <f t="shared" si="196"/>
        <v/>
      </c>
      <c r="U418" s="42">
        <f t="shared" si="197"/>
        <v>0</v>
      </c>
      <c r="V418" s="37" t="str">
        <f t="shared" ca="1" si="198"/>
        <v>No prazo, ainda não iniciado</v>
      </c>
      <c r="W418" s="33" t="str">
        <f t="shared" si="201"/>
        <v>EVT 35 - Material de Higiene, Limpeza, Expediente e Descartáveis (RPMC-4)</v>
      </c>
    </row>
    <row r="419" spans="1:23" x14ac:dyDescent="0.25">
      <c r="A419" s="29">
        <f t="shared" si="185"/>
        <v>35</v>
      </c>
      <c r="B419" s="30" t="s">
        <v>69</v>
      </c>
      <c r="C419" s="31" t="s">
        <v>359</v>
      </c>
      <c r="D419" s="32" t="s">
        <v>95</v>
      </c>
      <c r="E419" s="33" t="str">
        <f t="shared" si="189"/>
        <v>XX/2024 - Material de Higiene, Limpeza, Expediente e Descartáveis (RPMC-4)</v>
      </c>
      <c r="F419" s="49"/>
      <c r="G419" s="35" t="str">
        <f t="shared" si="199"/>
        <v>DISPONIBILIZAÇÃO DAS EEOO</v>
      </c>
      <c r="H419" s="31" t="s">
        <v>364</v>
      </c>
      <c r="I419" s="36">
        <v>45777</v>
      </c>
      <c r="J419" s="37" t="str">
        <f t="shared" si="190"/>
        <v>J</v>
      </c>
      <c r="K419" s="38" t="s">
        <v>35</v>
      </c>
      <c r="L419" s="39">
        <v>10</v>
      </c>
      <c r="M419" s="37">
        <f t="shared" si="191"/>
        <v>45662</v>
      </c>
      <c r="N419" s="37">
        <f t="shared" si="192"/>
        <v>45672</v>
      </c>
      <c r="O419" s="37" t="str">
        <f t="shared" si="200"/>
        <v/>
      </c>
      <c r="P419" s="28"/>
      <c r="Q419" s="40" t="str">
        <f t="shared" si="193"/>
        <v/>
      </c>
      <c r="R419" s="41" t="str">
        <f t="shared" si="194"/>
        <v/>
      </c>
      <c r="S419" s="42" t="str">
        <f t="shared" si="195"/>
        <v/>
      </c>
      <c r="T419" s="42" t="str">
        <f t="shared" si="196"/>
        <v/>
      </c>
      <c r="U419" s="42">
        <f t="shared" si="197"/>
        <v>0</v>
      </c>
      <c r="V419" s="37" t="str">
        <f t="shared" ca="1" si="198"/>
        <v>No prazo, ainda não iniciado</v>
      </c>
      <c r="W419" s="33" t="str">
        <f t="shared" si="201"/>
        <v>EVT 35 - Material de Higiene, Limpeza, Expediente e Descartáveis (RPMC-4)</v>
      </c>
    </row>
    <row r="420" spans="1:23" x14ac:dyDescent="0.25">
      <c r="A420" s="29">
        <f t="shared" si="185"/>
        <v>35</v>
      </c>
      <c r="B420" s="30" t="s">
        <v>69</v>
      </c>
      <c r="C420" s="31" t="s">
        <v>359</v>
      </c>
      <c r="D420" s="32" t="s">
        <v>95</v>
      </c>
      <c r="E420" s="33" t="str">
        <f t="shared" si="189"/>
        <v>XX/2024 - Material de Higiene, Limpeza, Expediente e Descartáveis (RPMC-4)</v>
      </c>
      <c r="F420" s="49"/>
      <c r="G420" s="35" t="str">
        <f t="shared" si="199"/>
        <v>DISPONIBILIZAÇÃO DAS EEOO</v>
      </c>
      <c r="H420" s="31" t="s">
        <v>364</v>
      </c>
      <c r="I420" s="36">
        <v>45777</v>
      </c>
      <c r="J420" s="37" t="str">
        <f t="shared" si="190"/>
        <v>K</v>
      </c>
      <c r="K420" s="38" t="s">
        <v>36</v>
      </c>
      <c r="L420" s="39">
        <v>90</v>
      </c>
      <c r="M420" s="37">
        <f t="shared" si="191"/>
        <v>45672</v>
      </c>
      <c r="N420" s="37">
        <f t="shared" si="192"/>
        <v>45762</v>
      </c>
      <c r="O420" s="37" t="str">
        <f t="shared" si="200"/>
        <v/>
      </c>
      <c r="P420" s="28"/>
      <c r="Q420" s="40" t="str">
        <f t="shared" si="193"/>
        <v/>
      </c>
      <c r="R420" s="41" t="str">
        <f t="shared" si="194"/>
        <v/>
      </c>
      <c r="S420" s="42" t="str">
        <f t="shared" si="195"/>
        <v/>
      </c>
      <c r="T420" s="42" t="str">
        <f t="shared" si="196"/>
        <v/>
      </c>
      <c r="U420" s="42">
        <f t="shared" si="197"/>
        <v>0</v>
      </c>
      <c r="V420" s="37" t="str">
        <f t="shared" ca="1" si="198"/>
        <v>No prazo, ainda não iniciado</v>
      </c>
      <c r="W420" s="33" t="str">
        <f t="shared" si="201"/>
        <v>EVT 35 - Material de Higiene, Limpeza, Expediente e Descartáveis (RPMC-4)</v>
      </c>
    </row>
    <row r="421" spans="1:23" x14ac:dyDescent="0.25">
      <c r="A421" s="29">
        <f t="shared" si="185"/>
        <v>35</v>
      </c>
      <c r="B421" s="30" t="s">
        <v>69</v>
      </c>
      <c r="C421" s="31" t="s">
        <v>359</v>
      </c>
      <c r="D421" s="32" t="s">
        <v>95</v>
      </c>
      <c r="E421" s="33" t="str">
        <f t="shared" si="189"/>
        <v>XX/2024 - Material de Higiene, Limpeza, Expediente e Descartáveis (RPMC-4)</v>
      </c>
      <c r="F421" s="49"/>
      <c r="G421" s="35" t="str">
        <f t="shared" si="199"/>
        <v>DISPONIBILIZAÇÃO DAS EEOO</v>
      </c>
      <c r="H421" s="31" t="s">
        <v>364</v>
      </c>
      <c r="I421" s="36">
        <v>45777</v>
      </c>
      <c r="J421" s="37" t="str">
        <f t="shared" si="190"/>
        <v>L</v>
      </c>
      <c r="K421" s="38" t="s">
        <v>37</v>
      </c>
      <c r="L421" s="39">
        <v>5</v>
      </c>
      <c r="M421" s="37">
        <f t="shared" si="191"/>
        <v>45762</v>
      </c>
      <c r="N421" s="43">
        <f>I421-10</f>
        <v>45767</v>
      </c>
      <c r="O421" s="37" t="str">
        <f t="shared" si="200"/>
        <v/>
      </c>
      <c r="P421" s="28"/>
      <c r="Q421" s="40" t="str">
        <f t="shared" si="193"/>
        <v/>
      </c>
      <c r="R421" s="41" t="str">
        <f t="shared" si="194"/>
        <v/>
      </c>
      <c r="S421" s="42" t="str">
        <f t="shared" si="195"/>
        <v/>
      </c>
      <c r="T421" s="42" t="str">
        <f t="shared" si="196"/>
        <v/>
      </c>
      <c r="U421" s="42">
        <f t="shared" si="197"/>
        <v>0</v>
      </c>
      <c r="V421" s="37" t="str">
        <f t="shared" ca="1" si="198"/>
        <v>No prazo, ainda não iniciado</v>
      </c>
      <c r="W421" s="33" t="str">
        <f t="shared" si="201"/>
        <v>EVT 35 - Material de Higiene, Limpeza, Expediente e Descartáveis (RPMC-4)</v>
      </c>
    </row>
    <row r="422" spans="1:23" x14ac:dyDescent="0.25">
      <c r="A422" s="29">
        <f t="shared" si="185"/>
        <v>36</v>
      </c>
      <c r="B422" s="30" t="s">
        <v>69</v>
      </c>
      <c r="C422" s="31" t="s">
        <v>365</v>
      </c>
      <c r="D422" s="32" t="s">
        <v>97</v>
      </c>
      <c r="E422" s="33" t="str">
        <f t="shared" si="189"/>
        <v>49/2024 - Cabos Navais</v>
      </c>
      <c r="F422" s="49"/>
      <c r="G422" s="35" t="str">
        <f>IF(P422="",MID(K422,5,999),IF(P423="",MID(K423,5,999),IF(P424="",MID(K424,5,999),IF(P425="",MID(K425,5,999),IF(P426="",MID(K426,5,999),IF(P427="",MID(K427,5,999),IF(P428="",MID(K428,5,999),IF(P429="",MID(K429,5,999),IF(P430="",MID(K430,5,999),IF(P431="",MID(K431,5,999),IF(P432="",MID(K432,5,999),MID(K433,5,999))))))))))))</f>
        <v>PRONTIFICACAO DOC COMRJ-20</v>
      </c>
      <c r="H422" s="31" t="s">
        <v>96</v>
      </c>
      <c r="I422" s="50">
        <v>45332</v>
      </c>
      <c r="J422" s="37" t="str">
        <f t="shared" si="190"/>
        <v>A</v>
      </c>
      <c r="K422" s="38" t="s">
        <v>26</v>
      </c>
      <c r="L422" s="39">
        <v>0</v>
      </c>
      <c r="M422" s="37">
        <f t="shared" si="191"/>
        <v>45172</v>
      </c>
      <c r="N422" s="37">
        <f t="shared" ref="N422:N432" si="202">M423</f>
        <v>45172</v>
      </c>
      <c r="O422" s="37">
        <v>44744</v>
      </c>
      <c r="P422" s="28">
        <v>44810</v>
      </c>
      <c r="Q422" s="40" t="str">
        <f t="shared" si="193"/>
        <v>S</v>
      </c>
      <c r="R422" s="41">
        <f t="shared" si="194"/>
        <v>66</v>
      </c>
      <c r="S422" s="42">
        <f t="shared" si="195"/>
        <v>0</v>
      </c>
      <c r="T422" s="42">
        <f t="shared" si="196"/>
        <v>66</v>
      </c>
      <c r="U422" s="42">
        <f t="shared" si="197"/>
        <v>1</v>
      </c>
      <c r="V422" s="37" t="str">
        <f t="shared" ca="1" si="198"/>
        <v>Executado no prazo</v>
      </c>
      <c r="W422" s="33" t="str">
        <f t="shared" si="201"/>
        <v>EVT 36 - Cabos Navais</v>
      </c>
    </row>
    <row r="423" spans="1:23" x14ac:dyDescent="0.25">
      <c r="A423" s="29">
        <f t="shared" si="185"/>
        <v>36</v>
      </c>
      <c r="B423" s="30" t="s">
        <v>69</v>
      </c>
      <c r="C423" s="31" t="s">
        <v>365</v>
      </c>
      <c r="D423" s="32" t="s">
        <v>97</v>
      </c>
      <c r="E423" s="33" t="str">
        <f t="shared" si="189"/>
        <v>49/2024 - Cabos Navais</v>
      </c>
      <c r="F423" s="49"/>
      <c r="G423" s="35" t="str">
        <f t="shared" ref="G423:G433" si="203">G422</f>
        <v>PRONTIFICACAO DOC COMRJ-20</v>
      </c>
      <c r="H423" s="31" t="s">
        <v>96</v>
      </c>
      <c r="I423" s="51">
        <v>45332</v>
      </c>
      <c r="J423" s="37" t="str">
        <f t="shared" si="190"/>
        <v>B</v>
      </c>
      <c r="K423" s="38" t="s">
        <v>27</v>
      </c>
      <c r="L423" s="39">
        <v>5</v>
      </c>
      <c r="M423" s="37">
        <f t="shared" si="191"/>
        <v>45172</v>
      </c>
      <c r="N423" s="37">
        <f t="shared" si="202"/>
        <v>45177</v>
      </c>
      <c r="O423" s="37">
        <f t="shared" ref="O423:O445" si="204">IF(P422&lt;&gt;"",P422,"")</f>
        <v>44810</v>
      </c>
      <c r="P423" s="28">
        <v>44810</v>
      </c>
      <c r="Q423" s="40" t="str">
        <f t="shared" si="193"/>
        <v>S</v>
      </c>
      <c r="R423" s="41">
        <f t="shared" si="194"/>
        <v>0</v>
      </c>
      <c r="S423" s="42">
        <f t="shared" si="195"/>
        <v>5</v>
      </c>
      <c r="T423" s="42">
        <f t="shared" si="196"/>
        <v>-5</v>
      </c>
      <c r="U423" s="42">
        <f t="shared" si="197"/>
        <v>1</v>
      </c>
      <c r="V423" s="37" t="str">
        <f t="shared" ca="1" si="198"/>
        <v>Executado no prazo</v>
      </c>
      <c r="W423" s="33" t="str">
        <f t="shared" si="201"/>
        <v>EVT 36 - Cabos Navais</v>
      </c>
    </row>
    <row r="424" spans="1:23" x14ac:dyDescent="0.25">
      <c r="A424" s="29">
        <f t="shared" si="185"/>
        <v>36</v>
      </c>
      <c r="B424" s="30" t="s">
        <v>69</v>
      </c>
      <c r="C424" s="31" t="s">
        <v>365</v>
      </c>
      <c r="D424" s="32" t="s">
        <v>97</v>
      </c>
      <c r="E424" s="33" t="str">
        <f t="shared" si="189"/>
        <v>49/2024 - Cabos Navais</v>
      </c>
      <c r="F424" s="49"/>
      <c r="G424" s="35" t="str">
        <f t="shared" si="203"/>
        <v>PRONTIFICACAO DOC COMRJ-20</v>
      </c>
      <c r="H424" s="31" t="s">
        <v>96</v>
      </c>
      <c r="I424" s="51">
        <v>45332</v>
      </c>
      <c r="J424" s="37" t="str">
        <f t="shared" si="190"/>
        <v>C</v>
      </c>
      <c r="K424" s="38" t="s">
        <v>28</v>
      </c>
      <c r="L424" s="39">
        <v>45</v>
      </c>
      <c r="M424" s="37">
        <f t="shared" si="191"/>
        <v>45177</v>
      </c>
      <c r="N424" s="37">
        <f t="shared" si="202"/>
        <v>45222</v>
      </c>
      <c r="O424" s="37">
        <f t="shared" si="204"/>
        <v>44810</v>
      </c>
      <c r="P424" s="28">
        <v>44852</v>
      </c>
      <c r="Q424" s="40" t="str">
        <f t="shared" si="193"/>
        <v>S</v>
      </c>
      <c r="R424" s="41">
        <f t="shared" si="194"/>
        <v>42</v>
      </c>
      <c r="S424" s="42">
        <f t="shared" si="195"/>
        <v>45</v>
      </c>
      <c r="T424" s="42">
        <f t="shared" si="196"/>
        <v>-3</v>
      </c>
      <c r="U424" s="42">
        <f t="shared" si="197"/>
        <v>1</v>
      </c>
      <c r="V424" s="37" t="str">
        <f t="shared" ca="1" si="198"/>
        <v>Executado no prazo</v>
      </c>
      <c r="W424" s="33" t="str">
        <f t="shared" si="201"/>
        <v>EVT 36 - Cabos Navais</v>
      </c>
    </row>
    <row r="425" spans="1:23" x14ac:dyDescent="0.25">
      <c r="A425" s="29">
        <f t="shared" si="185"/>
        <v>36</v>
      </c>
      <c r="B425" s="30" t="s">
        <v>69</v>
      </c>
      <c r="C425" s="31" t="s">
        <v>365</v>
      </c>
      <c r="D425" s="32" t="s">
        <v>97</v>
      </c>
      <c r="E425" s="33" t="str">
        <f t="shared" si="189"/>
        <v>49/2024 - Cabos Navais</v>
      </c>
      <c r="F425" s="49"/>
      <c r="G425" s="35" t="str">
        <f t="shared" si="203"/>
        <v>PRONTIFICACAO DOC COMRJ-20</v>
      </c>
      <c r="H425" s="31" t="s">
        <v>96</v>
      </c>
      <c r="I425" s="51">
        <v>45332</v>
      </c>
      <c r="J425" s="37" t="str">
        <f t="shared" si="190"/>
        <v>D</v>
      </c>
      <c r="K425" s="38" t="s">
        <v>29</v>
      </c>
      <c r="L425" s="39">
        <v>5</v>
      </c>
      <c r="M425" s="37">
        <f t="shared" si="191"/>
        <v>45222</v>
      </c>
      <c r="N425" s="37">
        <f t="shared" si="202"/>
        <v>45227</v>
      </c>
      <c r="O425" s="37">
        <f t="shared" si="204"/>
        <v>44852</v>
      </c>
      <c r="P425" s="28">
        <v>44853</v>
      </c>
      <c r="Q425" s="40" t="str">
        <f t="shared" si="193"/>
        <v>S</v>
      </c>
      <c r="R425" s="41">
        <f t="shared" si="194"/>
        <v>1</v>
      </c>
      <c r="S425" s="42">
        <f t="shared" si="195"/>
        <v>5</v>
      </c>
      <c r="T425" s="42">
        <f t="shared" si="196"/>
        <v>-4</v>
      </c>
      <c r="U425" s="42">
        <f t="shared" si="197"/>
        <v>1</v>
      </c>
      <c r="V425" s="37" t="str">
        <f t="shared" ca="1" si="198"/>
        <v>Executado no prazo</v>
      </c>
      <c r="W425" s="33" t="str">
        <f t="shared" si="201"/>
        <v>EVT 36 - Cabos Navais</v>
      </c>
    </row>
    <row r="426" spans="1:23" x14ac:dyDescent="0.25">
      <c r="A426" s="29">
        <f t="shared" si="185"/>
        <v>36</v>
      </c>
      <c r="B426" s="30" t="s">
        <v>69</v>
      </c>
      <c r="C426" s="31" t="s">
        <v>365</v>
      </c>
      <c r="D426" s="32" t="s">
        <v>97</v>
      </c>
      <c r="E426" s="33" t="str">
        <f t="shared" si="189"/>
        <v>49/2024 - Cabos Navais</v>
      </c>
      <c r="F426" s="49"/>
      <c r="G426" s="35" t="str">
        <f t="shared" si="203"/>
        <v>PRONTIFICACAO DOC COMRJ-20</v>
      </c>
      <c r="H426" s="31" t="s">
        <v>96</v>
      </c>
      <c r="I426" s="51">
        <v>45332</v>
      </c>
      <c r="J426" s="37" t="str">
        <f t="shared" si="190"/>
        <v>E</v>
      </c>
      <c r="K426" s="38" t="s">
        <v>30</v>
      </c>
      <c r="L426" s="39">
        <v>5</v>
      </c>
      <c r="M426" s="37">
        <f t="shared" si="191"/>
        <v>45227</v>
      </c>
      <c r="N426" s="37">
        <f t="shared" si="202"/>
        <v>45232</v>
      </c>
      <c r="O426" s="37">
        <f t="shared" si="204"/>
        <v>44853</v>
      </c>
      <c r="P426" s="28">
        <v>44873</v>
      </c>
      <c r="Q426" s="40" t="str">
        <f t="shared" si="193"/>
        <v>S</v>
      </c>
      <c r="R426" s="41">
        <f t="shared" si="194"/>
        <v>20</v>
      </c>
      <c r="S426" s="42">
        <f t="shared" si="195"/>
        <v>5</v>
      </c>
      <c r="T426" s="42">
        <f t="shared" si="196"/>
        <v>15</v>
      </c>
      <c r="U426" s="42">
        <f t="shared" si="197"/>
        <v>1</v>
      </c>
      <c r="V426" s="37" t="str">
        <f t="shared" ca="1" si="198"/>
        <v>Executado no prazo</v>
      </c>
      <c r="W426" s="33" t="str">
        <f t="shared" si="201"/>
        <v>EVT 36 - Cabos Navais</v>
      </c>
    </row>
    <row r="427" spans="1:23" x14ac:dyDescent="0.25">
      <c r="A427" s="29">
        <f t="shared" si="185"/>
        <v>36</v>
      </c>
      <c r="B427" s="30" t="s">
        <v>69</v>
      </c>
      <c r="C427" s="31" t="s">
        <v>365</v>
      </c>
      <c r="D427" s="32" t="s">
        <v>97</v>
      </c>
      <c r="E427" s="33" t="str">
        <f t="shared" si="189"/>
        <v>49/2024 - Cabos Navais</v>
      </c>
      <c r="F427" s="49"/>
      <c r="G427" s="35" t="str">
        <f t="shared" si="203"/>
        <v>PRONTIFICACAO DOC COMRJ-20</v>
      </c>
      <c r="H427" s="31" t="s">
        <v>96</v>
      </c>
      <c r="I427" s="51">
        <v>45332</v>
      </c>
      <c r="J427" s="37" t="str">
        <f t="shared" si="190"/>
        <v>F</v>
      </c>
      <c r="K427" s="38" t="s">
        <v>31</v>
      </c>
      <c r="L427" s="39">
        <v>5</v>
      </c>
      <c r="M427" s="37">
        <f t="shared" si="191"/>
        <v>45232</v>
      </c>
      <c r="N427" s="37">
        <f t="shared" si="202"/>
        <v>45237</v>
      </c>
      <c r="O427" s="37">
        <f t="shared" si="204"/>
        <v>44873</v>
      </c>
      <c r="P427" s="28">
        <v>44873</v>
      </c>
      <c r="Q427" s="40" t="str">
        <f t="shared" si="193"/>
        <v>S</v>
      </c>
      <c r="R427" s="41">
        <f t="shared" si="194"/>
        <v>0</v>
      </c>
      <c r="S427" s="42">
        <f t="shared" si="195"/>
        <v>5</v>
      </c>
      <c r="T427" s="42">
        <f t="shared" si="196"/>
        <v>-5</v>
      </c>
      <c r="U427" s="42">
        <f t="shared" si="197"/>
        <v>1</v>
      </c>
      <c r="V427" s="37" t="str">
        <f t="shared" ca="1" si="198"/>
        <v>Executado no prazo</v>
      </c>
      <c r="W427" s="33" t="str">
        <f t="shared" si="201"/>
        <v>EVT 36 - Cabos Navais</v>
      </c>
    </row>
    <row r="428" spans="1:23" x14ac:dyDescent="0.25">
      <c r="A428" s="29">
        <f t="shared" si="185"/>
        <v>36</v>
      </c>
      <c r="B428" s="30" t="s">
        <v>69</v>
      </c>
      <c r="C428" s="31" t="s">
        <v>365</v>
      </c>
      <c r="D428" s="32" t="s">
        <v>97</v>
      </c>
      <c r="E428" s="33" t="str">
        <f t="shared" si="189"/>
        <v>49/2024 - Cabos Navais</v>
      </c>
      <c r="F428" s="49"/>
      <c r="G428" s="35" t="str">
        <f t="shared" si="203"/>
        <v>PRONTIFICACAO DOC COMRJ-20</v>
      </c>
      <c r="H428" s="31" t="s">
        <v>96</v>
      </c>
      <c r="I428" s="51">
        <v>45332</v>
      </c>
      <c r="J428" s="37" t="str">
        <f t="shared" si="190"/>
        <v>G</v>
      </c>
      <c r="K428" s="38" t="s">
        <v>32</v>
      </c>
      <c r="L428" s="39">
        <v>10</v>
      </c>
      <c r="M428" s="37">
        <f t="shared" si="191"/>
        <v>45237</v>
      </c>
      <c r="N428" s="37">
        <f t="shared" si="202"/>
        <v>45247</v>
      </c>
      <c r="O428" s="37">
        <f t="shared" si="204"/>
        <v>44873</v>
      </c>
      <c r="P428" s="28">
        <v>44874</v>
      </c>
      <c r="Q428" s="40" t="str">
        <f t="shared" si="193"/>
        <v>S</v>
      </c>
      <c r="R428" s="41">
        <f t="shared" si="194"/>
        <v>1</v>
      </c>
      <c r="S428" s="42">
        <f t="shared" si="195"/>
        <v>10</v>
      </c>
      <c r="T428" s="42">
        <f t="shared" si="196"/>
        <v>-9</v>
      </c>
      <c r="U428" s="42">
        <f t="shared" si="197"/>
        <v>1</v>
      </c>
      <c r="V428" s="37" t="str">
        <f t="shared" ca="1" si="198"/>
        <v>Executado no prazo</v>
      </c>
      <c r="W428" s="33" t="str">
        <f t="shared" si="201"/>
        <v>EVT 36 - Cabos Navais</v>
      </c>
    </row>
    <row r="429" spans="1:23" x14ac:dyDescent="0.25">
      <c r="A429" s="29">
        <f t="shared" si="185"/>
        <v>36</v>
      </c>
      <c r="B429" s="30" t="s">
        <v>69</v>
      </c>
      <c r="C429" s="31" t="s">
        <v>365</v>
      </c>
      <c r="D429" s="32" t="s">
        <v>97</v>
      </c>
      <c r="E429" s="33" t="str">
        <f t="shared" si="189"/>
        <v>49/2024 - Cabos Navais</v>
      </c>
      <c r="F429" s="49"/>
      <c r="G429" s="35" t="str">
        <f t="shared" si="203"/>
        <v>PRONTIFICACAO DOC COMRJ-20</v>
      </c>
      <c r="H429" s="31" t="s">
        <v>96</v>
      </c>
      <c r="I429" s="51">
        <v>45332</v>
      </c>
      <c r="J429" s="37" t="str">
        <f t="shared" si="190"/>
        <v>H</v>
      </c>
      <c r="K429" s="38" t="s">
        <v>33</v>
      </c>
      <c r="L429" s="39">
        <v>10</v>
      </c>
      <c r="M429" s="37">
        <f t="shared" si="191"/>
        <v>45247</v>
      </c>
      <c r="N429" s="37">
        <f t="shared" si="202"/>
        <v>45257</v>
      </c>
      <c r="O429" s="37">
        <f t="shared" si="204"/>
        <v>44874</v>
      </c>
      <c r="P429" s="28">
        <v>44876</v>
      </c>
      <c r="Q429" s="40" t="str">
        <f t="shared" si="193"/>
        <v>S</v>
      </c>
      <c r="R429" s="41">
        <f t="shared" si="194"/>
        <v>2</v>
      </c>
      <c r="S429" s="42">
        <f t="shared" si="195"/>
        <v>10</v>
      </c>
      <c r="T429" s="42">
        <f t="shared" si="196"/>
        <v>-8</v>
      </c>
      <c r="U429" s="42">
        <f t="shared" si="197"/>
        <v>1</v>
      </c>
      <c r="V429" s="37" t="str">
        <f t="shared" ca="1" si="198"/>
        <v>Executado no prazo</v>
      </c>
      <c r="W429" s="33" t="str">
        <f t="shared" si="201"/>
        <v>EVT 36 - Cabos Navais</v>
      </c>
    </row>
    <row r="430" spans="1:23" x14ac:dyDescent="0.25">
      <c r="A430" s="29">
        <f t="shared" si="185"/>
        <v>36</v>
      </c>
      <c r="B430" s="30" t="s">
        <v>69</v>
      </c>
      <c r="C430" s="31" t="s">
        <v>365</v>
      </c>
      <c r="D430" s="32" t="s">
        <v>97</v>
      </c>
      <c r="E430" s="33" t="str">
        <f t="shared" si="189"/>
        <v>49/2024 - Cabos Navais</v>
      </c>
      <c r="F430" s="49"/>
      <c r="G430" s="35" t="str">
        <f t="shared" si="203"/>
        <v>PRONTIFICACAO DOC COMRJ-20</v>
      </c>
      <c r="H430" s="31" t="s">
        <v>96</v>
      </c>
      <c r="I430" s="51">
        <v>45332</v>
      </c>
      <c r="J430" s="37" t="str">
        <f t="shared" si="190"/>
        <v>I</v>
      </c>
      <c r="K430" s="38" t="s">
        <v>34</v>
      </c>
      <c r="L430" s="39">
        <v>20</v>
      </c>
      <c r="M430" s="37">
        <f t="shared" si="191"/>
        <v>45257</v>
      </c>
      <c r="N430" s="37">
        <f t="shared" si="202"/>
        <v>45277</v>
      </c>
      <c r="O430" s="37">
        <f t="shared" si="204"/>
        <v>44876</v>
      </c>
      <c r="P430" s="28">
        <v>44901</v>
      </c>
      <c r="Q430" s="40" t="str">
        <f t="shared" si="193"/>
        <v>S</v>
      </c>
      <c r="R430" s="41">
        <f t="shared" si="194"/>
        <v>25</v>
      </c>
      <c r="S430" s="42">
        <f t="shared" si="195"/>
        <v>20</v>
      </c>
      <c r="T430" s="42">
        <f t="shared" si="196"/>
        <v>5</v>
      </c>
      <c r="U430" s="42">
        <f t="shared" si="197"/>
        <v>1</v>
      </c>
      <c r="V430" s="37" t="str">
        <f t="shared" ca="1" si="198"/>
        <v>Executado no prazo</v>
      </c>
      <c r="W430" s="33" t="str">
        <f t="shared" si="201"/>
        <v>EVT 36 - Cabos Navais</v>
      </c>
    </row>
    <row r="431" spans="1:23" x14ac:dyDescent="0.25">
      <c r="A431" s="29">
        <f t="shared" si="185"/>
        <v>36</v>
      </c>
      <c r="B431" s="30" t="s">
        <v>69</v>
      </c>
      <c r="C431" s="31" t="s">
        <v>365</v>
      </c>
      <c r="D431" s="32" t="s">
        <v>97</v>
      </c>
      <c r="E431" s="33" t="str">
        <f t="shared" si="189"/>
        <v>49/2024 - Cabos Navais</v>
      </c>
      <c r="F431" s="49"/>
      <c r="G431" s="35" t="str">
        <f t="shared" si="203"/>
        <v>PRONTIFICACAO DOC COMRJ-20</v>
      </c>
      <c r="H431" s="31" t="s">
        <v>96</v>
      </c>
      <c r="I431" s="51">
        <v>45332</v>
      </c>
      <c r="J431" s="37" t="str">
        <f t="shared" si="190"/>
        <v>J</v>
      </c>
      <c r="K431" s="38" t="s">
        <v>35</v>
      </c>
      <c r="L431" s="39">
        <v>10</v>
      </c>
      <c r="M431" s="37">
        <f t="shared" si="191"/>
        <v>45277</v>
      </c>
      <c r="N431" s="37">
        <f t="shared" si="202"/>
        <v>45287</v>
      </c>
      <c r="O431" s="37">
        <f t="shared" si="204"/>
        <v>44901</v>
      </c>
      <c r="P431" s="28">
        <v>44935</v>
      </c>
      <c r="Q431" s="40" t="str">
        <f t="shared" si="193"/>
        <v>S</v>
      </c>
      <c r="R431" s="41">
        <f t="shared" si="194"/>
        <v>34</v>
      </c>
      <c r="S431" s="42">
        <f t="shared" si="195"/>
        <v>10</v>
      </c>
      <c r="T431" s="42">
        <f t="shared" si="196"/>
        <v>24</v>
      </c>
      <c r="U431" s="42">
        <f t="shared" si="197"/>
        <v>1</v>
      </c>
      <c r="V431" s="37" t="str">
        <f t="shared" ca="1" si="198"/>
        <v>Executado no prazo</v>
      </c>
      <c r="W431" s="33" t="str">
        <f t="shared" si="201"/>
        <v>EVT 36 - Cabos Navais</v>
      </c>
    </row>
    <row r="432" spans="1:23" x14ac:dyDescent="0.25">
      <c r="A432" s="29">
        <f t="shared" si="185"/>
        <v>36</v>
      </c>
      <c r="B432" s="30" t="s">
        <v>69</v>
      </c>
      <c r="C432" s="31" t="s">
        <v>365</v>
      </c>
      <c r="D432" s="32" t="s">
        <v>97</v>
      </c>
      <c r="E432" s="33" t="str">
        <f t="shared" si="189"/>
        <v>49/2024 - Cabos Navais</v>
      </c>
      <c r="F432" s="49"/>
      <c r="G432" s="35" t="str">
        <f t="shared" si="203"/>
        <v>PRONTIFICACAO DOC COMRJ-20</v>
      </c>
      <c r="H432" s="31" t="s">
        <v>96</v>
      </c>
      <c r="I432" s="51">
        <v>45332</v>
      </c>
      <c r="J432" s="37" t="str">
        <f t="shared" si="190"/>
        <v>K</v>
      </c>
      <c r="K432" s="38" t="s">
        <v>36</v>
      </c>
      <c r="L432" s="39">
        <v>30</v>
      </c>
      <c r="M432" s="37">
        <f t="shared" si="191"/>
        <v>45287</v>
      </c>
      <c r="N432" s="37">
        <f t="shared" si="202"/>
        <v>45317</v>
      </c>
      <c r="O432" s="37">
        <f t="shared" si="204"/>
        <v>44935</v>
      </c>
      <c r="P432" s="28">
        <v>44959</v>
      </c>
      <c r="Q432" s="40" t="str">
        <f t="shared" si="193"/>
        <v>S</v>
      </c>
      <c r="R432" s="41">
        <f t="shared" si="194"/>
        <v>24</v>
      </c>
      <c r="S432" s="42">
        <f t="shared" si="195"/>
        <v>30</v>
      </c>
      <c r="T432" s="42">
        <f t="shared" si="196"/>
        <v>-6</v>
      </c>
      <c r="U432" s="42">
        <f t="shared" si="197"/>
        <v>1</v>
      </c>
      <c r="V432" s="37" t="str">
        <f t="shared" ca="1" si="198"/>
        <v>Executado no prazo</v>
      </c>
      <c r="W432" s="33" t="str">
        <f t="shared" si="201"/>
        <v>EVT 36 - Cabos Navais</v>
      </c>
    </row>
    <row r="433" spans="1:23" x14ac:dyDescent="0.25">
      <c r="A433" s="29">
        <f t="shared" si="185"/>
        <v>36</v>
      </c>
      <c r="B433" s="30" t="s">
        <v>69</v>
      </c>
      <c r="C433" s="31" t="s">
        <v>365</v>
      </c>
      <c r="D433" s="32" t="s">
        <v>97</v>
      </c>
      <c r="E433" s="33" t="str">
        <f t="shared" si="189"/>
        <v>49/2024 - Cabos Navais</v>
      </c>
      <c r="F433" s="49"/>
      <c r="G433" s="35" t="str">
        <f t="shared" si="203"/>
        <v>PRONTIFICACAO DOC COMRJ-20</v>
      </c>
      <c r="H433" s="31" t="s">
        <v>96</v>
      </c>
      <c r="I433" s="51">
        <v>45332</v>
      </c>
      <c r="J433" s="37" t="str">
        <f t="shared" si="190"/>
        <v>L</v>
      </c>
      <c r="K433" s="38" t="s">
        <v>37</v>
      </c>
      <c r="L433" s="39">
        <v>5</v>
      </c>
      <c r="M433" s="37">
        <f t="shared" si="191"/>
        <v>45317</v>
      </c>
      <c r="N433" s="43">
        <f>I433-10</f>
        <v>45322</v>
      </c>
      <c r="O433" s="37">
        <f t="shared" si="204"/>
        <v>44959</v>
      </c>
      <c r="P433" s="28">
        <v>44967</v>
      </c>
      <c r="Q433" s="40" t="str">
        <f t="shared" si="193"/>
        <v>S</v>
      </c>
      <c r="R433" s="41">
        <f t="shared" si="194"/>
        <v>8</v>
      </c>
      <c r="S433" s="42">
        <f t="shared" si="195"/>
        <v>5</v>
      </c>
      <c r="T433" s="42">
        <f t="shared" si="196"/>
        <v>3</v>
      </c>
      <c r="U433" s="42">
        <f t="shared" si="197"/>
        <v>1</v>
      </c>
      <c r="V433" s="37" t="str">
        <f t="shared" ca="1" si="198"/>
        <v>Executado no prazo</v>
      </c>
      <c r="W433" s="33" t="str">
        <f t="shared" si="201"/>
        <v>EVT 36 - Cabos Navais</v>
      </c>
    </row>
    <row r="434" spans="1:23" x14ac:dyDescent="0.25">
      <c r="A434" s="29">
        <f t="shared" si="185"/>
        <v>37</v>
      </c>
      <c r="B434" s="30" t="s">
        <v>69</v>
      </c>
      <c r="C434" s="31" t="s">
        <v>359</v>
      </c>
      <c r="D434" s="32" t="s">
        <v>99</v>
      </c>
      <c r="E434" s="33" t="str">
        <f t="shared" si="189"/>
        <v>XX/2024 - Palamenta de Rancho Tipo 1</v>
      </c>
      <c r="F434" s="48"/>
      <c r="G434" s="35" t="str">
        <f>IF(P434="",MID(K434,5,999),IF(P435="",MID(K435,5,999),IF(P436="",MID(K436,5,999),IF(P437="",MID(K437,5,999),IF(P438="",MID(K438,5,999),IF(P439="",MID(K439,5,999),IF(P440="",MID(K440,5,999),IF(P441="",MID(K441,5,999),IF(P442="",MID(K442,5,999),IF(P443="",MID(K443,5,999),IF(P444="",MID(K444,5,999),MID(K445,5,999))))))))))))</f>
        <v>CONCLUSÃO DA PESQUISA DE PREÇO</v>
      </c>
      <c r="H434" s="47" t="s">
        <v>98</v>
      </c>
      <c r="I434" s="36">
        <v>45332</v>
      </c>
      <c r="J434" s="37" t="str">
        <f t="shared" si="190"/>
        <v>A</v>
      </c>
      <c r="K434" s="38" t="s">
        <v>26</v>
      </c>
      <c r="L434" s="39">
        <v>0</v>
      </c>
      <c r="M434" s="37">
        <f t="shared" si="191"/>
        <v>45142</v>
      </c>
      <c r="N434" s="37">
        <f t="shared" ref="N434:N444" si="205">M435</f>
        <v>45142</v>
      </c>
      <c r="O434" s="37">
        <f t="shared" si="204"/>
        <v>44967</v>
      </c>
      <c r="P434" s="28">
        <v>45006</v>
      </c>
      <c r="Q434" s="40" t="str">
        <f t="shared" si="193"/>
        <v>S</v>
      </c>
      <c r="R434" s="41">
        <f t="shared" si="194"/>
        <v>39</v>
      </c>
      <c r="S434" s="42">
        <f t="shared" si="195"/>
        <v>0</v>
      </c>
      <c r="T434" s="42">
        <f t="shared" si="196"/>
        <v>39</v>
      </c>
      <c r="U434" s="42">
        <f t="shared" si="197"/>
        <v>1</v>
      </c>
      <c r="V434" s="37" t="str">
        <f t="shared" ca="1" si="198"/>
        <v>Executado no prazo</v>
      </c>
      <c r="W434" s="33" t="str">
        <f t="shared" si="201"/>
        <v>EVT 37 - Palamenta de Rancho Tipo 1</v>
      </c>
    </row>
    <row r="435" spans="1:23" x14ac:dyDescent="0.25">
      <c r="A435" s="29">
        <f t="shared" si="185"/>
        <v>37</v>
      </c>
      <c r="B435" s="30" t="s">
        <v>69</v>
      </c>
      <c r="C435" s="31" t="s">
        <v>359</v>
      </c>
      <c r="D435" s="32" t="s">
        <v>99</v>
      </c>
      <c r="E435" s="33" t="str">
        <f t="shared" si="189"/>
        <v>XX/2024 - Palamenta de Rancho Tipo 1</v>
      </c>
      <c r="F435" s="48"/>
      <c r="G435" s="35" t="str">
        <f t="shared" ref="G435:G445" si="206">G434</f>
        <v>CONCLUSÃO DA PESQUISA DE PREÇO</v>
      </c>
      <c r="H435" s="47" t="s">
        <v>98</v>
      </c>
      <c r="I435" s="36">
        <v>45332</v>
      </c>
      <c r="J435" s="37" t="str">
        <f t="shared" si="190"/>
        <v>B</v>
      </c>
      <c r="K435" s="38" t="s">
        <v>27</v>
      </c>
      <c r="L435" s="39">
        <v>5</v>
      </c>
      <c r="M435" s="37">
        <f t="shared" si="191"/>
        <v>45142</v>
      </c>
      <c r="N435" s="37">
        <f t="shared" si="205"/>
        <v>45147</v>
      </c>
      <c r="O435" s="37">
        <f t="shared" si="204"/>
        <v>45006</v>
      </c>
      <c r="P435" s="28">
        <v>45006</v>
      </c>
      <c r="Q435" s="40" t="str">
        <f t="shared" si="193"/>
        <v>S</v>
      </c>
      <c r="R435" s="41">
        <f t="shared" si="194"/>
        <v>0</v>
      </c>
      <c r="S435" s="42">
        <f t="shared" si="195"/>
        <v>5</v>
      </c>
      <c r="T435" s="42">
        <f t="shared" si="196"/>
        <v>-5</v>
      </c>
      <c r="U435" s="42">
        <f t="shared" si="197"/>
        <v>1</v>
      </c>
      <c r="V435" s="37" t="str">
        <f t="shared" ca="1" si="198"/>
        <v>Executado no prazo</v>
      </c>
      <c r="W435" s="33" t="str">
        <f t="shared" si="201"/>
        <v>EVT 37 - Palamenta de Rancho Tipo 1</v>
      </c>
    </row>
    <row r="436" spans="1:23" x14ac:dyDescent="0.25">
      <c r="A436" s="29">
        <f t="shared" si="185"/>
        <v>37</v>
      </c>
      <c r="B436" s="30" t="s">
        <v>69</v>
      </c>
      <c r="C436" s="31" t="s">
        <v>359</v>
      </c>
      <c r="D436" s="32" t="s">
        <v>99</v>
      </c>
      <c r="E436" s="33" t="str">
        <f t="shared" si="189"/>
        <v>XX/2024 - Palamenta de Rancho Tipo 1</v>
      </c>
      <c r="F436" s="48"/>
      <c r="G436" s="35" t="str">
        <f t="shared" si="206"/>
        <v>CONCLUSÃO DA PESQUISA DE PREÇO</v>
      </c>
      <c r="H436" s="47" t="s">
        <v>98</v>
      </c>
      <c r="I436" s="36">
        <v>45332</v>
      </c>
      <c r="J436" s="37" t="str">
        <f t="shared" si="190"/>
        <v>C</v>
      </c>
      <c r="K436" s="38" t="s">
        <v>28</v>
      </c>
      <c r="L436" s="39">
        <v>45</v>
      </c>
      <c r="M436" s="37">
        <f t="shared" si="191"/>
        <v>45147</v>
      </c>
      <c r="N436" s="37">
        <f t="shared" si="205"/>
        <v>45192</v>
      </c>
      <c r="O436" s="37">
        <f t="shared" si="204"/>
        <v>45006</v>
      </c>
      <c r="P436" s="28"/>
      <c r="Q436" s="40" t="str">
        <f t="shared" si="193"/>
        <v/>
      </c>
      <c r="R436" s="41" t="str">
        <f t="shared" si="194"/>
        <v/>
      </c>
      <c r="S436" s="42" t="str">
        <f t="shared" si="195"/>
        <v/>
      </c>
      <c r="T436" s="42" t="str">
        <f t="shared" si="196"/>
        <v/>
      </c>
      <c r="U436" s="42">
        <f t="shared" si="197"/>
        <v>0</v>
      </c>
      <c r="V436" s="37" t="str">
        <f t="shared" ca="1" si="198"/>
        <v>Atrasado, em andamento</v>
      </c>
      <c r="W436" s="33" t="str">
        <f t="shared" si="201"/>
        <v>EVT 37 - Palamenta de Rancho Tipo 1</v>
      </c>
    </row>
    <row r="437" spans="1:23" x14ac:dyDescent="0.25">
      <c r="A437" s="29">
        <f t="shared" si="185"/>
        <v>37</v>
      </c>
      <c r="B437" s="30" t="s">
        <v>69</v>
      </c>
      <c r="C437" s="31" t="s">
        <v>359</v>
      </c>
      <c r="D437" s="32" t="s">
        <v>99</v>
      </c>
      <c r="E437" s="33" t="str">
        <f t="shared" si="189"/>
        <v>XX/2024 - Palamenta de Rancho Tipo 1</v>
      </c>
      <c r="F437" s="48"/>
      <c r="G437" s="35" t="str">
        <f t="shared" si="206"/>
        <v>CONCLUSÃO DA PESQUISA DE PREÇO</v>
      </c>
      <c r="H437" s="47" t="s">
        <v>98</v>
      </c>
      <c r="I437" s="36">
        <v>45332</v>
      </c>
      <c r="J437" s="37" t="str">
        <f t="shared" si="190"/>
        <v>D</v>
      </c>
      <c r="K437" s="38" t="s">
        <v>29</v>
      </c>
      <c r="L437" s="39">
        <v>5</v>
      </c>
      <c r="M437" s="37">
        <f t="shared" si="191"/>
        <v>45192</v>
      </c>
      <c r="N437" s="37">
        <f t="shared" si="205"/>
        <v>45197</v>
      </c>
      <c r="O437" s="37" t="str">
        <f t="shared" si="204"/>
        <v/>
      </c>
      <c r="P437" s="28"/>
      <c r="Q437" s="40" t="str">
        <f t="shared" si="193"/>
        <v/>
      </c>
      <c r="R437" s="41" t="str">
        <f t="shared" si="194"/>
        <v/>
      </c>
      <c r="S437" s="42" t="str">
        <f t="shared" si="195"/>
        <v/>
      </c>
      <c r="T437" s="42" t="str">
        <f t="shared" si="196"/>
        <v/>
      </c>
      <c r="U437" s="42">
        <f t="shared" si="197"/>
        <v>0</v>
      </c>
      <c r="V437" s="37" t="str">
        <f t="shared" ca="1" si="198"/>
        <v>Atrasado, ainda não iniciado</v>
      </c>
      <c r="W437" s="33" t="str">
        <f t="shared" si="201"/>
        <v>EVT 37 - Palamenta de Rancho Tipo 1</v>
      </c>
    </row>
    <row r="438" spans="1:23" x14ac:dyDescent="0.25">
      <c r="A438" s="29">
        <f t="shared" si="185"/>
        <v>37</v>
      </c>
      <c r="B438" s="30" t="s">
        <v>69</v>
      </c>
      <c r="C438" s="31" t="s">
        <v>359</v>
      </c>
      <c r="D438" s="32" t="s">
        <v>99</v>
      </c>
      <c r="E438" s="33" t="str">
        <f t="shared" si="189"/>
        <v>XX/2024 - Palamenta de Rancho Tipo 1</v>
      </c>
      <c r="F438" s="48"/>
      <c r="G438" s="35" t="str">
        <f t="shared" si="206"/>
        <v>CONCLUSÃO DA PESQUISA DE PREÇO</v>
      </c>
      <c r="H438" s="47" t="s">
        <v>98</v>
      </c>
      <c r="I438" s="36">
        <v>45332</v>
      </c>
      <c r="J438" s="37" t="str">
        <f t="shared" si="190"/>
        <v>E</v>
      </c>
      <c r="K438" s="38" t="s">
        <v>30</v>
      </c>
      <c r="L438" s="39">
        <v>5</v>
      </c>
      <c r="M438" s="37">
        <f t="shared" si="191"/>
        <v>45197</v>
      </c>
      <c r="N438" s="37">
        <f t="shared" si="205"/>
        <v>45202</v>
      </c>
      <c r="O438" s="37" t="str">
        <f t="shared" si="204"/>
        <v/>
      </c>
      <c r="P438" s="28"/>
      <c r="Q438" s="40" t="str">
        <f t="shared" si="193"/>
        <v/>
      </c>
      <c r="R438" s="41" t="str">
        <f t="shared" si="194"/>
        <v/>
      </c>
      <c r="S438" s="42" t="str">
        <f t="shared" si="195"/>
        <v/>
      </c>
      <c r="T438" s="42" t="str">
        <f t="shared" si="196"/>
        <v/>
      </c>
      <c r="U438" s="42">
        <f t="shared" si="197"/>
        <v>0</v>
      </c>
      <c r="V438" s="37" t="str">
        <f t="shared" ca="1" si="198"/>
        <v>Atrasado, ainda não iniciado</v>
      </c>
      <c r="W438" s="33" t="str">
        <f t="shared" si="201"/>
        <v>EVT 37 - Palamenta de Rancho Tipo 1</v>
      </c>
    </row>
    <row r="439" spans="1:23" x14ac:dyDescent="0.25">
      <c r="A439" s="29">
        <f t="shared" si="185"/>
        <v>37</v>
      </c>
      <c r="B439" s="30" t="s">
        <v>69</v>
      </c>
      <c r="C439" s="31" t="s">
        <v>359</v>
      </c>
      <c r="D439" s="32" t="s">
        <v>99</v>
      </c>
      <c r="E439" s="33" t="str">
        <f t="shared" si="189"/>
        <v>XX/2024 - Palamenta de Rancho Tipo 1</v>
      </c>
      <c r="F439" s="48"/>
      <c r="G439" s="35" t="str">
        <f t="shared" si="206"/>
        <v>CONCLUSÃO DA PESQUISA DE PREÇO</v>
      </c>
      <c r="H439" s="47" t="s">
        <v>98</v>
      </c>
      <c r="I439" s="36">
        <v>45332</v>
      </c>
      <c r="J439" s="37" t="str">
        <f t="shared" si="190"/>
        <v>F</v>
      </c>
      <c r="K439" s="38" t="s">
        <v>31</v>
      </c>
      <c r="L439" s="39">
        <v>5</v>
      </c>
      <c r="M439" s="37">
        <f t="shared" si="191"/>
        <v>45202</v>
      </c>
      <c r="N439" s="37">
        <f t="shared" si="205"/>
        <v>45207</v>
      </c>
      <c r="O439" s="37" t="str">
        <f t="shared" si="204"/>
        <v/>
      </c>
      <c r="P439" s="28"/>
      <c r="Q439" s="40" t="str">
        <f t="shared" si="193"/>
        <v/>
      </c>
      <c r="R439" s="41" t="str">
        <f t="shared" si="194"/>
        <v/>
      </c>
      <c r="S439" s="42" t="str">
        <f t="shared" si="195"/>
        <v/>
      </c>
      <c r="T439" s="42" t="str">
        <f t="shared" si="196"/>
        <v/>
      </c>
      <c r="U439" s="42">
        <f t="shared" si="197"/>
        <v>0</v>
      </c>
      <c r="V439" s="37" t="str">
        <f t="shared" ca="1" si="198"/>
        <v>Atrasado, ainda não iniciado</v>
      </c>
      <c r="W439" s="33" t="str">
        <f t="shared" si="201"/>
        <v>EVT 37 - Palamenta de Rancho Tipo 1</v>
      </c>
    </row>
    <row r="440" spans="1:23" x14ac:dyDescent="0.25">
      <c r="A440" s="29">
        <f t="shared" si="185"/>
        <v>37</v>
      </c>
      <c r="B440" s="30" t="s">
        <v>69</v>
      </c>
      <c r="C440" s="31" t="s">
        <v>359</v>
      </c>
      <c r="D440" s="32" t="s">
        <v>99</v>
      </c>
      <c r="E440" s="33" t="str">
        <f t="shared" si="189"/>
        <v>XX/2024 - Palamenta de Rancho Tipo 1</v>
      </c>
      <c r="F440" s="48"/>
      <c r="G440" s="35" t="str">
        <f t="shared" si="206"/>
        <v>CONCLUSÃO DA PESQUISA DE PREÇO</v>
      </c>
      <c r="H440" s="47" t="s">
        <v>98</v>
      </c>
      <c r="I440" s="36">
        <v>45332</v>
      </c>
      <c r="J440" s="37" t="str">
        <f t="shared" si="190"/>
        <v>G</v>
      </c>
      <c r="K440" s="38" t="s">
        <v>32</v>
      </c>
      <c r="L440" s="39">
        <v>10</v>
      </c>
      <c r="M440" s="37">
        <f t="shared" si="191"/>
        <v>45207</v>
      </c>
      <c r="N440" s="37">
        <f t="shared" si="205"/>
        <v>45217</v>
      </c>
      <c r="O440" s="37" t="str">
        <f t="shared" si="204"/>
        <v/>
      </c>
      <c r="P440" s="28"/>
      <c r="Q440" s="40" t="str">
        <f t="shared" si="193"/>
        <v/>
      </c>
      <c r="R440" s="41" t="str">
        <f t="shared" si="194"/>
        <v/>
      </c>
      <c r="S440" s="42" t="str">
        <f t="shared" si="195"/>
        <v/>
      </c>
      <c r="T440" s="42" t="str">
        <f t="shared" si="196"/>
        <v/>
      </c>
      <c r="U440" s="42">
        <f t="shared" si="197"/>
        <v>0</v>
      </c>
      <c r="V440" s="37" t="str">
        <f t="shared" ca="1" si="198"/>
        <v>Atrasado, ainda não iniciado</v>
      </c>
      <c r="W440" s="33" t="str">
        <f t="shared" si="201"/>
        <v>EVT 37 - Palamenta de Rancho Tipo 1</v>
      </c>
    </row>
    <row r="441" spans="1:23" x14ac:dyDescent="0.25">
      <c r="A441" s="29">
        <f t="shared" si="185"/>
        <v>37</v>
      </c>
      <c r="B441" s="30" t="s">
        <v>69</v>
      </c>
      <c r="C441" s="31" t="s">
        <v>359</v>
      </c>
      <c r="D441" s="32" t="s">
        <v>99</v>
      </c>
      <c r="E441" s="33" t="str">
        <f t="shared" si="189"/>
        <v>XX/2024 - Palamenta de Rancho Tipo 1</v>
      </c>
      <c r="F441" s="48"/>
      <c r="G441" s="35" t="str">
        <f t="shared" si="206"/>
        <v>CONCLUSÃO DA PESQUISA DE PREÇO</v>
      </c>
      <c r="H441" s="47" t="s">
        <v>98</v>
      </c>
      <c r="I441" s="36">
        <v>45332</v>
      </c>
      <c r="J441" s="37" t="str">
        <f t="shared" si="190"/>
        <v>H</v>
      </c>
      <c r="K441" s="38" t="s">
        <v>33</v>
      </c>
      <c r="L441" s="39">
        <v>10</v>
      </c>
      <c r="M441" s="37">
        <f t="shared" si="191"/>
        <v>45217</v>
      </c>
      <c r="N441" s="37">
        <f t="shared" si="205"/>
        <v>45227</v>
      </c>
      <c r="O441" s="37" t="str">
        <f t="shared" si="204"/>
        <v/>
      </c>
      <c r="P441" s="28"/>
      <c r="Q441" s="40" t="str">
        <f t="shared" si="193"/>
        <v/>
      </c>
      <c r="R441" s="41" t="str">
        <f t="shared" si="194"/>
        <v/>
      </c>
      <c r="S441" s="42" t="str">
        <f t="shared" si="195"/>
        <v/>
      </c>
      <c r="T441" s="42" t="str">
        <f t="shared" si="196"/>
        <v/>
      </c>
      <c r="U441" s="42">
        <f t="shared" si="197"/>
        <v>0</v>
      </c>
      <c r="V441" s="37" t="str">
        <f t="shared" ca="1" si="198"/>
        <v>Atrasado, ainda não iniciado</v>
      </c>
      <c r="W441" s="33" t="str">
        <f t="shared" si="201"/>
        <v>EVT 37 - Palamenta de Rancho Tipo 1</v>
      </c>
    </row>
    <row r="442" spans="1:23" x14ac:dyDescent="0.25">
      <c r="A442" s="29">
        <f t="shared" si="185"/>
        <v>37</v>
      </c>
      <c r="B442" s="30" t="s">
        <v>69</v>
      </c>
      <c r="C442" s="31" t="s">
        <v>359</v>
      </c>
      <c r="D442" s="32" t="s">
        <v>99</v>
      </c>
      <c r="E442" s="33" t="str">
        <f t="shared" si="189"/>
        <v>XX/2024 - Palamenta de Rancho Tipo 1</v>
      </c>
      <c r="F442" s="48"/>
      <c r="G442" s="35" t="str">
        <f t="shared" si="206"/>
        <v>CONCLUSÃO DA PESQUISA DE PREÇO</v>
      </c>
      <c r="H442" s="47" t="s">
        <v>98</v>
      </c>
      <c r="I442" s="36">
        <v>45332</v>
      </c>
      <c r="J442" s="37" t="str">
        <f t="shared" si="190"/>
        <v>I</v>
      </c>
      <c r="K442" s="38" t="s">
        <v>34</v>
      </c>
      <c r="L442" s="39">
        <v>20</v>
      </c>
      <c r="M442" s="37">
        <f t="shared" si="191"/>
        <v>45227</v>
      </c>
      <c r="N442" s="37">
        <f t="shared" si="205"/>
        <v>45247</v>
      </c>
      <c r="O442" s="37" t="str">
        <f t="shared" si="204"/>
        <v/>
      </c>
      <c r="P442" s="28"/>
      <c r="Q442" s="40" t="str">
        <f t="shared" si="193"/>
        <v/>
      </c>
      <c r="R442" s="41" t="str">
        <f t="shared" si="194"/>
        <v/>
      </c>
      <c r="S442" s="42" t="str">
        <f t="shared" si="195"/>
        <v/>
      </c>
      <c r="T442" s="42" t="str">
        <f t="shared" si="196"/>
        <v/>
      </c>
      <c r="U442" s="42">
        <f t="shared" si="197"/>
        <v>0</v>
      </c>
      <c r="V442" s="37" t="str">
        <f t="shared" ca="1" si="198"/>
        <v>Atrasado, ainda não iniciado</v>
      </c>
      <c r="W442" s="33" t="str">
        <f t="shared" si="201"/>
        <v>EVT 37 - Palamenta de Rancho Tipo 1</v>
      </c>
    </row>
    <row r="443" spans="1:23" x14ac:dyDescent="0.25">
      <c r="A443" s="29">
        <f t="shared" si="185"/>
        <v>37</v>
      </c>
      <c r="B443" s="30" t="s">
        <v>69</v>
      </c>
      <c r="C443" s="31" t="s">
        <v>359</v>
      </c>
      <c r="D443" s="32" t="s">
        <v>99</v>
      </c>
      <c r="E443" s="33" t="str">
        <f t="shared" si="189"/>
        <v>XX/2024 - Palamenta de Rancho Tipo 1</v>
      </c>
      <c r="F443" s="48"/>
      <c r="G443" s="35" t="str">
        <f t="shared" si="206"/>
        <v>CONCLUSÃO DA PESQUISA DE PREÇO</v>
      </c>
      <c r="H443" s="47" t="s">
        <v>98</v>
      </c>
      <c r="I443" s="36">
        <v>45332</v>
      </c>
      <c r="J443" s="37" t="str">
        <f t="shared" si="190"/>
        <v>J</v>
      </c>
      <c r="K443" s="38" t="s">
        <v>35</v>
      </c>
      <c r="L443" s="39">
        <v>10</v>
      </c>
      <c r="M443" s="37">
        <f t="shared" si="191"/>
        <v>45247</v>
      </c>
      <c r="N443" s="37">
        <f t="shared" si="205"/>
        <v>45257</v>
      </c>
      <c r="O443" s="37" t="str">
        <f t="shared" si="204"/>
        <v/>
      </c>
      <c r="P443" s="28"/>
      <c r="Q443" s="40" t="str">
        <f t="shared" si="193"/>
        <v/>
      </c>
      <c r="R443" s="41" t="str">
        <f t="shared" si="194"/>
        <v/>
      </c>
      <c r="S443" s="42" t="str">
        <f t="shared" si="195"/>
        <v/>
      </c>
      <c r="T443" s="42" t="str">
        <f t="shared" si="196"/>
        <v/>
      </c>
      <c r="U443" s="42">
        <f t="shared" si="197"/>
        <v>0</v>
      </c>
      <c r="V443" s="37" t="str">
        <f t="shared" ca="1" si="198"/>
        <v>Atrasado, ainda não iniciado</v>
      </c>
      <c r="W443" s="33" t="str">
        <f t="shared" si="201"/>
        <v>EVT 37 - Palamenta de Rancho Tipo 1</v>
      </c>
    </row>
    <row r="444" spans="1:23" x14ac:dyDescent="0.25">
      <c r="A444" s="29">
        <f t="shared" si="185"/>
        <v>37</v>
      </c>
      <c r="B444" s="30" t="s">
        <v>69</v>
      </c>
      <c r="C444" s="31" t="s">
        <v>359</v>
      </c>
      <c r="D444" s="32" t="s">
        <v>99</v>
      </c>
      <c r="E444" s="33" t="str">
        <f t="shared" si="189"/>
        <v>XX/2024 - Palamenta de Rancho Tipo 1</v>
      </c>
      <c r="F444" s="48"/>
      <c r="G444" s="35" t="str">
        <f t="shared" si="206"/>
        <v>CONCLUSÃO DA PESQUISA DE PREÇO</v>
      </c>
      <c r="H444" s="47" t="s">
        <v>98</v>
      </c>
      <c r="I444" s="36">
        <v>45332</v>
      </c>
      <c r="J444" s="37" t="str">
        <f t="shared" si="190"/>
        <v>K</v>
      </c>
      <c r="K444" s="38" t="s">
        <v>36</v>
      </c>
      <c r="L444" s="39">
        <v>60</v>
      </c>
      <c r="M444" s="37">
        <f t="shared" si="191"/>
        <v>45257</v>
      </c>
      <c r="N444" s="37">
        <f t="shared" si="205"/>
        <v>45317</v>
      </c>
      <c r="O444" s="37" t="str">
        <f t="shared" si="204"/>
        <v/>
      </c>
      <c r="P444" s="28"/>
      <c r="Q444" s="40" t="str">
        <f t="shared" si="193"/>
        <v/>
      </c>
      <c r="R444" s="41" t="str">
        <f t="shared" si="194"/>
        <v/>
      </c>
      <c r="S444" s="42" t="str">
        <f t="shared" si="195"/>
        <v/>
      </c>
      <c r="T444" s="42" t="str">
        <f t="shared" si="196"/>
        <v/>
      </c>
      <c r="U444" s="42">
        <f t="shared" si="197"/>
        <v>0</v>
      </c>
      <c r="V444" s="37" t="str">
        <f t="shared" ca="1" si="198"/>
        <v>Atrasado, ainda não iniciado</v>
      </c>
      <c r="W444" s="33" t="str">
        <f t="shared" si="201"/>
        <v>EVT 37 - Palamenta de Rancho Tipo 1</v>
      </c>
    </row>
    <row r="445" spans="1:23" x14ac:dyDescent="0.25">
      <c r="A445" s="29">
        <f t="shared" si="185"/>
        <v>37</v>
      </c>
      <c r="B445" s="30" t="s">
        <v>69</v>
      </c>
      <c r="C445" s="31" t="s">
        <v>359</v>
      </c>
      <c r="D445" s="32" t="s">
        <v>99</v>
      </c>
      <c r="E445" s="33" t="str">
        <f t="shared" si="189"/>
        <v>XX/2024 - Palamenta de Rancho Tipo 1</v>
      </c>
      <c r="F445" s="48"/>
      <c r="G445" s="35" t="str">
        <f t="shared" si="206"/>
        <v>CONCLUSÃO DA PESQUISA DE PREÇO</v>
      </c>
      <c r="H445" s="47" t="s">
        <v>98</v>
      </c>
      <c r="I445" s="36">
        <v>45332</v>
      </c>
      <c r="J445" s="37" t="str">
        <f t="shared" si="190"/>
        <v>L</v>
      </c>
      <c r="K445" s="38" t="s">
        <v>37</v>
      </c>
      <c r="L445" s="39">
        <v>5</v>
      </c>
      <c r="M445" s="37">
        <f t="shared" si="191"/>
        <v>45317</v>
      </c>
      <c r="N445" s="43">
        <f>I445-10</f>
        <v>45322</v>
      </c>
      <c r="O445" s="37" t="str">
        <f t="shared" si="204"/>
        <v/>
      </c>
      <c r="P445" s="28"/>
      <c r="Q445" s="40" t="str">
        <f t="shared" si="193"/>
        <v/>
      </c>
      <c r="R445" s="41" t="str">
        <f t="shared" si="194"/>
        <v/>
      </c>
      <c r="S445" s="42" t="str">
        <f t="shared" si="195"/>
        <v/>
      </c>
      <c r="T445" s="42" t="str">
        <f t="shared" si="196"/>
        <v/>
      </c>
      <c r="U445" s="42">
        <f t="shared" si="197"/>
        <v>0</v>
      </c>
      <c r="V445" s="37" t="str">
        <f t="shared" ca="1" si="198"/>
        <v>Atrasado, ainda não iniciado</v>
      </c>
      <c r="W445" s="33" t="str">
        <f t="shared" si="201"/>
        <v>EVT 37 - Palamenta de Rancho Tipo 1</v>
      </c>
    </row>
    <row r="446" spans="1:23" x14ac:dyDescent="0.25">
      <c r="A446" s="29">
        <f t="shared" si="185"/>
        <v>38</v>
      </c>
      <c r="B446" s="30" t="s">
        <v>69</v>
      </c>
      <c r="C446" s="31" t="s">
        <v>359</v>
      </c>
      <c r="D446" s="32" t="s">
        <v>101</v>
      </c>
      <c r="E446" s="33" t="str">
        <f t="shared" si="189"/>
        <v>XX/2024 - Bandeiras</v>
      </c>
      <c r="F446" s="48"/>
      <c r="G446" s="35" t="str">
        <f>IF(P446="",MID(K446,5,999),IF(P447="",MID(K447,5,999),IF(P448="",MID(K448,5,999),IF(P449="",MID(K449,5,999),IF(P450="",MID(K450,5,999),IF(P451="",MID(K451,5,999),IF(P452="",MID(K452,5,999),IF(P453="",MID(K453,5,999),IF(P454="",MID(K454,5,999),IF(P455="",MID(K455,5,999),IF(P456="",MID(K456,5,999),MID(K457,5,999))))))))))))</f>
        <v>CORREÇÃO E PUBLICAÇÃO</v>
      </c>
      <c r="H446" s="47" t="s">
        <v>100</v>
      </c>
      <c r="I446" s="36">
        <v>45483</v>
      </c>
      <c r="J446" s="37" t="str">
        <f t="shared" si="190"/>
        <v>A</v>
      </c>
      <c r="K446" s="38" t="s">
        <v>26</v>
      </c>
      <c r="L446" s="39">
        <v>0</v>
      </c>
      <c r="M446" s="37">
        <f t="shared" si="191"/>
        <v>45308</v>
      </c>
      <c r="N446" s="37">
        <f t="shared" ref="N446:N456" si="207">M447</f>
        <v>45308</v>
      </c>
      <c r="O446" s="37">
        <f>M446</f>
        <v>45308</v>
      </c>
      <c r="P446" s="28">
        <v>44939</v>
      </c>
      <c r="Q446" s="40" t="str">
        <f t="shared" si="193"/>
        <v>S</v>
      </c>
      <c r="R446" s="41">
        <f t="shared" si="194"/>
        <v>-369</v>
      </c>
      <c r="S446" s="42">
        <f t="shared" si="195"/>
        <v>0</v>
      </c>
      <c r="T446" s="42">
        <f t="shared" si="196"/>
        <v>-369</v>
      </c>
      <c r="U446" s="42">
        <f t="shared" si="197"/>
        <v>1</v>
      </c>
      <c r="V446" s="37" t="str">
        <f t="shared" ca="1" si="198"/>
        <v>Executado no prazo</v>
      </c>
      <c r="W446" s="33" t="str">
        <f t="shared" si="201"/>
        <v>EVT 38 - Bandeiras</v>
      </c>
    </row>
    <row r="447" spans="1:23" x14ac:dyDescent="0.25">
      <c r="A447" s="29">
        <f t="shared" si="185"/>
        <v>38</v>
      </c>
      <c r="B447" s="30" t="s">
        <v>69</v>
      </c>
      <c r="C447" s="31" t="s">
        <v>359</v>
      </c>
      <c r="D447" s="32" t="s">
        <v>101</v>
      </c>
      <c r="E447" s="33" t="str">
        <f t="shared" si="189"/>
        <v>XX/2024 - Bandeiras</v>
      </c>
      <c r="F447" s="48"/>
      <c r="G447" s="35" t="str">
        <f t="shared" ref="G447:G457" si="208">G446</f>
        <v>CORREÇÃO E PUBLICAÇÃO</v>
      </c>
      <c r="H447" s="47" t="s">
        <v>100</v>
      </c>
      <c r="I447" s="36">
        <v>45483</v>
      </c>
      <c r="J447" s="37" t="str">
        <f t="shared" si="190"/>
        <v>B</v>
      </c>
      <c r="K447" s="38" t="s">
        <v>27</v>
      </c>
      <c r="L447" s="39">
        <v>5</v>
      </c>
      <c r="M447" s="37">
        <f t="shared" si="191"/>
        <v>45308</v>
      </c>
      <c r="N447" s="37">
        <f t="shared" si="207"/>
        <v>45313</v>
      </c>
      <c r="O447" s="37">
        <f t="shared" ref="O447:O457" si="209">IF(P446&lt;&gt;"",P446,"")</f>
        <v>44939</v>
      </c>
      <c r="P447" s="28">
        <v>44943</v>
      </c>
      <c r="Q447" s="40" t="str">
        <f t="shared" si="193"/>
        <v>S</v>
      </c>
      <c r="R447" s="41">
        <f t="shared" si="194"/>
        <v>4</v>
      </c>
      <c r="S447" s="42">
        <f t="shared" si="195"/>
        <v>5</v>
      </c>
      <c r="T447" s="42">
        <f t="shared" si="196"/>
        <v>-1</v>
      </c>
      <c r="U447" s="42">
        <f t="shared" si="197"/>
        <v>1</v>
      </c>
      <c r="V447" s="37" t="str">
        <f t="shared" ca="1" si="198"/>
        <v>Executado no prazo</v>
      </c>
      <c r="W447" s="33" t="str">
        <f t="shared" si="201"/>
        <v>EVT 38 - Bandeiras</v>
      </c>
    </row>
    <row r="448" spans="1:23" x14ac:dyDescent="0.25">
      <c r="A448" s="29">
        <f t="shared" si="185"/>
        <v>38</v>
      </c>
      <c r="B448" s="30" t="s">
        <v>69</v>
      </c>
      <c r="C448" s="31" t="s">
        <v>359</v>
      </c>
      <c r="D448" s="32" t="s">
        <v>101</v>
      </c>
      <c r="E448" s="33" t="str">
        <f t="shared" si="189"/>
        <v>XX/2024 - Bandeiras</v>
      </c>
      <c r="F448" s="48"/>
      <c r="G448" s="35" t="str">
        <f t="shared" si="208"/>
        <v>CORREÇÃO E PUBLICAÇÃO</v>
      </c>
      <c r="H448" s="47" t="s">
        <v>100</v>
      </c>
      <c r="I448" s="36">
        <v>45483</v>
      </c>
      <c r="J448" s="37" t="str">
        <f t="shared" si="190"/>
        <v>C</v>
      </c>
      <c r="K448" s="38" t="s">
        <v>28</v>
      </c>
      <c r="L448" s="39">
        <v>30</v>
      </c>
      <c r="M448" s="37">
        <f t="shared" si="191"/>
        <v>45313</v>
      </c>
      <c r="N448" s="37">
        <f t="shared" si="207"/>
        <v>45343</v>
      </c>
      <c r="O448" s="37">
        <f t="shared" si="209"/>
        <v>44943</v>
      </c>
      <c r="P448" s="28">
        <v>44959</v>
      </c>
      <c r="Q448" s="40" t="str">
        <f t="shared" si="193"/>
        <v>S</v>
      </c>
      <c r="R448" s="41">
        <f t="shared" si="194"/>
        <v>16</v>
      </c>
      <c r="S448" s="42">
        <f t="shared" si="195"/>
        <v>30</v>
      </c>
      <c r="T448" s="42">
        <f t="shared" si="196"/>
        <v>-14</v>
      </c>
      <c r="U448" s="42">
        <f t="shared" si="197"/>
        <v>1</v>
      </c>
      <c r="V448" s="37" t="str">
        <f t="shared" ca="1" si="198"/>
        <v>Executado no prazo</v>
      </c>
      <c r="W448" s="33" t="str">
        <f t="shared" si="201"/>
        <v>EVT 38 - Bandeiras</v>
      </c>
    </row>
    <row r="449" spans="1:23" x14ac:dyDescent="0.25">
      <c r="A449" s="29">
        <f t="shared" si="185"/>
        <v>38</v>
      </c>
      <c r="B449" s="30" t="s">
        <v>69</v>
      </c>
      <c r="C449" s="31" t="s">
        <v>359</v>
      </c>
      <c r="D449" s="32" t="s">
        <v>101</v>
      </c>
      <c r="E449" s="33" t="str">
        <f t="shared" si="189"/>
        <v>XX/2024 - Bandeiras</v>
      </c>
      <c r="F449" s="48"/>
      <c r="G449" s="35" t="str">
        <f t="shared" si="208"/>
        <v>CORREÇÃO E PUBLICAÇÃO</v>
      </c>
      <c r="H449" s="47" t="s">
        <v>100</v>
      </c>
      <c r="I449" s="36">
        <v>45483</v>
      </c>
      <c r="J449" s="37" t="str">
        <f t="shared" si="190"/>
        <v>D</v>
      </c>
      <c r="K449" s="38" t="s">
        <v>29</v>
      </c>
      <c r="L449" s="39">
        <v>5</v>
      </c>
      <c r="M449" s="37">
        <f t="shared" si="191"/>
        <v>45343</v>
      </c>
      <c r="N449" s="37">
        <f t="shared" si="207"/>
        <v>45348</v>
      </c>
      <c r="O449" s="37">
        <f t="shared" si="209"/>
        <v>44959</v>
      </c>
      <c r="P449" s="28">
        <v>44964</v>
      </c>
      <c r="Q449" s="40" t="str">
        <f t="shared" si="193"/>
        <v>S</v>
      </c>
      <c r="R449" s="41">
        <f t="shared" si="194"/>
        <v>5</v>
      </c>
      <c r="S449" s="42">
        <f t="shared" si="195"/>
        <v>5</v>
      </c>
      <c r="T449" s="42">
        <f t="shared" si="196"/>
        <v>0</v>
      </c>
      <c r="U449" s="42">
        <f t="shared" si="197"/>
        <v>1</v>
      </c>
      <c r="V449" s="37" t="str">
        <f t="shared" ca="1" si="198"/>
        <v>Executado no prazo</v>
      </c>
      <c r="W449" s="33" t="str">
        <f t="shared" si="201"/>
        <v>EVT 38 - Bandeiras</v>
      </c>
    </row>
    <row r="450" spans="1:23" x14ac:dyDescent="0.25">
      <c r="A450" s="29">
        <f t="shared" si="185"/>
        <v>38</v>
      </c>
      <c r="B450" s="30" t="s">
        <v>69</v>
      </c>
      <c r="C450" s="31" t="s">
        <v>359</v>
      </c>
      <c r="D450" s="32" t="s">
        <v>101</v>
      </c>
      <c r="E450" s="33" t="str">
        <f t="shared" si="189"/>
        <v>XX/2024 - Bandeiras</v>
      </c>
      <c r="F450" s="48"/>
      <c r="G450" s="35" t="str">
        <f t="shared" si="208"/>
        <v>CORREÇÃO E PUBLICAÇÃO</v>
      </c>
      <c r="H450" s="47" t="s">
        <v>100</v>
      </c>
      <c r="I450" s="36">
        <v>45483</v>
      </c>
      <c r="J450" s="37" t="str">
        <f t="shared" si="190"/>
        <v>E</v>
      </c>
      <c r="K450" s="38" t="s">
        <v>30</v>
      </c>
      <c r="L450" s="39">
        <v>5</v>
      </c>
      <c r="M450" s="37">
        <f t="shared" si="191"/>
        <v>45348</v>
      </c>
      <c r="N450" s="37">
        <f t="shared" si="207"/>
        <v>45353</v>
      </c>
      <c r="O450" s="37">
        <f t="shared" si="209"/>
        <v>44964</v>
      </c>
      <c r="P450" s="28">
        <v>44987</v>
      </c>
      <c r="Q450" s="40" t="str">
        <f t="shared" si="193"/>
        <v>S</v>
      </c>
      <c r="R450" s="41">
        <f t="shared" si="194"/>
        <v>23</v>
      </c>
      <c r="S450" s="42">
        <f t="shared" si="195"/>
        <v>5</v>
      </c>
      <c r="T450" s="42">
        <f t="shared" si="196"/>
        <v>18</v>
      </c>
      <c r="U450" s="42">
        <f t="shared" si="197"/>
        <v>1</v>
      </c>
      <c r="V450" s="37" t="str">
        <f t="shared" ca="1" si="198"/>
        <v>Executado no prazo</v>
      </c>
      <c r="W450" s="33" t="str">
        <f t="shared" si="201"/>
        <v>EVT 38 - Bandeiras</v>
      </c>
    </row>
    <row r="451" spans="1:23" x14ac:dyDescent="0.25">
      <c r="A451" s="29">
        <f t="shared" si="185"/>
        <v>38</v>
      </c>
      <c r="B451" s="30" t="s">
        <v>69</v>
      </c>
      <c r="C451" s="31" t="s">
        <v>359</v>
      </c>
      <c r="D451" s="32" t="s">
        <v>101</v>
      </c>
      <c r="E451" s="33" t="str">
        <f t="shared" si="189"/>
        <v>XX/2024 - Bandeiras</v>
      </c>
      <c r="F451" s="48"/>
      <c r="G451" s="35" t="str">
        <f t="shared" si="208"/>
        <v>CORREÇÃO E PUBLICAÇÃO</v>
      </c>
      <c r="H451" s="47" t="s">
        <v>100</v>
      </c>
      <c r="I451" s="36">
        <v>45483</v>
      </c>
      <c r="J451" s="37" t="str">
        <f t="shared" si="190"/>
        <v>F</v>
      </c>
      <c r="K451" s="38" t="s">
        <v>31</v>
      </c>
      <c r="L451" s="39">
        <v>5</v>
      </c>
      <c r="M451" s="37">
        <f t="shared" si="191"/>
        <v>45353</v>
      </c>
      <c r="N451" s="37">
        <f t="shared" si="207"/>
        <v>45358</v>
      </c>
      <c r="O451" s="37">
        <f t="shared" si="209"/>
        <v>44987</v>
      </c>
      <c r="P451" s="28">
        <v>44992</v>
      </c>
      <c r="Q451" s="40" t="str">
        <f t="shared" si="193"/>
        <v>S</v>
      </c>
      <c r="R451" s="41">
        <f t="shared" si="194"/>
        <v>5</v>
      </c>
      <c r="S451" s="42">
        <f t="shared" si="195"/>
        <v>5</v>
      </c>
      <c r="T451" s="42">
        <f t="shared" si="196"/>
        <v>0</v>
      </c>
      <c r="U451" s="42">
        <f t="shared" si="197"/>
        <v>1</v>
      </c>
      <c r="V451" s="37" t="str">
        <f t="shared" ca="1" si="198"/>
        <v>Executado no prazo</v>
      </c>
      <c r="W451" s="33" t="str">
        <f t="shared" si="201"/>
        <v>EVT 38 - Bandeiras</v>
      </c>
    </row>
    <row r="452" spans="1:23" x14ac:dyDescent="0.25">
      <c r="A452" s="29">
        <f t="shared" si="185"/>
        <v>38</v>
      </c>
      <c r="B452" s="30" t="s">
        <v>69</v>
      </c>
      <c r="C452" s="31" t="s">
        <v>359</v>
      </c>
      <c r="D452" s="32" t="s">
        <v>101</v>
      </c>
      <c r="E452" s="33" t="str">
        <f t="shared" si="189"/>
        <v>XX/2024 - Bandeiras</v>
      </c>
      <c r="F452" s="48"/>
      <c r="G452" s="35" t="str">
        <f t="shared" si="208"/>
        <v>CORREÇÃO E PUBLICAÇÃO</v>
      </c>
      <c r="H452" s="47" t="s">
        <v>100</v>
      </c>
      <c r="I452" s="36">
        <v>45483</v>
      </c>
      <c r="J452" s="37" t="str">
        <f t="shared" si="190"/>
        <v>G</v>
      </c>
      <c r="K452" s="38" t="s">
        <v>32</v>
      </c>
      <c r="L452" s="39">
        <v>10</v>
      </c>
      <c r="M452" s="37">
        <f t="shared" si="191"/>
        <v>45358</v>
      </c>
      <c r="N452" s="37">
        <f t="shared" si="207"/>
        <v>45368</v>
      </c>
      <c r="O452" s="37">
        <f t="shared" si="209"/>
        <v>44992</v>
      </c>
      <c r="P452" s="28">
        <v>44995</v>
      </c>
      <c r="Q452" s="40" t="str">
        <f t="shared" si="193"/>
        <v>S</v>
      </c>
      <c r="R452" s="41">
        <f t="shared" si="194"/>
        <v>3</v>
      </c>
      <c r="S452" s="42">
        <f t="shared" si="195"/>
        <v>10</v>
      </c>
      <c r="T452" s="42">
        <f t="shared" si="196"/>
        <v>-7</v>
      </c>
      <c r="U452" s="42">
        <f t="shared" si="197"/>
        <v>1</v>
      </c>
      <c r="V452" s="37" t="str">
        <f t="shared" ca="1" si="198"/>
        <v>Executado no prazo</v>
      </c>
      <c r="W452" s="33" t="str">
        <f t="shared" si="201"/>
        <v>EVT 38 - Bandeiras</v>
      </c>
    </row>
    <row r="453" spans="1:23" x14ac:dyDescent="0.25">
      <c r="A453" s="29">
        <f t="shared" si="185"/>
        <v>38</v>
      </c>
      <c r="B453" s="30" t="s">
        <v>69</v>
      </c>
      <c r="C453" s="31" t="s">
        <v>359</v>
      </c>
      <c r="D453" s="32" t="s">
        <v>101</v>
      </c>
      <c r="E453" s="33" t="str">
        <f t="shared" si="189"/>
        <v>XX/2024 - Bandeiras</v>
      </c>
      <c r="F453" s="48"/>
      <c r="G453" s="35" t="str">
        <f t="shared" si="208"/>
        <v>CORREÇÃO E PUBLICAÇÃO</v>
      </c>
      <c r="H453" s="47" t="s">
        <v>100</v>
      </c>
      <c r="I453" s="36">
        <v>45483</v>
      </c>
      <c r="J453" s="37" t="str">
        <f t="shared" si="190"/>
        <v>H</v>
      </c>
      <c r="K453" s="38" t="s">
        <v>33</v>
      </c>
      <c r="L453" s="39">
        <v>10</v>
      </c>
      <c r="M453" s="37">
        <f t="shared" si="191"/>
        <v>45368</v>
      </c>
      <c r="N453" s="37">
        <f t="shared" si="207"/>
        <v>45378</v>
      </c>
      <c r="O453" s="37">
        <f t="shared" si="209"/>
        <v>44995</v>
      </c>
      <c r="P453" s="28">
        <v>44995</v>
      </c>
      <c r="Q453" s="40" t="str">
        <f t="shared" si="193"/>
        <v>S</v>
      </c>
      <c r="R453" s="41">
        <f t="shared" si="194"/>
        <v>0</v>
      </c>
      <c r="S453" s="42">
        <f t="shared" si="195"/>
        <v>10</v>
      </c>
      <c r="T453" s="42">
        <f t="shared" si="196"/>
        <v>-10</v>
      </c>
      <c r="U453" s="42">
        <f t="shared" si="197"/>
        <v>1</v>
      </c>
      <c r="V453" s="37" t="str">
        <f t="shared" ca="1" si="198"/>
        <v>Executado no prazo</v>
      </c>
      <c r="W453" s="33" t="str">
        <f t="shared" si="201"/>
        <v>EVT 38 - Bandeiras</v>
      </c>
    </row>
    <row r="454" spans="1:23" x14ac:dyDescent="0.25">
      <c r="A454" s="29">
        <f t="shared" si="185"/>
        <v>38</v>
      </c>
      <c r="B454" s="30" t="s">
        <v>69</v>
      </c>
      <c r="C454" s="31" t="s">
        <v>359</v>
      </c>
      <c r="D454" s="32" t="s">
        <v>101</v>
      </c>
      <c r="E454" s="33" t="str">
        <f t="shared" si="189"/>
        <v>XX/2024 - Bandeiras</v>
      </c>
      <c r="F454" s="48"/>
      <c r="G454" s="35" t="str">
        <f t="shared" si="208"/>
        <v>CORREÇÃO E PUBLICAÇÃO</v>
      </c>
      <c r="H454" s="47" t="s">
        <v>100</v>
      </c>
      <c r="I454" s="36">
        <v>45483</v>
      </c>
      <c r="J454" s="37" t="str">
        <f t="shared" si="190"/>
        <v>I</v>
      </c>
      <c r="K454" s="38" t="s">
        <v>34</v>
      </c>
      <c r="L454" s="39">
        <v>20</v>
      </c>
      <c r="M454" s="37">
        <f t="shared" si="191"/>
        <v>45378</v>
      </c>
      <c r="N454" s="37">
        <f t="shared" si="207"/>
        <v>45398</v>
      </c>
      <c r="O454" s="37">
        <f t="shared" si="209"/>
        <v>44995</v>
      </c>
      <c r="P454" s="28">
        <v>45015</v>
      </c>
      <c r="Q454" s="40" t="str">
        <f t="shared" si="193"/>
        <v>S</v>
      </c>
      <c r="R454" s="41">
        <f t="shared" si="194"/>
        <v>20</v>
      </c>
      <c r="S454" s="42">
        <f t="shared" si="195"/>
        <v>20</v>
      </c>
      <c r="T454" s="42">
        <f t="shared" si="196"/>
        <v>0</v>
      </c>
      <c r="U454" s="42">
        <f t="shared" si="197"/>
        <v>1</v>
      </c>
      <c r="V454" s="37" t="str">
        <f t="shared" ca="1" si="198"/>
        <v>Executado no prazo</v>
      </c>
      <c r="W454" s="33" t="str">
        <f t="shared" si="201"/>
        <v>EVT 38 - Bandeiras</v>
      </c>
    </row>
    <row r="455" spans="1:23" x14ac:dyDescent="0.25">
      <c r="A455" s="29">
        <f t="shared" si="185"/>
        <v>38</v>
      </c>
      <c r="B455" s="30" t="s">
        <v>69</v>
      </c>
      <c r="C455" s="31" t="s">
        <v>359</v>
      </c>
      <c r="D455" s="32" t="s">
        <v>101</v>
      </c>
      <c r="E455" s="33" t="str">
        <f t="shared" si="189"/>
        <v>XX/2024 - Bandeiras</v>
      </c>
      <c r="F455" s="48"/>
      <c r="G455" s="35" t="str">
        <f t="shared" si="208"/>
        <v>CORREÇÃO E PUBLICAÇÃO</v>
      </c>
      <c r="H455" s="47" t="s">
        <v>100</v>
      </c>
      <c r="I455" s="36">
        <v>45483</v>
      </c>
      <c r="J455" s="37" t="str">
        <f t="shared" si="190"/>
        <v>J</v>
      </c>
      <c r="K455" s="38" t="s">
        <v>35</v>
      </c>
      <c r="L455" s="39">
        <v>10</v>
      </c>
      <c r="M455" s="37">
        <f t="shared" si="191"/>
        <v>45398</v>
      </c>
      <c r="N455" s="37">
        <f t="shared" si="207"/>
        <v>45408</v>
      </c>
      <c r="O455" s="37">
        <f t="shared" si="209"/>
        <v>45015</v>
      </c>
      <c r="P455" s="28"/>
      <c r="Q455" s="40" t="str">
        <f t="shared" si="193"/>
        <v/>
      </c>
      <c r="R455" s="41" t="str">
        <f t="shared" si="194"/>
        <v/>
      </c>
      <c r="S455" s="42" t="str">
        <f t="shared" si="195"/>
        <v/>
      </c>
      <c r="T455" s="42" t="str">
        <f t="shared" si="196"/>
        <v/>
      </c>
      <c r="U455" s="42">
        <f t="shared" si="197"/>
        <v>0</v>
      </c>
      <c r="V455" s="37" t="str">
        <f t="shared" ca="1" si="198"/>
        <v>No prazo, em andamento</v>
      </c>
      <c r="W455" s="33" t="str">
        <f t="shared" si="201"/>
        <v>EVT 38 - Bandeiras</v>
      </c>
    </row>
    <row r="456" spans="1:23" x14ac:dyDescent="0.25">
      <c r="A456" s="29">
        <f t="shared" si="185"/>
        <v>38</v>
      </c>
      <c r="B456" s="30" t="s">
        <v>69</v>
      </c>
      <c r="C456" s="31" t="s">
        <v>359</v>
      </c>
      <c r="D456" s="32" t="s">
        <v>101</v>
      </c>
      <c r="E456" s="33" t="str">
        <f t="shared" si="189"/>
        <v>XX/2024 - Bandeiras</v>
      </c>
      <c r="F456" s="48"/>
      <c r="G456" s="35" t="str">
        <f t="shared" si="208"/>
        <v>CORREÇÃO E PUBLICAÇÃO</v>
      </c>
      <c r="H456" s="47" t="s">
        <v>100</v>
      </c>
      <c r="I456" s="36">
        <v>45483</v>
      </c>
      <c r="J456" s="37" t="str">
        <f t="shared" si="190"/>
        <v>K</v>
      </c>
      <c r="K456" s="38" t="s">
        <v>36</v>
      </c>
      <c r="L456" s="39">
        <v>60</v>
      </c>
      <c r="M456" s="37">
        <f t="shared" si="191"/>
        <v>45408</v>
      </c>
      <c r="N456" s="37">
        <f t="shared" si="207"/>
        <v>45468</v>
      </c>
      <c r="O456" s="37" t="str">
        <f t="shared" si="209"/>
        <v/>
      </c>
      <c r="P456" s="28"/>
      <c r="Q456" s="40" t="str">
        <f t="shared" si="193"/>
        <v/>
      </c>
      <c r="R456" s="41" t="str">
        <f t="shared" si="194"/>
        <v/>
      </c>
      <c r="S456" s="42" t="str">
        <f t="shared" si="195"/>
        <v/>
      </c>
      <c r="T456" s="42" t="str">
        <f t="shared" si="196"/>
        <v/>
      </c>
      <c r="U456" s="42">
        <f t="shared" si="197"/>
        <v>0</v>
      </c>
      <c r="V456" s="37" t="str">
        <f t="shared" ca="1" si="198"/>
        <v>No prazo, ainda não iniciado</v>
      </c>
      <c r="W456" s="33" t="str">
        <f t="shared" si="201"/>
        <v>EVT 38 - Bandeiras</v>
      </c>
    </row>
    <row r="457" spans="1:23" x14ac:dyDescent="0.25">
      <c r="A457" s="29">
        <f t="shared" si="185"/>
        <v>38</v>
      </c>
      <c r="B457" s="30" t="s">
        <v>69</v>
      </c>
      <c r="C457" s="31" t="s">
        <v>359</v>
      </c>
      <c r="D457" s="32" t="s">
        <v>101</v>
      </c>
      <c r="E457" s="33" t="str">
        <f t="shared" si="189"/>
        <v>XX/2024 - Bandeiras</v>
      </c>
      <c r="F457" s="48"/>
      <c r="G457" s="35" t="str">
        <f t="shared" si="208"/>
        <v>CORREÇÃO E PUBLICAÇÃO</v>
      </c>
      <c r="H457" s="47" t="s">
        <v>100</v>
      </c>
      <c r="I457" s="36">
        <v>45483</v>
      </c>
      <c r="J457" s="37" t="str">
        <f t="shared" si="190"/>
        <v>L</v>
      </c>
      <c r="K457" s="38" t="s">
        <v>37</v>
      </c>
      <c r="L457" s="39">
        <v>5</v>
      </c>
      <c r="M457" s="37">
        <f t="shared" si="191"/>
        <v>45468</v>
      </c>
      <c r="N457" s="43">
        <f>I457-10</f>
        <v>45473</v>
      </c>
      <c r="O457" s="37" t="str">
        <f t="shared" si="209"/>
        <v/>
      </c>
      <c r="P457" s="28"/>
      <c r="Q457" s="40" t="str">
        <f t="shared" si="193"/>
        <v/>
      </c>
      <c r="R457" s="41" t="str">
        <f t="shared" si="194"/>
        <v/>
      </c>
      <c r="S457" s="42" t="str">
        <f t="shared" si="195"/>
        <v/>
      </c>
      <c r="T457" s="42" t="str">
        <f t="shared" si="196"/>
        <v/>
      </c>
      <c r="U457" s="42">
        <f t="shared" si="197"/>
        <v>0</v>
      </c>
      <c r="V457" s="37" t="str">
        <f t="shared" ca="1" si="198"/>
        <v>No prazo, ainda não iniciado</v>
      </c>
      <c r="W457" s="33" t="str">
        <f t="shared" si="201"/>
        <v>EVT 38 - Bandeiras</v>
      </c>
    </row>
    <row r="458" spans="1:23" x14ac:dyDescent="0.25">
      <c r="A458" s="29">
        <f t="shared" si="185"/>
        <v>39</v>
      </c>
      <c r="B458" s="30" t="s">
        <v>69</v>
      </c>
      <c r="C458" s="31" t="s">
        <v>76</v>
      </c>
      <c r="D458" s="32" t="s">
        <v>102</v>
      </c>
      <c r="E458" s="33" t="str">
        <f t="shared" si="189"/>
        <v>63/2023 - Material de Cav e Ferramentas</v>
      </c>
      <c r="F458" s="49"/>
      <c r="G458" s="35" t="str">
        <f>IF(P458="",MID(K458,5,999),IF(P459="",MID(K459,5,999),IF(P460="",MID(K460,5,999),IF(P461="",MID(K461,5,999),IF(P462="",MID(K462,5,999),IF(P463="",MID(K463,5,999),IF(P464="",MID(K464,5,999),IF(P465="",MID(K465,5,999),IF(P466="",MID(K466,5,999),IF(P467="",MID(K467,5,999),IF(P468="",MID(K468,5,999),MID(K469,5,999))))))))))))</f>
        <v>SOLICITAÇÃO DE NOTA TÉCNICA</v>
      </c>
      <c r="H458" s="47" t="s">
        <v>78</v>
      </c>
      <c r="I458" s="36">
        <v>45021</v>
      </c>
      <c r="J458" s="37" t="str">
        <f t="shared" si="190"/>
        <v>A</v>
      </c>
      <c r="K458" s="38" t="s">
        <v>26</v>
      </c>
      <c r="L458" s="39">
        <v>0</v>
      </c>
      <c r="M458" s="37">
        <f t="shared" si="191"/>
        <v>45159</v>
      </c>
      <c r="N458" s="37">
        <f t="shared" ref="N458:N468" si="210">M459</f>
        <v>45159</v>
      </c>
      <c r="O458" s="37">
        <f>M458</f>
        <v>45159</v>
      </c>
      <c r="P458" s="28">
        <v>44953</v>
      </c>
      <c r="Q458" s="40" t="str">
        <f t="shared" si="193"/>
        <v>S</v>
      </c>
      <c r="R458" s="41">
        <f t="shared" si="194"/>
        <v>-206</v>
      </c>
      <c r="S458" s="42">
        <f t="shared" si="195"/>
        <v>0</v>
      </c>
      <c r="T458" s="42">
        <f t="shared" si="196"/>
        <v>-206</v>
      </c>
      <c r="U458" s="42">
        <f t="shared" si="197"/>
        <v>1</v>
      </c>
      <c r="V458" s="37" t="str">
        <f t="shared" ca="1" si="198"/>
        <v>Executado no prazo</v>
      </c>
      <c r="W458" s="33" t="str">
        <f t="shared" si="201"/>
        <v>EVT 39 - Material de Cav e Ferramentas</v>
      </c>
    </row>
    <row r="459" spans="1:23" x14ac:dyDescent="0.25">
      <c r="A459" s="29">
        <f t="shared" si="185"/>
        <v>39</v>
      </c>
      <c r="B459" s="30" t="s">
        <v>69</v>
      </c>
      <c r="C459" s="31" t="s">
        <v>76</v>
      </c>
      <c r="D459" s="32" t="s">
        <v>102</v>
      </c>
      <c r="E459" s="33" t="str">
        <f t="shared" si="189"/>
        <v>63/2023 - Material de Cav e Ferramentas</v>
      </c>
      <c r="F459" s="49"/>
      <c r="G459" s="35" t="str">
        <f t="shared" ref="G459:G469" si="211">G458</f>
        <v>SOLICITAÇÃO DE NOTA TÉCNICA</v>
      </c>
      <c r="H459" s="47" t="s">
        <v>78</v>
      </c>
      <c r="I459" s="36">
        <v>45329</v>
      </c>
      <c r="J459" s="37" t="str">
        <f t="shared" si="190"/>
        <v>B</v>
      </c>
      <c r="K459" s="38" t="s">
        <v>27</v>
      </c>
      <c r="L459" s="39">
        <v>5</v>
      </c>
      <c r="M459" s="37">
        <f t="shared" si="191"/>
        <v>45159</v>
      </c>
      <c r="N459" s="37">
        <f t="shared" si="210"/>
        <v>45164</v>
      </c>
      <c r="O459" s="37">
        <f t="shared" ref="O459:O469" si="212">IF(P458&lt;&gt;"",P458,"")</f>
        <v>44953</v>
      </c>
      <c r="P459" s="28">
        <v>44953</v>
      </c>
      <c r="Q459" s="40" t="str">
        <f t="shared" si="193"/>
        <v>S</v>
      </c>
      <c r="R459" s="41">
        <f t="shared" si="194"/>
        <v>0</v>
      </c>
      <c r="S459" s="42">
        <f t="shared" si="195"/>
        <v>5</v>
      </c>
      <c r="T459" s="42">
        <f t="shared" si="196"/>
        <v>-5</v>
      </c>
      <c r="U459" s="42">
        <f t="shared" si="197"/>
        <v>1</v>
      </c>
      <c r="V459" s="37" t="str">
        <f t="shared" ca="1" si="198"/>
        <v>Executado no prazo</v>
      </c>
      <c r="W459" s="33" t="str">
        <f t="shared" si="201"/>
        <v>EVT 39 - Material de Cav e Ferramentas</v>
      </c>
    </row>
    <row r="460" spans="1:23" x14ac:dyDescent="0.25">
      <c r="A460" s="29">
        <f t="shared" si="185"/>
        <v>39</v>
      </c>
      <c r="B460" s="30" t="s">
        <v>69</v>
      </c>
      <c r="C460" s="31" t="s">
        <v>76</v>
      </c>
      <c r="D460" s="32" t="s">
        <v>102</v>
      </c>
      <c r="E460" s="33" t="str">
        <f t="shared" si="189"/>
        <v>63/2023 - Material de Cav e Ferramentas</v>
      </c>
      <c r="F460" s="49"/>
      <c r="G460" s="35" t="str">
        <f t="shared" si="211"/>
        <v>SOLICITAÇÃO DE NOTA TÉCNICA</v>
      </c>
      <c r="H460" s="47" t="s">
        <v>78</v>
      </c>
      <c r="I460" s="36">
        <v>45329</v>
      </c>
      <c r="J460" s="37" t="str">
        <f t="shared" si="190"/>
        <v>C</v>
      </c>
      <c r="K460" s="38" t="s">
        <v>28</v>
      </c>
      <c r="L460" s="39">
        <v>40</v>
      </c>
      <c r="M460" s="37">
        <f t="shared" si="191"/>
        <v>45164</v>
      </c>
      <c r="N460" s="37">
        <f t="shared" si="210"/>
        <v>45204</v>
      </c>
      <c r="O460" s="37">
        <f t="shared" si="212"/>
        <v>44953</v>
      </c>
      <c r="P460" s="28">
        <v>44994</v>
      </c>
      <c r="Q460" s="40" t="str">
        <f t="shared" si="193"/>
        <v>S</v>
      </c>
      <c r="R460" s="41">
        <f t="shared" si="194"/>
        <v>41</v>
      </c>
      <c r="S460" s="42">
        <f t="shared" si="195"/>
        <v>40</v>
      </c>
      <c r="T460" s="42">
        <f t="shared" si="196"/>
        <v>1</v>
      </c>
      <c r="U460" s="42">
        <f t="shared" si="197"/>
        <v>1</v>
      </c>
      <c r="V460" s="37" t="str">
        <f t="shared" ca="1" si="198"/>
        <v>Executado no prazo</v>
      </c>
      <c r="W460" s="33" t="str">
        <f t="shared" si="201"/>
        <v>EVT 39 - Material de Cav e Ferramentas</v>
      </c>
    </row>
    <row r="461" spans="1:23" x14ac:dyDescent="0.25">
      <c r="A461" s="29">
        <f t="shared" si="185"/>
        <v>39</v>
      </c>
      <c r="B461" s="30" t="s">
        <v>69</v>
      </c>
      <c r="C461" s="31" t="s">
        <v>76</v>
      </c>
      <c r="D461" s="32" t="s">
        <v>102</v>
      </c>
      <c r="E461" s="33" t="str">
        <f t="shared" si="189"/>
        <v>63/2023 - Material de Cav e Ferramentas</v>
      </c>
      <c r="F461" s="49"/>
      <c r="G461" s="35" t="str">
        <f t="shared" si="211"/>
        <v>SOLICITAÇÃO DE NOTA TÉCNICA</v>
      </c>
      <c r="H461" s="47" t="s">
        <v>78</v>
      </c>
      <c r="I461" s="36">
        <v>45329</v>
      </c>
      <c r="J461" s="37" t="str">
        <f t="shared" si="190"/>
        <v>D</v>
      </c>
      <c r="K461" s="38" t="s">
        <v>29</v>
      </c>
      <c r="L461" s="39">
        <v>5</v>
      </c>
      <c r="M461" s="37">
        <f t="shared" si="191"/>
        <v>45204</v>
      </c>
      <c r="N461" s="37">
        <f t="shared" si="210"/>
        <v>45209</v>
      </c>
      <c r="O461" s="37">
        <f t="shared" si="212"/>
        <v>44994</v>
      </c>
      <c r="P461" s="28">
        <v>45000</v>
      </c>
      <c r="Q461" s="40" t="str">
        <f t="shared" si="193"/>
        <v>S</v>
      </c>
      <c r="R461" s="41">
        <f t="shared" si="194"/>
        <v>6</v>
      </c>
      <c r="S461" s="42">
        <f t="shared" si="195"/>
        <v>5</v>
      </c>
      <c r="T461" s="42">
        <f t="shared" si="196"/>
        <v>1</v>
      </c>
      <c r="U461" s="42">
        <f t="shared" si="197"/>
        <v>1</v>
      </c>
      <c r="V461" s="37" t="str">
        <f t="shared" ca="1" si="198"/>
        <v>Executado no prazo</v>
      </c>
      <c r="W461" s="33" t="str">
        <f t="shared" si="201"/>
        <v>EVT 39 - Material de Cav e Ferramentas</v>
      </c>
    </row>
    <row r="462" spans="1:23" x14ac:dyDescent="0.25">
      <c r="A462" s="29">
        <f t="shared" ref="A462:A525" si="213">A450+1</f>
        <v>39</v>
      </c>
      <c r="B462" s="30" t="s">
        <v>69</v>
      </c>
      <c r="C462" s="31" t="s">
        <v>76</v>
      </c>
      <c r="D462" s="32" t="s">
        <v>102</v>
      </c>
      <c r="E462" s="33" t="str">
        <f t="shared" si="189"/>
        <v>63/2023 - Material de Cav e Ferramentas</v>
      </c>
      <c r="F462" s="49"/>
      <c r="G462" s="35" t="str">
        <f t="shared" si="211"/>
        <v>SOLICITAÇÃO DE NOTA TÉCNICA</v>
      </c>
      <c r="H462" s="47" t="s">
        <v>78</v>
      </c>
      <c r="I462" s="36">
        <v>45329</v>
      </c>
      <c r="J462" s="37" t="str">
        <f t="shared" si="190"/>
        <v>E</v>
      </c>
      <c r="K462" s="38" t="s">
        <v>30</v>
      </c>
      <c r="L462" s="39">
        <v>5</v>
      </c>
      <c r="M462" s="37">
        <f t="shared" si="191"/>
        <v>45209</v>
      </c>
      <c r="N462" s="37">
        <f t="shared" si="210"/>
        <v>45214</v>
      </c>
      <c r="O462" s="37">
        <f t="shared" si="212"/>
        <v>45000</v>
      </c>
      <c r="P462" s="28">
        <v>45016</v>
      </c>
      <c r="Q462" s="40" t="str">
        <f t="shared" si="193"/>
        <v>S</v>
      </c>
      <c r="R462" s="41">
        <f t="shared" si="194"/>
        <v>16</v>
      </c>
      <c r="S462" s="42">
        <f t="shared" si="195"/>
        <v>5</v>
      </c>
      <c r="T462" s="42">
        <f t="shared" si="196"/>
        <v>11</v>
      </c>
      <c r="U462" s="42">
        <f t="shared" si="197"/>
        <v>1</v>
      </c>
      <c r="V462" s="37" t="str">
        <f t="shared" ca="1" si="198"/>
        <v>Executado no prazo</v>
      </c>
      <c r="W462" s="33" t="str">
        <f t="shared" si="201"/>
        <v>EVT 39 - Material de Cav e Ferramentas</v>
      </c>
    </row>
    <row r="463" spans="1:23" x14ac:dyDescent="0.25">
      <c r="A463" s="29">
        <f t="shared" si="213"/>
        <v>39</v>
      </c>
      <c r="B463" s="30" t="s">
        <v>69</v>
      </c>
      <c r="C463" s="31" t="s">
        <v>76</v>
      </c>
      <c r="D463" s="32" t="s">
        <v>102</v>
      </c>
      <c r="E463" s="33" t="str">
        <f t="shared" si="189"/>
        <v>63/2023 - Material de Cav e Ferramentas</v>
      </c>
      <c r="F463" s="49"/>
      <c r="G463" s="35" t="str">
        <f t="shared" si="211"/>
        <v>SOLICITAÇÃO DE NOTA TÉCNICA</v>
      </c>
      <c r="H463" s="47" t="s">
        <v>78</v>
      </c>
      <c r="I463" s="36">
        <v>45329</v>
      </c>
      <c r="J463" s="37" t="str">
        <f t="shared" si="190"/>
        <v>F</v>
      </c>
      <c r="K463" s="38" t="s">
        <v>31</v>
      </c>
      <c r="L463" s="39">
        <v>5</v>
      </c>
      <c r="M463" s="37">
        <f t="shared" si="191"/>
        <v>45214</v>
      </c>
      <c r="N463" s="37">
        <f t="shared" si="210"/>
        <v>45219</v>
      </c>
      <c r="O463" s="37">
        <f t="shared" si="212"/>
        <v>45016</v>
      </c>
      <c r="P463" s="28"/>
      <c r="Q463" s="40" t="str">
        <f t="shared" si="193"/>
        <v/>
      </c>
      <c r="R463" s="41" t="str">
        <f t="shared" si="194"/>
        <v/>
      </c>
      <c r="S463" s="42" t="str">
        <f t="shared" si="195"/>
        <v/>
      </c>
      <c r="T463" s="42" t="str">
        <f t="shared" si="196"/>
        <v/>
      </c>
      <c r="U463" s="42">
        <f t="shared" si="197"/>
        <v>0</v>
      </c>
      <c r="V463" s="37" t="str">
        <f t="shared" ca="1" si="198"/>
        <v>Atrasado, em andamento</v>
      </c>
      <c r="W463" s="33" t="str">
        <f t="shared" si="201"/>
        <v>EVT 39 - Material de Cav e Ferramentas</v>
      </c>
    </row>
    <row r="464" spans="1:23" x14ac:dyDescent="0.25">
      <c r="A464" s="29">
        <f t="shared" si="213"/>
        <v>39</v>
      </c>
      <c r="B464" s="30" t="s">
        <v>69</v>
      </c>
      <c r="C464" s="31" t="s">
        <v>76</v>
      </c>
      <c r="D464" s="32" t="s">
        <v>102</v>
      </c>
      <c r="E464" s="33" t="str">
        <f t="shared" si="189"/>
        <v>63/2023 - Material de Cav e Ferramentas</v>
      </c>
      <c r="F464" s="49"/>
      <c r="G464" s="35" t="str">
        <f t="shared" si="211"/>
        <v>SOLICITAÇÃO DE NOTA TÉCNICA</v>
      </c>
      <c r="H464" s="47" t="s">
        <v>78</v>
      </c>
      <c r="I464" s="36">
        <v>45329</v>
      </c>
      <c r="J464" s="37" t="str">
        <f t="shared" si="190"/>
        <v>G</v>
      </c>
      <c r="K464" s="38" t="s">
        <v>32</v>
      </c>
      <c r="L464" s="39">
        <v>10</v>
      </c>
      <c r="M464" s="37">
        <f t="shared" si="191"/>
        <v>45219</v>
      </c>
      <c r="N464" s="37">
        <f t="shared" si="210"/>
        <v>45229</v>
      </c>
      <c r="O464" s="37" t="str">
        <f t="shared" si="212"/>
        <v/>
      </c>
      <c r="P464" s="28"/>
      <c r="Q464" s="40" t="str">
        <f t="shared" si="193"/>
        <v/>
      </c>
      <c r="R464" s="41" t="str">
        <f t="shared" si="194"/>
        <v/>
      </c>
      <c r="S464" s="42" t="str">
        <f t="shared" si="195"/>
        <v/>
      </c>
      <c r="T464" s="42" t="str">
        <f t="shared" si="196"/>
        <v/>
      </c>
      <c r="U464" s="42">
        <f t="shared" si="197"/>
        <v>0</v>
      </c>
      <c r="V464" s="37" t="str">
        <f t="shared" ca="1" si="198"/>
        <v>Atrasado, ainda não iniciado</v>
      </c>
      <c r="W464" s="33" t="str">
        <f t="shared" si="201"/>
        <v>EVT 39 - Material de Cav e Ferramentas</v>
      </c>
    </row>
    <row r="465" spans="1:23" x14ac:dyDescent="0.25">
      <c r="A465" s="29">
        <f t="shared" si="213"/>
        <v>39</v>
      </c>
      <c r="B465" s="30" t="s">
        <v>69</v>
      </c>
      <c r="C465" s="31" t="s">
        <v>76</v>
      </c>
      <c r="D465" s="32" t="s">
        <v>102</v>
      </c>
      <c r="E465" s="33" t="str">
        <f t="shared" si="189"/>
        <v>63/2023 - Material de Cav e Ferramentas</v>
      </c>
      <c r="F465" s="49"/>
      <c r="G465" s="35" t="str">
        <f t="shared" si="211"/>
        <v>SOLICITAÇÃO DE NOTA TÉCNICA</v>
      </c>
      <c r="H465" s="47" t="s">
        <v>78</v>
      </c>
      <c r="I465" s="36">
        <v>45329</v>
      </c>
      <c r="J465" s="37" t="str">
        <f t="shared" si="190"/>
        <v>H</v>
      </c>
      <c r="K465" s="38" t="s">
        <v>33</v>
      </c>
      <c r="L465" s="39">
        <v>10</v>
      </c>
      <c r="M465" s="37">
        <f t="shared" si="191"/>
        <v>45229</v>
      </c>
      <c r="N465" s="37">
        <f t="shared" si="210"/>
        <v>45239</v>
      </c>
      <c r="O465" s="37" t="str">
        <f t="shared" si="212"/>
        <v/>
      </c>
      <c r="P465" s="28"/>
      <c r="Q465" s="40" t="str">
        <f t="shared" si="193"/>
        <v/>
      </c>
      <c r="R465" s="41" t="str">
        <f t="shared" si="194"/>
        <v/>
      </c>
      <c r="S465" s="42" t="str">
        <f t="shared" si="195"/>
        <v/>
      </c>
      <c r="T465" s="42" t="str">
        <f t="shared" si="196"/>
        <v/>
      </c>
      <c r="U465" s="42">
        <f t="shared" si="197"/>
        <v>0</v>
      </c>
      <c r="V465" s="37" t="str">
        <f t="shared" ca="1" si="198"/>
        <v>Atrasado, ainda não iniciado</v>
      </c>
      <c r="W465" s="33" t="str">
        <f t="shared" si="201"/>
        <v>EVT 39 - Material de Cav e Ferramentas</v>
      </c>
    </row>
    <row r="466" spans="1:23" x14ac:dyDescent="0.25">
      <c r="A466" s="29">
        <f t="shared" si="213"/>
        <v>39</v>
      </c>
      <c r="B466" s="30" t="s">
        <v>69</v>
      </c>
      <c r="C466" s="31" t="s">
        <v>76</v>
      </c>
      <c r="D466" s="32" t="s">
        <v>102</v>
      </c>
      <c r="E466" s="33" t="str">
        <f t="shared" si="189"/>
        <v>63/2023 - Material de Cav e Ferramentas</v>
      </c>
      <c r="F466" s="49"/>
      <c r="G466" s="35" t="str">
        <f t="shared" si="211"/>
        <v>SOLICITAÇÃO DE NOTA TÉCNICA</v>
      </c>
      <c r="H466" s="47" t="s">
        <v>78</v>
      </c>
      <c r="I466" s="36">
        <v>45329</v>
      </c>
      <c r="J466" s="37" t="str">
        <f t="shared" si="190"/>
        <v>I</v>
      </c>
      <c r="K466" s="38" t="s">
        <v>34</v>
      </c>
      <c r="L466" s="39">
        <v>20</v>
      </c>
      <c r="M466" s="37">
        <f t="shared" si="191"/>
        <v>45239</v>
      </c>
      <c r="N466" s="37">
        <f t="shared" si="210"/>
        <v>45259</v>
      </c>
      <c r="O466" s="37" t="str">
        <f t="shared" si="212"/>
        <v/>
      </c>
      <c r="P466" s="28"/>
      <c r="Q466" s="40" t="str">
        <f t="shared" si="193"/>
        <v/>
      </c>
      <c r="R466" s="41" t="str">
        <f t="shared" si="194"/>
        <v/>
      </c>
      <c r="S466" s="42" t="str">
        <f t="shared" si="195"/>
        <v/>
      </c>
      <c r="T466" s="42" t="str">
        <f t="shared" si="196"/>
        <v/>
      </c>
      <c r="U466" s="42">
        <f t="shared" si="197"/>
        <v>0</v>
      </c>
      <c r="V466" s="37" t="str">
        <f t="shared" ca="1" si="198"/>
        <v>Atrasado, ainda não iniciado</v>
      </c>
      <c r="W466" s="33" t="str">
        <f t="shared" si="201"/>
        <v>EVT 39 - Material de Cav e Ferramentas</v>
      </c>
    </row>
    <row r="467" spans="1:23" x14ac:dyDescent="0.25">
      <c r="A467" s="29">
        <f t="shared" si="213"/>
        <v>39</v>
      </c>
      <c r="B467" s="30" t="s">
        <v>69</v>
      </c>
      <c r="C467" s="31" t="s">
        <v>76</v>
      </c>
      <c r="D467" s="32" t="s">
        <v>102</v>
      </c>
      <c r="E467" s="33" t="str">
        <f t="shared" si="189"/>
        <v>63/2023 - Material de Cav e Ferramentas</v>
      </c>
      <c r="F467" s="49"/>
      <c r="G467" s="35" t="str">
        <f t="shared" si="211"/>
        <v>SOLICITAÇÃO DE NOTA TÉCNICA</v>
      </c>
      <c r="H467" s="47" t="s">
        <v>78</v>
      </c>
      <c r="I467" s="36">
        <v>45329</v>
      </c>
      <c r="J467" s="37" t="str">
        <f t="shared" si="190"/>
        <v>J</v>
      </c>
      <c r="K467" s="38" t="s">
        <v>35</v>
      </c>
      <c r="L467" s="39">
        <v>10</v>
      </c>
      <c r="M467" s="37">
        <f t="shared" si="191"/>
        <v>45259</v>
      </c>
      <c r="N467" s="37">
        <f t="shared" si="210"/>
        <v>45269</v>
      </c>
      <c r="O467" s="37" t="str">
        <f t="shared" si="212"/>
        <v/>
      </c>
      <c r="P467" s="28"/>
      <c r="Q467" s="40" t="str">
        <f t="shared" si="193"/>
        <v/>
      </c>
      <c r="R467" s="41" t="str">
        <f t="shared" si="194"/>
        <v/>
      </c>
      <c r="S467" s="42" t="str">
        <f t="shared" si="195"/>
        <v/>
      </c>
      <c r="T467" s="42" t="str">
        <f t="shared" si="196"/>
        <v/>
      </c>
      <c r="U467" s="42">
        <f t="shared" si="197"/>
        <v>0</v>
      </c>
      <c r="V467" s="37" t="str">
        <f t="shared" ca="1" si="198"/>
        <v>Atrasado, ainda não iniciado</v>
      </c>
      <c r="W467" s="33" t="str">
        <f t="shared" si="201"/>
        <v>EVT 39 - Material de Cav e Ferramentas</v>
      </c>
    </row>
    <row r="468" spans="1:23" x14ac:dyDescent="0.25">
      <c r="A468" s="29">
        <f t="shared" si="213"/>
        <v>39</v>
      </c>
      <c r="B468" s="30" t="s">
        <v>69</v>
      </c>
      <c r="C468" s="31" t="s">
        <v>76</v>
      </c>
      <c r="D468" s="32" t="s">
        <v>102</v>
      </c>
      <c r="E468" s="33" t="str">
        <f t="shared" si="189"/>
        <v>63/2023 - Material de Cav e Ferramentas</v>
      </c>
      <c r="F468" s="49"/>
      <c r="G468" s="35" t="str">
        <f t="shared" si="211"/>
        <v>SOLICITAÇÃO DE NOTA TÉCNICA</v>
      </c>
      <c r="H468" s="47" t="s">
        <v>78</v>
      </c>
      <c r="I468" s="36">
        <v>45329</v>
      </c>
      <c r="J468" s="37" t="str">
        <f t="shared" si="190"/>
        <v>K</v>
      </c>
      <c r="K468" s="38" t="s">
        <v>36</v>
      </c>
      <c r="L468" s="39">
        <v>45</v>
      </c>
      <c r="M468" s="37">
        <f t="shared" si="191"/>
        <v>45269</v>
      </c>
      <c r="N468" s="37">
        <f t="shared" si="210"/>
        <v>45314</v>
      </c>
      <c r="O468" s="37" t="str">
        <f t="shared" si="212"/>
        <v/>
      </c>
      <c r="P468" s="28"/>
      <c r="Q468" s="40" t="str">
        <f t="shared" si="193"/>
        <v/>
      </c>
      <c r="R468" s="41" t="str">
        <f t="shared" si="194"/>
        <v/>
      </c>
      <c r="S468" s="42" t="str">
        <f t="shared" si="195"/>
        <v/>
      </c>
      <c r="T468" s="42" t="str">
        <f t="shared" si="196"/>
        <v/>
      </c>
      <c r="U468" s="42">
        <f t="shared" si="197"/>
        <v>0</v>
      </c>
      <c r="V468" s="37" t="str">
        <f t="shared" ca="1" si="198"/>
        <v>Atrasado, ainda não iniciado</v>
      </c>
      <c r="W468" s="33" t="str">
        <f t="shared" si="201"/>
        <v>EVT 39 - Material de Cav e Ferramentas</v>
      </c>
    </row>
    <row r="469" spans="1:23" x14ac:dyDescent="0.25">
      <c r="A469" s="29">
        <f t="shared" si="213"/>
        <v>39</v>
      </c>
      <c r="B469" s="30" t="s">
        <v>69</v>
      </c>
      <c r="C469" s="31" t="s">
        <v>76</v>
      </c>
      <c r="D469" s="32" t="s">
        <v>102</v>
      </c>
      <c r="E469" s="33" t="str">
        <f t="shared" si="189"/>
        <v>63/2023 - Material de Cav e Ferramentas</v>
      </c>
      <c r="F469" s="49"/>
      <c r="G469" s="35" t="str">
        <f t="shared" si="211"/>
        <v>SOLICITAÇÃO DE NOTA TÉCNICA</v>
      </c>
      <c r="H469" s="47" t="s">
        <v>78</v>
      </c>
      <c r="I469" s="36">
        <v>45329</v>
      </c>
      <c r="J469" s="37" t="str">
        <f t="shared" si="190"/>
        <v>L</v>
      </c>
      <c r="K469" s="38" t="s">
        <v>37</v>
      </c>
      <c r="L469" s="39">
        <v>5</v>
      </c>
      <c r="M469" s="37">
        <f t="shared" si="191"/>
        <v>45314</v>
      </c>
      <c r="N469" s="43">
        <f>I469-10</f>
        <v>45319</v>
      </c>
      <c r="O469" s="37" t="str">
        <f t="shared" si="212"/>
        <v/>
      </c>
      <c r="P469" s="28"/>
      <c r="Q469" s="40" t="str">
        <f t="shared" si="193"/>
        <v/>
      </c>
      <c r="R469" s="41" t="str">
        <f t="shared" si="194"/>
        <v/>
      </c>
      <c r="S469" s="42" t="str">
        <f t="shared" si="195"/>
        <v/>
      </c>
      <c r="T469" s="42" t="str">
        <f t="shared" si="196"/>
        <v/>
      </c>
      <c r="U469" s="42">
        <f t="shared" si="197"/>
        <v>0</v>
      </c>
      <c r="V469" s="37" t="str">
        <f t="shared" ca="1" si="198"/>
        <v>Atrasado, ainda não iniciado</v>
      </c>
      <c r="W469" s="33" t="str">
        <f t="shared" si="201"/>
        <v>EVT 39 - Material de Cav e Ferramentas</v>
      </c>
    </row>
    <row r="470" spans="1:23" x14ac:dyDescent="0.25">
      <c r="A470" s="29">
        <f t="shared" si="213"/>
        <v>40</v>
      </c>
      <c r="B470" s="30" t="s">
        <v>69</v>
      </c>
      <c r="C470" s="31" t="s">
        <v>359</v>
      </c>
      <c r="D470" s="32" t="s">
        <v>104</v>
      </c>
      <c r="E470" s="33" t="str">
        <f t="shared" si="189"/>
        <v>XX/2024 - Material de Cav</v>
      </c>
      <c r="F470" s="48"/>
      <c r="G470" s="35" t="str">
        <f>IF(P470="",MID(K470,5,999),IF(P471="",MID(K471,5,999),IF(P472="",MID(K472,5,999),IF(P473="",MID(K473,5,999),IF(P474="",MID(K474,5,999),IF(P475="",MID(K475,5,999),IF(P476="",MID(K476,5,999),IF(P477="",MID(K477,5,999),IF(P478="",MID(K478,5,999),IF(P479="",MID(K479,5,999),IF(P480="",MID(K480,5,999),MID(K481,5,999))))))))))))</f>
        <v>CONCLUSÃO DA PESQUISA DE PREÇO</v>
      </c>
      <c r="H470" s="47" t="s">
        <v>103</v>
      </c>
      <c r="I470" s="36">
        <v>45570</v>
      </c>
      <c r="J470" s="37" t="str">
        <f t="shared" si="190"/>
        <v>A</v>
      </c>
      <c r="K470" s="38" t="s">
        <v>26</v>
      </c>
      <c r="L470" s="39">
        <v>0</v>
      </c>
      <c r="M470" s="37">
        <f t="shared" si="191"/>
        <v>45400</v>
      </c>
      <c r="N470" s="37">
        <f t="shared" ref="N470:N480" si="214">M471</f>
        <v>45400</v>
      </c>
      <c r="O470" s="37">
        <f>M470</f>
        <v>45400</v>
      </c>
      <c r="P470" s="28">
        <v>45006</v>
      </c>
      <c r="Q470" s="40" t="str">
        <f t="shared" si="193"/>
        <v>S</v>
      </c>
      <c r="R470" s="41">
        <f t="shared" si="194"/>
        <v>-394</v>
      </c>
      <c r="S470" s="42">
        <f t="shared" si="195"/>
        <v>0</v>
      </c>
      <c r="T470" s="42">
        <f t="shared" si="196"/>
        <v>-394</v>
      </c>
      <c r="U470" s="42">
        <f t="shared" si="197"/>
        <v>1</v>
      </c>
      <c r="V470" s="37" t="str">
        <f t="shared" ca="1" si="198"/>
        <v>Executado no prazo</v>
      </c>
      <c r="W470" s="33" t="str">
        <f t="shared" si="201"/>
        <v>EVT 40 - Material de Cav</v>
      </c>
    </row>
    <row r="471" spans="1:23" x14ac:dyDescent="0.25">
      <c r="A471" s="29">
        <f t="shared" si="213"/>
        <v>40</v>
      </c>
      <c r="B471" s="30" t="s">
        <v>69</v>
      </c>
      <c r="C471" s="31" t="s">
        <v>359</v>
      </c>
      <c r="D471" s="32" t="s">
        <v>104</v>
      </c>
      <c r="E471" s="33" t="str">
        <f t="shared" si="189"/>
        <v>XX/2024 - Material de Cav</v>
      </c>
      <c r="F471" s="48"/>
      <c r="G471" s="35" t="str">
        <f t="shared" ref="G471:G481" si="215">G470</f>
        <v>CONCLUSÃO DA PESQUISA DE PREÇO</v>
      </c>
      <c r="H471" s="47" t="s">
        <v>103</v>
      </c>
      <c r="I471" s="36">
        <v>45570</v>
      </c>
      <c r="J471" s="37" t="str">
        <f t="shared" si="190"/>
        <v>B</v>
      </c>
      <c r="K471" s="38" t="s">
        <v>27</v>
      </c>
      <c r="L471" s="39">
        <v>5</v>
      </c>
      <c r="M471" s="37">
        <f t="shared" si="191"/>
        <v>45400</v>
      </c>
      <c r="N471" s="37">
        <f t="shared" si="214"/>
        <v>45405</v>
      </c>
      <c r="O471" s="37">
        <f t="shared" ref="O471:O481" si="216">IF(P470&lt;&gt;"",P470,"")</f>
        <v>45006</v>
      </c>
      <c r="P471" s="28">
        <v>45006</v>
      </c>
      <c r="Q471" s="40" t="str">
        <f t="shared" si="193"/>
        <v>S</v>
      </c>
      <c r="R471" s="41">
        <f t="shared" si="194"/>
        <v>0</v>
      </c>
      <c r="S471" s="42">
        <f t="shared" si="195"/>
        <v>5</v>
      </c>
      <c r="T471" s="42">
        <f t="shared" si="196"/>
        <v>-5</v>
      </c>
      <c r="U471" s="42">
        <f t="shared" si="197"/>
        <v>1</v>
      </c>
      <c r="V471" s="37" t="str">
        <f t="shared" ca="1" si="198"/>
        <v>Executado no prazo</v>
      </c>
      <c r="W471" s="33" t="str">
        <f t="shared" si="201"/>
        <v>EVT 40 - Material de Cav</v>
      </c>
    </row>
    <row r="472" spans="1:23" x14ac:dyDescent="0.25">
      <c r="A472" s="29">
        <f t="shared" si="213"/>
        <v>40</v>
      </c>
      <c r="B472" s="30" t="s">
        <v>69</v>
      </c>
      <c r="C472" s="31" t="s">
        <v>359</v>
      </c>
      <c r="D472" s="32" t="s">
        <v>104</v>
      </c>
      <c r="E472" s="33" t="str">
        <f t="shared" si="189"/>
        <v>XX/2024 - Material de Cav</v>
      </c>
      <c r="F472" s="48"/>
      <c r="G472" s="35" t="str">
        <f t="shared" si="215"/>
        <v>CONCLUSÃO DA PESQUISA DE PREÇO</v>
      </c>
      <c r="H472" s="47" t="s">
        <v>103</v>
      </c>
      <c r="I472" s="36">
        <v>45570</v>
      </c>
      <c r="J472" s="37" t="str">
        <f t="shared" si="190"/>
        <v>C</v>
      </c>
      <c r="K472" s="38" t="s">
        <v>28</v>
      </c>
      <c r="L472" s="39">
        <v>40</v>
      </c>
      <c r="M472" s="37">
        <f t="shared" si="191"/>
        <v>45405</v>
      </c>
      <c r="N472" s="37">
        <f t="shared" si="214"/>
        <v>45445</v>
      </c>
      <c r="O472" s="37">
        <f t="shared" si="216"/>
        <v>45006</v>
      </c>
      <c r="P472" s="28"/>
      <c r="Q472" s="40" t="str">
        <f t="shared" si="193"/>
        <v/>
      </c>
      <c r="R472" s="41" t="str">
        <f t="shared" si="194"/>
        <v/>
      </c>
      <c r="S472" s="42" t="str">
        <f t="shared" si="195"/>
        <v/>
      </c>
      <c r="T472" s="42" t="str">
        <f t="shared" si="196"/>
        <v/>
      </c>
      <c r="U472" s="42">
        <f t="shared" si="197"/>
        <v>0</v>
      </c>
      <c r="V472" s="37" t="str">
        <f t="shared" ca="1" si="198"/>
        <v>No prazo, em andamento</v>
      </c>
      <c r="W472" s="33" t="str">
        <f t="shared" si="201"/>
        <v>EVT 40 - Material de Cav</v>
      </c>
    </row>
    <row r="473" spans="1:23" x14ac:dyDescent="0.25">
      <c r="A473" s="29">
        <f t="shared" si="213"/>
        <v>40</v>
      </c>
      <c r="B473" s="30" t="s">
        <v>69</v>
      </c>
      <c r="C473" s="31" t="s">
        <v>359</v>
      </c>
      <c r="D473" s="32" t="s">
        <v>104</v>
      </c>
      <c r="E473" s="33" t="str">
        <f t="shared" si="189"/>
        <v>XX/2024 - Material de Cav</v>
      </c>
      <c r="F473" s="48"/>
      <c r="G473" s="35" t="str">
        <f t="shared" si="215"/>
        <v>CONCLUSÃO DA PESQUISA DE PREÇO</v>
      </c>
      <c r="H473" s="47" t="s">
        <v>103</v>
      </c>
      <c r="I473" s="36">
        <v>45570</v>
      </c>
      <c r="J473" s="37" t="str">
        <f t="shared" si="190"/>
        <v>D</v>
      </c>
      <c r="K473" s="38" t="s">
        <v>29</v>
      </c>
      <c r="L473" s="39">
        <v>5</v>
      </c>
      <c r="M473" s="37">
        <f t="shared" si="191"/>
        <v>45445</v>
      </c>
      <c r="N473" s="37">
        <f t="shared" si="214"/>
        <v>45450</v>
      </c>
      <c r="O473" s="37" t="str">
        <f t="shared" si="216"/>
        <v/>
      </c>
      <c r="P473" s="28"/>
      <c r="Q473" s="40" t="str">
        <f t="shared" si="193"/>
        <v/>
      </c>
      <c r="R473" s="41" t="str">
        <f t="shared" si="194"/>
        <v/>
      </c>
      <c r="S473" s="42" t="str">
        <f t="shared" si="195"/>
        <v/>
      </c>
      <c r="T473" s="42" t="str">
        <f t="shared" si="196"/>
        <v/>
      </c>
      <c r="U473" s="42">
        <f t="shared" si="197"/>
        <v>0</v>
      </c>
      <c r="V473" s="37" t="str">
        <f t="shared" ca="1" si="198"/>
        <v>No prazo, ainda não iniciado</v>
      </c>
      <c r="W473" s="33" t="str">
        <f t="shared" si="201"/>
        <v>EVT 40 - Material de Cav</v>
      </c>
    </row>
    <row r="474" spans="1:23" x14ac:dyDescent="0.25">
      <c r="A474" s="29">
        <f t="shared" si="213"/>
        <v>40</v>
      </c>
      <c r="B474" s="30" t="s">
        <v>69</v>
      </c>
      <c r="C474" s="31" t="s">
        <v>359</v>
      </c>
      <c r="D474" s="32" t="s">
        <v>104</v>
      </c>
      <c r="E474" s="33" t="str">
        <f t="shared" ref="E474:E529" si="217">C474&amp;" - "&amp;D474</f>
        <v>XX/2024 - Material de Cav</v>
      </c>
      <c r="F474" s="48"/>
      <c r="G474" s="35" t="str">
        <f t="shared" si="215"/>
        <v>CONCLUSÃO DA PESQUISA DE PREÇO</v>
      </c>
      <c r="H474" s="47" t="s">
        <v>103</v>
      </c>
      <c r="I474" s="36">
        <v>45570</v>
      </c>
      <c r="J474" s="37" t="str">
        <f t="shared" ref="J474:J529" si="218">LEFT(K474,1)</f>
        <v>E</v>
      </c>
      <c r="K474" s="38" t="s">
        <v>30</v>
      </c>
      <c r="L474" s="39">
        <v>5</v>
      </c>
      <c r="M474" s="37">
        <f t="shared" ref="M474:M529" si="219">N474-L474</f>
        <v>45450</v>
      </c>
      <c r="N474" s="37">
        <f t="shared" si="214"/>
        <v>45455</v>
      </c>
      <c r="O474" s="37" t="str">
        <f t="shared" si="216"/>
        <v/>
      </c>
      <c r="P474" s="28"/>
      <c r="Q474" s="40" t="str">
        <f t="shared" ref="Q474:Q529" si="220">IF(P474&lt;&gt;"","S","")</f>
        <v/>
      </c>
      <c r="R474" s="41" t="str">
        <f t="shared" ref="R474:R529" si="221">IF(Q474="S",P474-O474,"")</f>
        <v/>
      </c>
      <c r="S474" s="42" t="str">
        <f t="shared" ref="S474:S529" si="222">IF(Q474="S",L474,"")</f>
        <v/>
      </c>
      <c r="T474" s="42" t="str">
        <f t="shared" ref="T474:T529" si="223">IF(R474&lt;&gt;"",R474-L474,"")</f>
        <v/>
      </c>
      <c r="U474" s="42">
        <f t="shared" ref="U474:U529" si="224">IF(Q474&lt;&gt;"",1,0)</f>
        <v>0</v>
      </c>
      <c r="V474" s="37" t="str">
        <f t="shared" ref="V474:V529" ca="1" si="225">IF(AND(N474&gt;=TODAY(),P474="",O474=""),"No prazo, ainda não iniciado",IF(AND(P474&lt;=N474,P474&lt;&gt;""),"Executado no prazo",IF(AND(N474&gt;=TODAY(),P474="",O474&lt;&gt;""),"No prazo, em andamento",IF(AND(P474&gt;N474,P474&lt;&gt;""),"Executado com atraso",IF(AND(N474&lt;TODAY(),P474="",O474=""),"Atrasado, ainda não iniciado",IF(AND(N474&lt;TODAY(),P474="",O474&lt;&gt;""),"Atrasado, em andamento"))))))</f>
        <v>No prazo, ainda não iniciado</v>
      </c>
      <c r="W474" s="33" t="str">
        <f t="shared" si="201"/>
        <v>EVT 40 - Material de Cav</v>
      </c>
    </row>
    <row r="475" spans="1:23" x14ac:dyDescent="0.25">
      <c r="A475" s="29">
        <f t="shared" si="213"/>
        <v>40</v>
      </c>
      <c r="B475" s="30" t="s">
        <v>69</v>
      </c>
      <c r="C475" s="31" t="s">
        <v>359</v>
      </c>
      <c r="D475" s="32" t="s">
        <v>104</v>
      </c>
      <c r="E475" s="33" t="str">
        <f t="shared" si="217"/>
        <v>XX/2024 - Material de Cav</v>
      </c>
      <c r="F475" s="48"/>
      <c r="G475" s="35" t="str">
        <f t="shared" si="215"/>
        <v>CONCLUSÃO DA PESQUISA DE PREÇO</v>
      </c>
      <c r="H475" s="47" t="s">
        <v>103</v>
      </c>
      <c r="I475" s="36">
        <v>45570</v>
      </c>
      <c r="J475" s="37" t="str">
        <f t="shared" si="218"/>
        <v>F</v>
      </c>
      <c r="K475" s="38" t="s">
        <v>31</v>
      </c>
      <c r="L475" s="39">
        <v>5</v>
      </c>
      <c r="M475" s="37">
        <f t="shared" si="219"/>
        <v>45455</v>
      </c>
      <c r="N475" s="37">
        <f t="shared" si="214"/>
        <v>45460</v>
      </c>
      <c r="O475" s="37" t="str">
        <f t="shared" si="216"/>
        <v/>
      </c>
      <c r="P475" s="28"/>
      <c r="Q475" s="40" t="str">
        <f t="shared" si="220"/>
        <v/>
      </c>
      <c r="R475" s="41" t="str">
        <f t="shared" si="221"/>
        <v/>
      </c>
      <c r="S475" s="42" t="str">
        <f t="shared" si="222"/>
        <v/>
      </c>
      <c r="T475" s="42" t="str">
        <f t="shared" si="223"/>
        <v/>
      </c>
      <c r="U475" s="42">
        <f t="shared" si="224"/>
        <v>0</v>
      </c>
      <c r="V475" s="37" t="str">
        <f t="shared" ca="1" si="225"/>
        <v>No prazo, ainda não iniciado</v>
      </c>
      <c r="W475" s="33" t="str">
        <f t="shared" si="201"/>
        <v>EVT 40 - Material de Cav</v>
      </c>
    </row>
    <row r="476" spans="1:23" x14ac:dyDescent="0.25">
      <c r="A476" s="29">
        <f t="shared" si="213"/>
        <v>40</v>
      </c>
      <c r="B476" s="30" t="s">
        <v>69</v>
      </c>
      <c r="C476" s="31" t="s">
        <v>359</v>
      </c>
      <c r="D476" s="32" t="s">
        <v>104</v>
      </c>
      <c r="E476" s="33" t="str">
        <f t="shared" si="217"/>
        <v>XX/2024 - Material de Cav</v>
      </c>
      <c r="F476" s="48"/>
      <c r="G476" s="35" t="str">
        <f t="shared" si="215"/>
        <v>CONCLUSÃO DA PESQUISA DE PREÇO</v>
      </c>
      <c r="H476" s="47" t="s">
        <v>103</v>
      </c>
      <c r="I476" s="36">
        <v>45570</v>
      </c>
      <c r="J476" s="37" t="str">
        <f t="shared" si="218"/>
        <v>G</v>
      </c>
      <c r="K476" s="38" t="s">
        <v>32</v>
      </c>
      <c r="L476" s="39">
        <v>10</v>
      </c>
      <c r="M476" s="37">
        <f t="shared" si="219"/>
        <v>45460</v>
      </c>
      <c r="N476" s="37">
        <f t="shared" si="214"/>
        <v>45470</v>
      </c>
      <c r="O476" s="37" t="str">
        <f t="shared" si="216"/>
        <v/>
      </c>
      <c r="P476" s="28"/>
      <c r="Q476" s="40" t="str">
        <f t="shared" si="220"/>
        <v/>
      </c>
      <c r="R476" s="41" t="str">
        <f t="shared" si="221"/>
        <v/>
      </c>
      <c r="S476" s="42" t="str">
        <f t="shared" si="222"/>
        <v/>
      </c>
      <c r="T476" s="42" t="str">
        <f t="shared" si="223"/>
        <v/>
      </c>
      <c r="U476" s="42">
        <f t="shared" si="224"/>
        <v>0</v>
      </c>
      <c r="V476" s="37" t="str">
        <f t="shared" ca="1" si="225"/>
        <v>No prazo, ainda não iniciado</v>
      </c>
      <c r="W476" s="33" t="str">
        <f t="shared" si="201"/>
        <v>EVT 40 - Material de Cav</v>
      </c>
    </row>
    <row r="477" spans="1:23" x14ac:dyDescent="0.25">
      <c r="A477" s="29">
        <f t="shared" si="213"/>
        <v>40</v>
      </c>
      <c r="B477" s="30" t="s">
        <v>69</v>
      </c>
      <c r="C477" s="31" t="s">
        <v>359</v>
      </c>
      <c r="D477" s="32" t="s">
        <v>104</v>
      </c>
      <c r="E477" s="33" t="str">
        <f t="shared" si="217"/>
        <v>XX/2024 - Material de Cav</v>
      </c>
      <c r="F477" s="48"/>
      <c r="G477" s="35" t="str">
        <f t="shared" si="215"/>
        <v>CONCLUSÃO DA PESQUISA DE PREÇO</v>
      </c>
      <c r="H477" s="47" t="s">
        <v>103</v>
      </c>
      <c r="I477" s="36">
        <v>45570</v>
      </c>
      <c r="J477" s="37" t="str">
        <f t="shared" si="218"/>
        <v>H</v>
      </c>
      <c r="K477" s="38" t="s">
        <v>33</v>
      </c>
      <c r="L477" s="39">
        <v>10</v>
      </c>
      <c r="M477" s="37">
        <f t="shared" si="219"/>
        <v>45470</v>
      </c>
      <c r="N477" s="37">
        <f t="shared" si="214"/>
        <v>45480</v>
      </c>
      <c r="O477" s="37" t="str">
        <f t="shared" si="216"/>
        <v/>
      </c>
      <c r="P477" s="28"/>
      <c r="Q477" s="40" t="str">
        <f t="shared" si="220"/>
        <v/>
      </c>
      <c r="R477" s="41" t="str">
        <f t="shared" si="221"/>
        <v/>
      </c>
      <c r="S477" s="42" t="str">
        <f t="shared" si="222"/>
        <v/>
      </c>
      <c r="T477" s="42" t="str">
        <f t="shared" si="223"/>
        <v/>
      </c>
      <c r="U477" s="42">
        <f t="shared" si="224"/>
        <v>0</v>
      </c>
      <c r="V477" s="37" t="str">
        <f t="shared" ca="1" si="225"/>
        <v>No prazo, ainda não iniciado</v>
      </c>
      <c r="W477" s="33" t="str">
        <f t="shared" si="201"/>
        <v>EVT 40 - Material de Cav</v>
      </c>
    </row>
    <row r="478" spans="1:23" x14ac:dyDescent="0.25">
      <c r="A478" s="29">
        <f t="shared" si="213"/>
        <v>40</v>
      </c>
      <c r="B478" s="30" t="s">
        <v>69</v>
      </c>
      <c r="C478" s="31" t="s">
        <v>359</v>
      </c>
      <c r="D478" s="32" t="s">
        <v>104</v>
      </c>
      <c r="E478" s="33" t="str">
        <f t="shared" si="217"/>
        <v>XX/2024 - Material de Cav</v>
      </c>
      <c r="F478" s="48"/>
      <c r="G478" s="35" t="str">
        <f t="shared" si="215"/>
        <v>CONCLUSÃO DA PESQUISA DE PREÇO</v>
      </c>
      <c r="H478" s="47" t="s">
        <v>103</v>
      </c>
      <c r="I478" s="36">
        <v>45570</v>
      </c>
      <c r="J478" s="37" t="str">
        <f t="shared" si="218"/>
        <v>I</v>
      </c>
      <c r="K478" s="38" t="s">
        <v>34</v>
      </c>
      <c r="L478" s="39">
        <v>20</v>
      </c>
      <c r="M478" s="37">
        <f t="shared" si="219"/>
        <v>45480</v>
      </c>
      <c r="N478" s="37">
        <f t="shared" si="214"/>
        <v>45500</v>
      </c>
      <c r="O478" s="37" t="str">
        <f t="shared" si="216"/>
        <v/>
      </c>
      <c r="P478" s="28"/>
      <c r="Q478" s="40" t="str">
        <f t="shared" si="220"/>
        <v/>
      </c>
      <c r="R478" s="41" t="str">
        <f t="shared" si="221"/>
        <v/>
      </c>
      <c r="S478" s="42" t="str">
        <f t="shared" si="222"/>
        <v/>
      </c>
      <c r="T478" s="42" t="str">
        <f t="shared" si="223"/>
        <v/>
      </c>
      <c r="U478" s="42">
        <f t="shared" si="224"/>
        <v>0</v>
      </c>
      <c r="V478" s="37" t="str">
        <f t="shared" ca="1" si="225"/>
        <v>No prazo, ainda não iniciado</v>
      </c>
      <c r="W478" s="33" t="str">
        <f t="shared" si="201"/>
        <v>EVT 40 - Material de Cav</v>
      </c>
    </row>
    <row r="479" spans="1:23" x14ac:dyDescent="0.25">
      <c r="A479" s="29">
        <f t="shared" si="213"/>
        <v>40</v>
      </c>
      <c r="B479" s="30" t="s">
        <v>69</v>
      </c>
      <c r="C479" s="31" t="s">
        <v>359</v>
      </c>
      <c r="D479" s="32" t="s">
        <v>104</v>
      </c>
      <c r="E479" s="33" t="str">
        <f t="shared" si="217"/>
        <v>XX/2024 - Material de Cav</v>
      </c>
      <c r="F479" s="48"/>
      <c r="G479" s="35" t="str">
        <f t="shared" si="215"/>
        <v>CONCLUSÃO DA PESQUISA DE PREÇO</v>
      </c>
      <c r="H479" s="47" t="s">
        <v>103</v>
      </c>
      <c r="I479" s="36">
        <v>45570</v>
      </c>
      <c r="J479" s="37" t="str">
        <f t="shared" si="218"/>
        <v>J</v>
      </c>
      <c r="K479" s="38" t="s">
        <v>35</v>
      </c>
      <c r="L479" s="39">
        <v>10</v>
      </c>
      <c r="M479" s="37">
        <f t="shared" si="219"/>
        <v>45500</v>
      </c>
      <c r="N479" s="37">
        <f t="shared" si="214"/>
        <v>45510</v>
      </c>
      <c r="O479" s="37" t="str">
        <f t="shared" si="216"/>
        <v/>
      </c>
      <c r="P479" s="28"/>
      <c r="Q479" s="40" t="str">
        <f t="shared" si="220"/>
        <v/>
      </c>
      <c r="R479" s="41" t="str">
        <f t="shared" si="221"/>
        <v/>
      </c>
      <c r="S479" s="42" t="str">
        <f t="shared" si="222"/>
        <v/>
      </c>
      <c r="T479" s="42" t="str">
        <f t="shared" si="223"/>
        <v/>
      </c>
      <c r="U479" s="42">
        <f t="shared" si="224"/>
        <v>0</v>
      </c>
      <c r="V479" s="37" t="str">
        <f t="shared" ca="1" si="225"/>
        <v>No prazo, ainda não iniciado</v>
      </c>
      <c r="W479" s="33" t="str">
        <f t="shared" si="201"/>
        <v>EVT 40 - Material de Cav</v>
      </c>
    </row>
    <row r="480" spans="1:23" x14ac:dyDescent="0.25">
      <c r="A480" s="29">
        <f t="shared" si="213"/>
        <v>40</v>
      </c>
      <c r="B480" s="30" t="s">
        <v>69</v>
      </c>
      <c r="C480" s="31" t="s">
        <v>359</v>
      </c>
      <c r="D480" s="32" t="s">
        <v>104</v>
      </c>
      <c r="E480" s="33" t="str">
        <f t="shared" si="217"/>
        <v>XX/2024 - Material de Cav</v>
      </c>
      <c r="F480" s="48"/>
      <c r="G480" s="35" t="str">
        <f t="shared" si="215"/>
        <v>CONCLUSÃO DA PESQUISA DE PREÇO</v>
      </c>
      <c r="H480" s="47" t="s">
        <v>103</v>
      </c>
      <c r="I480" s="36">
        <v>45570</v>
      </c>
      <c r="J480" s="37" t="str">
        <f t="shared" si="218"/>
        <v>K</v>
      </c>
      <c r="K480" s="38" t="s">
        <v>36</v>
      </c>
      <c r="L480" s="39">
        <v>45</v>
      </c>
      <c r="M480" s="37">
        <f t="shared" si="219"/>
        <v>45510</v>
      </c>
      <c r="N480" s="37">
        <f t="shared" si="214"/>
        <v>45555</v>
      </c>
      <c r="O480" s="37" t="str">
        <f t="shared" si="216"/>
        <v/>
      </c>
      <c r="P480" s="28"/>
      <c r="Q480" s="40" t="str">
        <f t="shared" si="220"/>
        <v/>
      </c>
      <c r="R480" s="41" t="str">
        <f t="shared" si="221"/>
        <v/>
      </c>
      <c r="S480" s="42" t="str">
        <f t="shared" si="222"/>
        <v/>
      </c>
      <c r="T480" s="42" t="str">
        <f t="shared" si="223"/>
        <v/>
      </c>
      <c r="U480" s="42">
        <f t="shared" si="224"/>
        <v>0</v>
      </c>
      <c r="V480" s="37" t="str">
        <f t="shared" ca="1" si="225"/>
        <v>No prazo, ainda não iniciado</v>
      </c>
      <c r="W480" s="33" t="str">
        <f t="shared" ref="W480:W531" si="226">"EVT "&amp;A480&amp;" - "&amp;D480</f>
        <v>EVT 40 - Material de Cav</v>
      </c>
    </row>
    <row r="481" spans="1:23" x14ac:dyDescent="0.25">
      <c r="A481" s="29">
        <f t="shared" si="213"/>
        <v>40</v>
      </c>
      <c r="B481" s="30" t="s">
        <v>69</v>
      </c>
      <c r="C481" s="31" t="s">
        <v>359</v>
      </c>
      <c r="D481" s="32" t="s">
        <v>104</v>
      </c>
      <c r="E481" s="33" t="str">
        <f t="shared" si="217"/>
        <v>XX/2024 - Material de Cav</v>
      </c>
      <c r="F481" s="48"/>
      <c r="G481" s="35" t="str">
        <f t="shared" si="215"/>
        <v>CONCLUSÃO DA PESQUISA DE PREÇO</v>
      </c>
      <c r="H481" s="47" t="s">
        <v>103</v>
      </c>
      <c r="I481" s="36">
        <v>45570</v>
      </c>
      <c r="J481" s="37" t="str">
        <f t="shared" si="218"/>
        <v>L</v>
      </c>
      <c r="K481" s="38" t="s">
        <v>37</v>
      </c>
      <c r="L481" s="39">
        <v>5</v>
      </c>
      <c r="M481" s="37">
        <f t="shared" si="219"/>
        <v>45555</v>
      </c>
      <c r="N481" s="43">
        <f>I481-10</f>
        <v>45560</v>
      </c>
      <c r="O481" s="37" t="str">
        <f t="shared" si="216"/>
        <v/>
      </c>
      <c r="P481" s="28"/>
      <c r="Q481" s="40" t="str">
        <f t="shared" si="220"/>
        <v/>
      </c>
      <c r="R481" s="41" t="str">
        <f t="shared" si="221"/>
        <v/>
      </c>
      <c r="S481" s="42" t="str">
        <f t="shared" si="222"/>
        <v/>
      </c>
      <c r="T481" s="42" t="str">
        <f t="shared" si="223"/>
        <v/>
      </c>
      <c r="U481" s="42">
        <f t="shared" si="224"/>
        <v>0</v>
      </c>
      <c r="V481" s="37" t="str">
        <f t="shared" ca="1" si="225"/>
        <v>No prazo, ainda não iniciado</v>
      </c>
      <c r="W481" s="33" t="str">
        <f t="shared" si="226"/>
        <v>EVT 40 - Material de Cav</v>
      </c>
    </row>
    <row r="482" spans="1:23" x14ac:dyDescent="0.25">
      <c r="A482" s="29">
        <f t="shared" si="213"/>
        <v>41</v>
      </c>
      <c r="B482" s="30" t="s">
        <v>69</v>
      </c>
      <c r="C482" s="31" t="s">
        <v>359</v>
      </c>
      <c r="D482" s="32" t="s">
        <v>106</v>
      </c>
      <c r="E482" s="33" t="str">
        <f t="shared" si="217"/>
        <v>XX/2024 - Palamenta de Rancho Tipo 2</v>
      </c>
      <c r="F482" s="48"/>
      <c r="G482" s="35" t="str">
        <f>IF(P482="",MID(K482,5,999),IF(P483="",MID(K483,5,999),IF(P484="",MID(K484,5,999),IF(P485="",MID(K485,5,999),IF(P486="",MID(K486,5,999),IF(P487="",MID(K487,5,999),IF(P488="",MID(K488,5,999),IF(P489="",MID(K489,5,999),IF(P490="",MID(K490,5,999),IF(P491="",MID(K491,5,999),IF(P492="",MID(K492,5,999),MID(K493,5,999))))))))))))</f>
        <v>SOLICITAÇÃO DE NOTA TÉCNICA</v>
      </c>
      <c r="H482" s="47" t="s">
        <v>105</v>
      </c>
      <c r="I482" s="36">
        <v>45529</v>
      </c>
      <c r="J482" s="37" t="str">
        <f t="shared" si="218"/>
        <v>A</v>
      </c>
      <c r="K482" s="38" t="s">
        <v>26</v>
      </c>
      <c r="L482" s="39">
        <v>0</v>
      </c>
      <c r="M482" s="37">
        <f t="shared" si="219"/>
        <v>45339</v>
      </c>
      <c r="N482" s="37">
        <f t="shared" ref="N482:N492" si="227">M483</f>
        <v>45339</v>
      </c>
      <c r="O482" s="37">
        <f>M482</f>
        <v>45339</v>
      </c>
      <c r="P482" s="28">
        <v>44939</v>
      </c>
      <c r="Q482" s="40" t="str">
        <f t="shared" si="220"/>
        <v>S</v>
      </c>
      <c r="R482" s="41">
        <f t="shared" si="221"/>
        <v>-400</v>
      </c>
      <c r="S482" s="42">
        <f t="shared" si="222"/>
        <v>0</v>
      </c>
      <c r="T482" s="42">
        <f t="shared" si="223"/>
        <v>-400</v>
      </c>
      <c r="U482" s="42">
        <f t="shared" si="224"/>
        <v>1</v>
      </c>
      <c r="V482" s="37" t="str">
        <f t="shared" ca="1" si="225"/>
        <v>Executado no prazo</v>
      </c>
      <c r="W482" s="33" t="str">
        <f t="shared" si="226"/>
        <v>EVT 41 - Palamenta de Rancho Tipo 2</v>
      </c>
    </row>
    <row r="483" spans="1:23" x14ac:dyDescent="0.25">
      <c r="A483" s="29">
        <f t="shared" si="213"/>
        <v>41</v>
      </c>
      <c r="B483" s="30" t="s">
        <v>69</v>
      </c>
      <c r="C483" s="31" t="s">
        <v>359</v>
      </c>
      <c r="D483" s="32" t="s">
        <v>106</v>
      </c>
      <c r="E483" s="33" t="str">
        <f t="shared" si="217"/>
        <v>XX/2024 - Palamenta de Rancho Tipo 2</v>
      </c>
      <c r="F483" s="48"/>
      <c r="G483" s="35" t="str">
        <f t="shared" ref="G483:G493" si="228">G482</f>
        <v>SOLICITAÇÃO DE NOTA TÉCNICA</v>
      </c>
      <c r="H483" s="47" t="s">
        <v>105</v>
      </c>
      <c r="I483" s="36">
        <v>45529</v>
      </c>
      <c r="J483" s="37" t="str">
        <f t="shared" si="218"/>
        <v>B</v>
      </c>
      <c r="K483" s="38" t="s">
        <v>27</v>
      </c>
      <c r="L483" s="39">
        <v>5</v>
      </c>
      <c r="M483" s="37">
        <f t="shared" si="219"/>
        <v>45339</v>
      </c>
      <c r="N483" s="37">
        <f t="shared" si="227"/>
        <v>45344</v>
      </c>
      <c r="O483" s="37">
        <f t="shared" ref="O483:O493" si="229">IF(P482&lt;&gt;"",P482,"")</f>
        <v>44939</v>
      </c>
      <c r="P483" s="28">
        <v>44943</v>
      </c>
      <c r="Q483" s="40" t="str">
        <f t="shared" si="220"/>
        <v>S</v>
      </c>
      <c r="R483" s="41">
        <f t="shared" si="221"/>
        <v>4</v>
      </c>
      <c r="S483" s="42">
        <f t="shared" si="222"/>
        <v>5</v>
      </c>
      <c r="T483" s="42">
        <f t="shared" si="223"/>
        <v>-1</v>
      </c>
      <c r="U483" s="42">
        <f t="shared" si="224"/>
        <v>1</v>
      </c>
      <c r="V483" s="37" t="str">
        <f t="shared" ca="1" si="225"/>
        <v>Executado no prazo</v>
      </c>
      <c r="W483" s="33" t="str">
        <f t="shared" si="226"/>
        <v>EVT 41 - Palamenta de Rancho Tipo 2</v>
      </c>
    </row>
    <row r="484" spans="1:23" x14ac:dyDescent="0.25">
      <c r="A484" s="29">
        <f t="shared" si="213"/>
        <v>41</v>
      </c>
      <c r="B484" s="30" t="s">
        <v>69</v>
      </c>
      <c r="C484" s="31" t="s">
        <v>359</v>
      </c>
      <c r="D484" s="32" t="s">
        <v>106</v>
      </c>
      <c r="E484" s="33" t="str">
        <f t="shared" si="217"/>
        <v>XX/2024 - Palamenta de Rancho Tipo 2</v>
      </c>
      <c r="F484" s="48"/>
      <c r="G484" s="35" t="str">
        <f t="shared" si="228"/>
        <v>SOLICITAÇÃO DE NOTA TÉCNICA</v>
      </c>
      <c r="H484" s="47" t="s">
        <v>105</v>
      </c>
      <c r="I484" s="36">
        <v>45529</v>
      </c>
      <c r="J484" s="37" t="str">
        <f t="shared" si="218"/>
        <v>C</v>
      </c>
      <c r="K484" s="38" t="s">
        <v>28</v>
      </c>
      <c r="L484" s="39">
        <v>45</v>
      </c>
      <c r="M484" s="37">
        <f t="shared" si="219"/>
        <v>45344</v>
      </c>
      <c r="N484" s="37">
        <f t="shared" si="227"/>
        <v>45389</v>
      </c>
      <c r="O484" s="37">
        <f t="shared" si="229"/>
        <v>44943</v>
      </c>
      <c r="P484" s="28">
        <v>45002</v>
      </c>
      <c r="Q484" s="40" t="str">
        <f t="shared" si="220"/>
        <v>S</v>
      </c>
      <c r="R484" s="41">
        <f t="shared" si="221"/>
        <v>59</v>
      </c>
      <c r="S484" s="42">
        <f t="shared" si="222"/>
        <v>45</v>
      </c>
      <c r="T484" s="42">
        <f t="shared" si="223"/>
        <v>14</v>
      </c>
      <c r="U484" s="42">
        <f t="shared" si="224"/>
        <v>1</v>
      </c>
      <c r="V484" s="37" t="str">
        <f t="shared" ca="1" si="225"/>
        <v>Executado no prazo</v>
      </c>
      <c r="W484" s="33" t="str">
        <f t="shared" si="226"/>
        <v>EVT 41 - Palamenta de Rancho Tipo 2</v>
      </c>
    </row>
    <row r="485" spans="1:23" x14ac:dyDescent="0.25">
      <c r="A485" s="29">
        <f t="shared" si="213"/>
        <v>41</v>
      </c>
      <c r="B485" s="30" t="s">
        <v>69</v>
      </c>
      <c r="C485" s="31" t="s">
        <v>359</v>
      </c>
      <c r="D485" s="32" t="s">
        <v>106</v>
      </c>
      <c r="E485" s="33" t="str">
        <f t="shared" si="217"/>
        <v>XX/2024 - Palamenta de Rancho Tipo 2</v>
      </c>
      <c r="F485" s="48"/>
      <c r="G485" s="35" t="str">
        <f t="shared" si="228"/>
        <v>SOLICITAÇÃO DE NOTA TÉCNICA</v>
      </c>
      <c r="H485" s="47" t="s">
        <v>105</v>
      </c>
      <c r="I485" s="36">
        <v>45529</v>
      </c>
      <c r="J485" s="37" t="str">
        <f t="shared" si="218"/>
        <v>D</v>
      </c>
      <c r="K485" s="38" t="s">
        <v>29</v>
      </c>
      <c r="L485" s="39">
        <v>5</v>
      </c>
      <c r="M485" s="37">
        <f t="shared" si="219"/>
        <v>45389</v>
      </c>
      <c r="N485" s="37">
        <f t="shared" si="227"/>
        <v>45394</v>
      </c>
      <c r="O485" s="37">
        <f t="shared" si="229"/>
        <v>45002</v>
      </c>
      <c r="P485" s="28">
        <v>45002</v>
      </c>
      <c r="Q485" s="40" t="str">
        <f t="shared" si="220"/>
        <v>S</v>
      </c>
      <c r="R485" s="41">
        <f t="shared" si="221"/>
        <v>0</v>
      </c>
      <c r="S485" s="42">
        <f t="shared" si="222"/>
        <v>5</v>
      </c>
      <c r="T485" s="42">
        <f t="shared" si="223"/>
        <v>-5</v>
      </c>
      <c r="U485" s="42">
        <f t="shared" si="224"/>
        <v>1</v>
      </c>
      <c r="V485" s="37" t="str">
        <f t="shared" ca="1" si="225"/>
        <v>Executado no prazo</v>
      </c>
      <c r="W485" s="33" t="str">
        <f t="shared" si="226"/>
        <v>EVT 41 - Palamenta de Rancho Tipo 2</v>
      </c>
    </row>
    <row r="486" spans="1:23" x14ac:dyDescent="0.25">
      <c r="A486" s="29">
        <f t="shared" si="213"/>
        <v>41</v>
      </c>
      <c r="B486" s="30" t="s">
        <v>69</v>
      </c>
      <c r="C486" s="31" t="s">
        <v>359</v>
      </c>
      <c r="D486" s="32" t="s">
        <v>106</v>
      </c>
      <c r="E486" s="33" t="str">
        <f t="shared" si="217"/>
        <v>XX/2024 - Palamenta de Rancho Tipo 2</v>
      </c>
      <c r="F486" s="48"/>
      <c r="G486" s="35" t="str">
        <f t="shared" si="228"/>
        <v>SOLICITAÇÃO DE NOTA TÉCNICA</v>
      </c>
      <c r="H486" s="47" t="s">
        <v>105</v>
      </c>
      <c r="I486" s="36">
        <v>45529</v>
      </c>
      <c r="J486" s="37" t="str">
        <f t="shared" si="218"/>
        <v>E</v>
      </c>
      <c r="K486" s="38" t="s">
        <v>30</v>
      </c>
      <c r="L486" s="39">
        <v>5</v>
      </c>
      <c r="M486" s="37">
        <f t="shared" si="219"/>
        <v>45394</v>
      </c>
      <c r="N486" s="37">
        <f t="shared" si="227"/>
        <v>45399</v>
      </c>
      <c r="O486" s="37">
        <f t="shared" si="229"/>
        <v>45002</v>
      </c>
      <c r="P486" s="28">
        <v>45016</v>
      </c>
      <c r="Q486" s="40" t="str">
        <f t="shared" si="220"/>
        <v>S</v>
      </c>
      <c r="R486" s="41">
        <f t="shared" si="221"/>
        <v>14</v>
      </c>
      <c r="S486" s="42">
        <f t="shared" si="222"/>
        <v>5</v>
      </c>
      <c r="T486" s="42">
        <f t="shared" si="223"/>
        <v>9</v>
      </c>
      <c r="U486" s="42">
        <f t="shared" si="224"/>
        <v>1</v>
      </c>
      <c r="V486" s="37" t="str">
        <f t="shared" ca="1" si="225"/>
        <v>Executado no prazo</v>
      </c>
      <c r="W486" s="33" t="str">
        <f t="shared" si="226"/>
        <v>EVT 41 - Palamenta de Rancho Tipo 2</v>
      </c>
    </row>
    <row r="487" spans="1:23" x14ac:dyDescent="0.25">
      <c r="A487" s="29">
        <f t="shared" si="213"/>
        <v>41</v>
      </c>
      <c r="B487" s="30" t="s">
        <v>69</v>
      </c>
      <c r="C487" s="31" t="s">
        <v>359</v>
      </c>
      <c r="D487" s="32" t="s">
        <v>106</v>
      </c>
      <c r="E487" s="33" t="str">
        <f t="shared" si="217"/>
        <v>XX/2024 - Palamenta de Rancho Tipo 2</v>
      </c>
      <c r="F487" s="48"/>
      <c r="G487" s="35" t="str">
        <f t="shared" si="228"/>
        <v>SOLICITAÇÃO DE NOTA TÉCNICA</v>
      </c>
      <c r="H487" s="47" t="s">
        <v>105</v>
      </c>
      <c r="I487" s="36">
        <v>45529</v>
      </c>
      <c r="J487" s="37" t="str">
        <f t="shared" si="218"/>
        <v>F</v>
      </c>
      <c r="K487" s="38" t="s">
        <v>31</v>
      </c>
      <c r="L487" s="39">
        <v>5</v>
      </c>
      <c r="M487" s="37">
        <f t="shared" si="219"/>
        <v>45399</v>
      </c>
      <c r="N487" s="37">
        <f t="shared" si="227"/>
        <v>45404</v>
      </c>
      <c r="O487" s="37">
        <f t="shared" si="229"/>
        <v>45016</v>
      </c>
      <c r="P487" s="28"/>
      <c r="Q487" s="40" t="str">
        <f t="shared" si="220"/>
        <v/>
      </c>
      <c r="R487" s="41" t="str">
        <f t="shared" si="221"/>
        <v/>
      </c>
      <c r="S487" s="42" t="str">
        <f t="shared" si="222"/>
        <v/>
      </c>
      <c r="T487" s="42" t="str">
        <f t="shared" si="223"/>
        <v/>
      </c>
      <c r="U487" s="42">
        <f t="shared" si="224"/>
        <v>0</v>
      </c>
      <c r="V487" s="37" t="str">
        <f t="shared" ca="1" si="225"/>
        <v>No prazo, em andamento</v>
      </c>
      <c r="W487" s="33" t="str">
        <f t="shared" si="226"/>
        <v>EVT 41 - Palamenta de Rancho Tipo 2</v>
      </c>
    </row>
    <row r="488" spans="1:23" x14ac:dyDescent="0.25">
      <c r="A488" s="29">
        <f t="shared" si="213"/>
        <v>41</v>
      </c>
      <c r="B488" s="30" t="s">
        <v>69</v>
      </c>
      <c r="C488" s="31" t="s">
        <v>359</v>
      </c>
      <c r="D488" s="32" t="s">
        <v>106</v>
      </c>
      <c r="E488" s="33" t="str">
        <f t="shared" si="217"/>
        <v>XX/2024 - Palamenta de Rancho Tipo 2</v>
      </c>
      <c r="F488" s="48"/>
      <c r="G488" s="35" t="str">
        <f t="shared" si="228"/>
        <v>SOLICITAÇÃO DE NOTA TÉCNICA</v>
      </c>
      <c r="H488" s="47" t="s">
        <v>105</v>
      </c>
      <c r="I488" s="36">
        <v>45529</v>
      </c>
      <c r="J488" s="37" t="str">
        <f t="shared" si="218"/>
        <v>G</v>
      </c>
      <c r="K488" s="38" t="s">
        <v>32</v>
      </c>
      <c r="L488" s="39">
        <v>10</v>
      </c>
      <c r="M488" s="37">
        <f t="shared" si="219"/>
        <v>45404</v>
      </c>
      <c r="N488" s="37">
        <f t="shared" si="227"/>
        <v>45414</v>
      </c>
      <c r="O488" s="37" t="str">
        <f t="shared" si="229"/>
        <v/>
      </c>
      <c r="P488" s="28"/>
      <c r="Q488" s="40" t="str">
        <f t="shared" si="220"/>
        <v/>
      </c>
      <c r="R488" s="41" t="str">
        <f t="shared" si="221"/>
        <v/>
      </c>
      <c r="S488" s="42" t="str">
        <f t="shared" si="222"/>
        <v/>
      </c>
      <c r="T488" s="42" t="str">
        <f t="shared" si="223"/>
        <v/>
      </c>
      <c r="U488" s="42">
        <f t="shared" si="224"/>
        <v>0</v>
      </c>
      <c r="V488" s="37" t="str">
        <f t="shared" ca="1" si="225"/>
        <v>No prazo, ainda não iniciado</v>
      </c>
      <c r="W488" s="33" t="str">
        <f t="shared" si="226"/>
        <v>EVT 41 - Palamenta de Rancho Tipo 2</v>
      </c>
    </row>
    <row r="489" spans="1:23" x14ac:dyDescent="0.25">
      <c r="A489" s="29">
        <f t="shared" si="213"/>
        <v>41</v>
      </c>
      <c r="B489" s="30" t="s">
        <v>69</v>
      </c>
      <c r="C489" s="31" t="s">
        <v>359</v>
      </c>
      <c r="D489" s="32" t="s">
        <v>106</v>
      </c>
      <c r="E489" s="33" t="str">
        <f t="shared" si="217"/>
        <v>XX/2024 - Palamenta de Rancho Tipo 2</v>
      </c>
      <c r="F489" s="48"/>
      <c r="G489" s="35" t="str">
        <f t="shared" si="228"/>
        <v>SOLICITAÇÃO DE NOTA TÉCNICA</v>
      </c>
      <c r="H489" s="47" t="s">
        <v>105</v>
      </c>
      <c r="I489" s="36">
        <v>45529</v>
      </c>
      <c r="J489" s="37" t="str">
        <f t="shared" si="218"/>
        <v>H</v>
      </c>
      <c r="K489" s="38" t="s">
        <v>33</v>
      </c>
      <c r="L489" s="39">
        <v>10</v>
      </c>
      <c r="M489" s="37">
        <f t="shared" si="219"/>
        <v>45414</v>
      </c>
      <c r="N489" s="37">
        <f t="shared" si="227"/>
        <v>45424</v>
      </c>
      <c r="O489" s="37" t="str">
        <f t="shared" si="229"/>
        <v/>
      </c>
      <c r="P489" s="28"/>
      <c r="Q489" s="40" t="str">
        <f t="shared" si="220"/>
        <v/>
      </c>
      <c r="R489" s="41" t="str">
        <f t="shared" si="221"/>
        <v/>
      </c>
      <c r="S489" s="42" t="str">
        <f t="shared" si="222"/>
        <v/>
      </c>
      <c r="T489" s="42" t="str">
        <f t="shared" si="223"/>
        <v/>
      </c>
      <c r="U489" s="42">
        <f t="shared" si="224"/>
        <v>0</v>
      </c>
      <c r="V489" s="37" t="str">
        <f t="shared" ca="1" si="225"/>
        <v>No prazo, ainda não iniciado</v>
      </c>
      <c r="W489" s="33" t="str">
        <f t="shared" si="226"/>
        <v>EVT 41 - Palamenta de Rancho Tipo 2</v>
      </c>
    </row>
    <row r="490" spans="1:23" x14ac:dyDescent="0.25">
      <c r="A490" s="29">
        <f t="shared" si="213"/>
        <v>41</v>
      </c>
      <c r="B490" s="30" t="s">
        <v>69</v>
      </c>
      <c r="C490" s="31" t="s">
        <v>359</v>
      </c>
      <c r="D490" s="32" t="s">
        <v>106</v>
      </c>
      <c r="E490" s="33" t="str">
        <f t="shared" si="217"/>
        <v>XX/2024 - Palamenta de Rancho Tipo 2</v>
      </c>
      <c r="F490" s="48"/>
      <c r="G490" s="35" t="str">
        <f t="shared" si="228"/>
        <v>SOLICITAÇÃO DE NOTA TÉCNICA</v>
      </c>
      <c r="H490" s="47" t="s">
        <v>105</v>
      </c>
      <c r="I490" s="36">
        <v>45529</v>
      </c>
      <c r="J490" s="37" t="str">
        <f t="shared" si="218"/>
        <v>I</v>
      </c>
      <c r="K490" s="38" t="s">
        <v>34</v>
      </c>
      <c r="L490" s="39">
        <v>20</v>
      </c>
      <c r="M490" s="37">
        <f t="shared" si="219"/>
        <v>45424</v>
      </c>
      <c r="N490" s="37">
        <f t="shared" si="227"/>
        <v>45444</v>
      </c>
      <c r="O490" s="37" t="str">
        <f t="shared" si="229"/>
        <v/>
      </c>
      <c r="P490" s="28"/>
      <c r="Q490" s="40" t="str">
        <f t="shared" si="220"/>
        <v/>
      </c>
      <c r="R490" s="41" t="str">
        <f t="shared" si="221"/>
        <v/>
      </c>
      <c r="S490" s="42" t="str">
        <f t="shared" si="222"/>
        <v/>
      </c>
      <c r="T490" s="42" t="str">
        <f t="shared" si="223"/>
        <v/>
      </c>
      <c r="U490" s="42">
        <f t="shared" si="224"/>
        <v>0</v>
      </c>
      <c r="V490" s="37" t="str">
        <f t="shared" ca="1" si="225"/>
        <v>No prazo, ainda não iniciado</v>
      </c>
      <c r="W490" s="33" t="str">
        <f t="shared" si="226"/>
        <v>EVT 41 - Palamenta de Rancho Tipo 2</v>
      </c>
    </row>
    <row r="491" spans="1:23" x14ac:dyDescent="0.25">
      <c r="A491" s="29">
        <f t="shared" si="213"/>
        <v>41</v>
      </c>
      <c r="B491" s="30" t="s">
        <v>69</v>
      </c>
      <c r="C491" s="31" t="s">
        <v>359</v>
      </c>
      <c r="D491" s="32" t="s">
        <v>106</v>
      </c>
      <c r="E491" s="33" t="str">
        <f t="shared" si="217"/>
        <v>XX/2024 - Palamenta de Rancho Tipo 2</v>
      </c>
      <c r="F491" s="48"/>
      <c r="G491" s="35" t="str">
        <f t="shared" si="228"/>
        <v>SOLICITAÇÃO DE NOTA TÉCNICA</v>
      </c>
      <c r="H491" s="47" t="s">
        <v>105</v>
      </c>
      <c r="I491" s="36">
        <v>45529</v>
      </c>
      <c r="J491" s="37" t="str">
        <f t="shared" si="218"/>
        <v>J</v>
      </c>
      <c r="K491" s="38" t="s">
        <v>35</v>
      </c>
      <c r="L491" s="39">
        <v>10</v>
      </c>
      <c r="M491" s="37">
        <f t="shared" si="219"/>
        <v>45444</v>
      </c>
      <c r="N491" s="37">
        <f t="shared" si="227"/>
        <v>45454</v>
      </c>
      <c r="O491" s="37" t="str">
        <f t="shared" si="229"/>
        <v/>
      </c>
      <c r="P491" s="28"/>
      <c r="Q491" s="40" t="str">
        <f t="shared" si="220"/>
        <v/>
      </c>
      <c r="R491" s="41" t="str">
        <f t="shared" si="221"/>
        <v/>
      </c>
      <c r="S491" s="42" t="str">
        <f t="shared" si="222"/>
        <v/>
      </c>
      <c r="T491" s="42" t="str">
        <f t="shared" si="223"/>
        <v/>
      </c>
      <c r="U491" s="42">
        <f t="shared" si="224"/>
        <v>0</v>
      </c>
      <c r="V491" s="37" t="str">
        <f t="shared" ca="1" si="225"/>
        <v>No prazo, ainda não iniciado</v>
      </c>
      <c r="W491" s="33" t="str">
        <f t="shared" si="226"/>
        <v>EVT 41 - Palamenta de Rancho Tipo 2</v>
      </c>
    </row>
    <row r="492" spans="1:23" x14ac:dyDescent="0.25">
      <c r="A492" s="29">
        <f t="shared" si="213"/>
        <v>41</v>
      </c>
      <c r="B492" s="30" t="s">
        <v>69</v>
      </c>
      <c r="C492" s="31" t="s">
        <v>359</v>
      </c>
      <c r="D492" s="32" t="s">
        <v>106</v>
      </c>
      <c r="E492" s="33" t="str">
        <f t="shared" si="217"/>
        <v>XX/2024 - Palamenta de Rancho Tipo 2</v>
      </c>
      <c r="F492" s="48"/>
      <c r="G492" s="35" t="str">
        <f t="shared" si="228"/>
        <v>SOLICITAÇÃO DE NOTA TÉCNICA</v>
      </c>
      <c r="H492" s="47" t="s">
        <v>105</v>
      </c>
      <c r="I492" s="36">
        <v>45529</v>
      </c>
      <c r="J492" s="37" t="str">
        <f t="shared" si="218"/>
        <v>K</v>
      </c>
      <c r="K492" s="38" t="s">
        <v>36</v>
      </c>
      <c r="L492" s="39">
        <v>60</v>
      </c>
      <c r="M492" s="37">
        <f t="shared" si="219"/>
        <v>45454</v>
      </c>
      <c r="N492" s="37">
        <f t="shared" si="227"/>
        <v>45514</v>
      </c>
      <c r="O492" s="37" t="str">
        <f t="shared" si="229"/>
        <v/>
      </c>
      <c r="P492" s="28"/>
      <c r="Q492" s="40" t="str">
        <f t="shared" si="220"/>
        <v/>
      </c>
      <c r="R492" s="41" t="str">
        <f t="shared" si="221"/>
        <v/>
      </c>
      <c r="S492" s="42" t="str">
        <f t="shared" si="222"/>
        <v/>
      </c>
      <c r="T492" s="42" t="str">
        <f t="shared" si="223"/>
        <v/>
      </c>
      <c r="U492" s="42">
        <f t="shared" si="224"/>
        <v>0</v>
      </c>
      <c r="V492" s="37" t="str">
        <f t="shared" ca="1" si="225"/>
        <v>No prazo, ainda não iniciado</v>
      </c>
      <c r="W492" s="33" t="str">
        <f t="shared" si="226"/>
        <v>EVT 41 - Palamenta de Rancho Tipo 2</v>
      </c>
    </row>
    <row r="493" spans="1:23" x14ac:dyDescent="0.25">
      <c r="A493" s="29">
        <f t="shared" si="213"/>
        <v>41</v>
      </c>
      <c r="B493" s="30" t="s">
        <v>69</v>
      </c>
      <c r="C493" s="31" t="s">
        <v>359</v>
      </c>
      <c r="D493" s="32" t="s">
        <v>106</v>
      </c>
      <c r="E493" s="33" t="str">
        <f t="shared" si="217"/>
        <v>XX/2024 - Palamenta de Rancho Tipo 2</v>
      </c>
      <c r="F493" s="48"/>
      <c r="G493" s="35" t="str">
        <f t="shared" si="228"/>
        <v>SOLICITAÇÃO DE NOTA TÉCNICA</v>
      </c>
      <c r="H493" s="47" t="s">
        <v>105</v>
      </c>
      <c r="I493" s="36">
        <v>45529</v>
      </c>
      <c r="J493" s="37" t="str">
        <f t="shared" si="218"/>
        <v>L</v>
      </c>
      <c r="K493" s="38" t="s">
        <v>37</v>
      </c>
      <c r="L493" s="39">
        <v>5</v>
      </c>
      <c r="M493" s="37">
        <f t="shared" si="219"/>
        <v>45514</v>
      </c>
      <c r="N493" s="43">
        <f>I493-10</f>
        <v>45519</v>
      </c>
      <c r="O493" s="37" t="str">
        <f t="shared" si="229"/>
        <v/>
      </c>
      <c r="P493" s="28"/>
      <c r="Q493" s="40" t="str">
        <f t="shared" si="220"/>
        <v/>
      </c>
      <c r="R493" s="41" t="str">
        <f t="shared" si="221"/>
        <v/>
      </c>
      <c r="S493" s="42" t="str">
        <f t="shared" si="222"/>
        <v/>
      </c>
      <c r="T493" s="42" t="str">
        <f t="shared" si="223"/>
        <v/>
      </c>
      <c r="U493" s="42">
        <f t="shared" si="224"/>
        <v>0</v>
      </c>
      <c r="V493" s="37" t="str">
        <f t="shared" ca="1" si="225"/>
        <v>No prazo, ainda não iniciado</v>
      </c>
      <c r="W493" s="33" t="str">
        <f t="shared" si="226"/>
        <v>EVT 41 - Palamenta de Rancho Tipo 2</v>
      </c>
    </row>
    <row r="494" spans="1:23" x14ac:dyDescent="0.25">
      <c r="A494" s="29">
        <f t="shared" si="213"/>
        <v>42</v>
      </c>
      <c r="B494" s="30" t="s">
        <v>107</v>
      </c>
      <c r="C494" s="197" t="s">
        <v>366</v>
      </c>
      <c r="D494" s="32" t="s">
        <v>379</v>
      </c>
      <c r="E494" s="33" t="str">
        <f t="shared" ref="E494:E517" si="230">H494&amp;" - "&amp;D494</f>
        <v>5016/2022 - Embutidos e Laticínios</v>
      </c>
      <c r="F494" s="48"/>
      <c r="G494" s="35" t="str">
        <f>IF(P494="",MID(K494,5,999),IF(P495="",MID(K495,5,999),IF(P496="",MID(K496,5,999),IF(P497="",MID(K497,5,999),IF(P498="",MID(K498,5,999),IF(P499="",MID(K499,5,999),IF(P500="",MID(K500,5,999),IF(P501="",MID(K501,5,999),IF(P502="",MID(K502,5,999),IF(P503="",MID(K503,5,999),IF(P504="",MID(K504,5,999),MID(K505,5,999))))))))))))</f>
        <v>HOMOLOGAÇÃO</v>
      </c>
      <c r="H494" s="31" t="s">
        <v>108</v>
      </c>
      <c r="I494" s="36">
        <v>45423</v>
      </c>
      <c r="J494" s="37" t="str">
        <f t="shared" si="218"/>
        <v>A</v>
      </c>
      <c r="K494" s="38" t="s">
        <v>26</v>
      </c>
      <c r="L494" s="39">
        <v>0</v>
      </c>
      <c r="M494" s="37">
        <f t="shared" si="219"/>
        <v>45268</v>
      </c>
      <c r="N494" s="37">
        <f t="shared" ref="N494:N504" si="231">M495</f>
        <v>45268</v>
      </c>
      <c r="O494" s="37">
        <f>M494</f>
        <v>45268</v>
      </c>
      <c r="P494" s="28">
        <v>44875</v>
      </c>
      <c r="Q494" s="40" t="str">
        <f t="shared" si="220"/>
        <v>S</v>
      </c>
      <c r="R494" s="41">
        <f t="shared" si="221"/>
        <v>-393</v>
      </c>
      <c r="S494" s="42">
        <f t="shared" si="222"/>
        <v>0</v>
      </c>
      <c r="T494" s="42">
        <f t="shared" si="223"/>
        <v>-393</v>
      </c>
      <c r="U494" s="42">
        <f t="shared" si="224"/>
        <v>1</v>
      </c>
      <c r="V494" s="37" t="str">
        <f t="shared" ca="1" si="225"/>
        <v>Executado no prazo</v>
      </c>
      <c r="W494" s="33" t="str">
        <f t="shared" si="226"/>
        <v>EVT 42 - Embutidos e Laticínios</v>
      </c>
    </row>
    <row r="495" spans="1:23" x14ac:dyDescent="0.25">
      <c r="A495" s="29">
        <f t="shared" si="213"/>
        <v>42</v>
      </c>
      <c r="B495" s="30" t="s">
        <v>107</v>
      </c>
      <c r="C495" s="197" t="s">
        <v>366</v>
      </c>
      <c r="D495" s="32" t="s">
        <v>379</v>
      </c>
      <c r="E495" s="33" t="str">
        <f t="shared" si="230"/>
        <v>5016/2022 - Embutidos e Laticínios</v>
      </c>
      <c r="F495" s="48"/>
      <c r="G495" s="35" t="str">
        <f t="shared" ref="G495:G505" si="232">G494</f>
        <v>HOMOLOGAÇÃO</v>
      </c>
      <c r="H495" s="31" t="s">
        <v>108</v>
      </c>
      <c r="I495" s="36">
        <v>45423</v>
      </c>
      <c r="J495" s="37" t="str">
        <f t="shared" si="218"/>
        <v>B</v>
      </c>
      <c r="K495" s="38" t="s">
        <v>27</v>
      </c>
      <c r="L495" s="39">
        <v>5</v>
      </c>
      <c r="M495" s="37">
        <f t="shared" si="219"/>
        <v>45268</v>
      </c>
      <c r="N495" s="37">
        <f t="shared" si="231"/>
        <v>45273</v>
      </c>
      <c r="O495" s="37">
        <f t="shared" ref="O495:O505" si="233">IF(P494&lt;&gt;"",P494,"")</f>
        <v>44875</v>
      </c>
      <c r="P495" s="28">
        <v>44890</v>
      </c>
      <c r="Q495" s="40" t="str">
        <f t="shared" si="220"/>
        <v>S</v>
      </c>
      <c r="R495" s="41">
        <f t="shared" si="221"/>
        <v>15</v>
      </c>
      <c r="S495" s="42">
        <f t="shared" si="222"/>
        <v>5</v>
      </c>
      <c r="T495" s="42">
        <f t="shared" si="223"/>
        <v>10</v>
      </c>
      <c r="U495" s="42">
        <f t="shared" si="224"/>
        <v>1</v>
      </c>
      <c r="V495" s="37" t="str">
        <f t="shared" ca="1" si="225"/>
        <v>Executado no prazo</v>
      </c>
      <c r="W495" s="33" t="str">
        <f t="shared" si="226"/>
        <v>EVT 42 - Embutidos e Laticínios</v>
      </c>
    </row>
    <row r="496" spans="1:23" x14ac:dyDescent="0.25">
      <c r="A496" s="29">
        <f t="shared" si="213"/>
        <v>42</v>
      </c>
      <c r="B496" s="30" t="s">
        <v>107</v>
      </c>
      <c r="C496" s="197" t="s">
        <v>366</v>
      </c>
      <c r="D496" s="32" t="s">
        <v>379</v>
      </c>
      <c r="E496" s="33" t="str">
        <f t="shared" si="230"/>
        <v>5016/2022 - Embutidos e Laticínios</v>
      </c>
      <c r="F496" s="48"/>
      <c r="G496" s="35" t="str">
        <f t="shared" si="232"/>
        <v>HOMOLOGAÇÃO</v>
      </c>
      <c r="H496" s="31" t="s">
        <v>108</v>
      </c>
      <c r="I496" s="36">
        <v>45423</v>
      </c>
      <c r="J496" s="37" t="str">
        <f t="shared" si="218"/>
        <v>C</v>
      </c>
      <c r="K496" s="38" t="s">
        <v>28</v>
      </c>
      <c r="L496" s="39">
        <v>30</v>
      </c>
      <c r="M496" s="37">
        <f t="shared" si="219"/>
        <v>45273</v>
      </c>
      <c r="N496" s="37">
        <f t="shared" si="231"/>
        <v>45303</v>
      </c>
      <c r="O496" s="37">
        <f t="shared" si="233"/>
        <v>44890</v>
      </c>
      <c r="P496" s="28">
        <v>44914</v>
      </c>
      <c r="Q496" s="40" t="str">
        <f t="shared" si="220"/>
        <v>S</v>
      </c>
      <c r="R496" s="41">
        <f t="shared" si="221"/>
        <v>24</v>
      </c>
      <c r="S496" s="42">
        <f t="shared" si="222"/>
        <v>30</v>
      </c>
      <c r="T496" s="42">
        <f t="shared" si="223"/>
        <v>-6</v>
      </c>
      <c r="U496" s="42">
        <f t="shared" si="224"/>
        <v>1</v>
      </c>
      <c r="V496" s="37" t="str">
        <f t="shared" ca="1" si="225"/>
        <v>Executado no prazo</v>
      </c>
      <c r="W496" s="33" t="str">
        <f t="shared" si="226"/>
        <v>EVT 42 - Embutidos e Laticínios</v>
      </c>
    </row>
    <row r="497" spans="1:23" x14ac:dyDescent="0.25">
      <c r="A497" s="29">
        <f t="shared" si="213"/>
        <v>42</v>
      </c>
      <c r="B497" s="30" t="s">
        <v>107</v>
      </c>
      <c r="C497" s="197" t="s">
        <v>366</v>
      </c>
      <c r="D497" s="32" t="s">
        <v>379</v>
      </c>
      <c r="E497" s="33" t="str">
        <f t="shared" si="230"/>
        <v>5016/2022 - Embutidos e Laticínios</v>
      </c>
      <c r="F497" s="48"/>
      <c r="G497" s="35" t="str">
        <f t="shared" si="232"/>
        <v>HOMOLOGAÇÃO</v>
      </c>
      <c r="H497" s="31" t="s">
        <v>108</v>
      </c>
      <c r="I497" s="36">
        <v>45423</v>
      </c>
      <c r="J497" s="37" t="str">
        <f t="shared" si="218"/>
        <v>D</v>
      </c>
      <c r="K497" s="38" t="s">
        <v>29</v>
      </c>
      <c r="L497" s="39">
        <v>15</v>
      </c>
      <c r="M497" s="37">
        <f t="shared" si="219"/>
        <v>45303</v>
      </c>
      <c r="N497" s="37">
        <f t="shared" si="231"/>
        <v>45318</v>
      </c>
      <c r="O497" s="37">
        <f t="shared" si="233"/>
        <v>44914</v>
      </c>
      <c r="P497" s="28">
        <v>44914</v>
      </c>
      <c r="Q497" s="40" t="str">
        <f t="shared" si="220"/>
        <v>S</v>
      </c>
      <c r="R497" s="41">
        <f t="shared" si="221"/>
        <v>0</v>
      </c>
      <c r="S497" s="42">
        <f t="shared" si="222"/>
        <v>15</v>
      </c>
      <c r="T497" s="42">
        <f t="shared" si="223"/>
        <v>-15</v>
      </c>
      <c r="U497" s="42">
        <f t="shared" si="224"/>
        <v>1</v>
      </c>
      <c r="V497" s="37" t="str">
        <f t="shared" ca="1" si="225"/>
        <v>Executado no prazo</v>
      </c>
      <c r="W497" s="33" t="str">
        <f t="shared" si="226"/>
        <v>EVT 42 - Embutidos e Laticínios</v>
      </c>
    </row>
    <row r="498" spans="1:23" x14ac:dyDescent="0.25">
      <c r="A498" s="29">
        <f t="shared" si="213"/>
        <v>42</v>
      </c>
      <c r="B498" s="30" t="s">
        <v>107</v>
      </c>
      <c r="C498" s="197" t="s">
        <v>366</v>
      </c>
      <c r="D498" s="32" t="s">
        <v>379</v>
      </c>
      <c r="E498" s="33" t="str">
        <f t="shared" si="230"/>
        <v>5016/2022 - Embutidos e Laticínios</v>
      </c>
      <c r="F498" s="48"/>
      <c r="G498" s="35" t="str">
        <f t="shared" si="232"/>
        <v>HOMOLOGAÇÃO</v>
      </c>
      <c r="H498" s="31" t="s">
        <v>108</v>
      </c>
      <c r="I498" s="36">
        <v>45423</v>
      </c>
      <c r="J498" s="37" t="str">
        <f t="shared" si="218"/>
        <v>E</v>
      </c>
      <c r="K498" s="38" t="s">
        <v>30</v>
      </c>
      <c r="L498" s="39">
        <v>15</v>
      </c>
      <c r="M498" s="37">
        <f t="shared" si="219"/>
        <v>45318</v>
      </c>
      <c r="N498" s="37">
        <f t="shared" si="231"/>
        <v>45333</v>
      </c>
      <c r="O498" s="37">
        <f t="shared" si="233"/>
        <v>44914</v>
      </c>
      <c r="P498" s="28">
        <v>44945</v>
      </c>
      <c r="Q498" s="40" t="str">
        <f t="shared" si="220"/>
        <v>S</v>
      </c>
      <c r="R498" s="41">
        <f t="shared" si="221"/>
        <v>31</v>
      </c>
      <c r="S498" s="42">
        <f t="shared" si="222"/>
        <v>15</v>
      </c>
      <c r="T498" s="42">
        <f t="shared" si="223"/>
        <v>16</v>
      </c>
      <c r="U498" s="42">
        <f t="shared" si="224"/>
        <v>1</v>
      </c>
      <c r="V498" s="37" t="str">
        <f t="shared" ca="1" si="225"/>
        <v>Executado no prazo</v>
      </c>
      <c r="W498" s="33" t="str">
        <f t="shared" si="226"/>
        <v>EVT 42 - Embutidos e Laticínios</v>
      </c>
    </row>
    <row r="499" spans="1:23" x14ac:dyDescent="0.25">
      <c r="A499" s="29">
        <f t="shared" si="213"/>
        <v>42</v>
      </c>
      <c r="B499" s="30" t="s">
        <v>107</v>
      </c>
      <c r="C499" s="197" t="s">
        <v>366</v>
      </c>
      <c r="D499" s="32" t="s">
        <v>379</v>
      </c>
      <c r="E499" s="33" t="str">
        <f t="shared" si="230"/>
        <v>5016/2022 - Embutidos e Laticínios</v>
      </c>
      <c r="F499" s="48"/>
      <c r="G499" s="35" t="str">
        <f t="shared" si="232"/>
        <v>HOMOLOGAÇÃO</v>
      </c>
      <c r="H499" s="31" t="s">
        <v>108</v>
      </c>
      <c r="I499" s="36">
        <v>45423</v>
      </c>
      <c r="J499" s="37" t="str">
        <f t="shared" si="218"/>
        <v>F</v>
      </c>
      <c r="K499" s="38" t="s">
        <v>31</v>
      </c>
      <c r="L499" s="39">
        <v>5</v>
      </c>
      <c r="M499" s="37">
        <f t="shared" si="219"/>
        <v>45333</v>
      </c>
      <c r="N499" s="37">
        <f t="shared" si="231"/>
        <v>45338</v>
      </c>
      <c r="O499" s="37">
        <f t="shared" si="233"/>
        <v>44945</v>
      </c>
      <c r="P499" s="28">
        <v>44950</v>
      </c>
      <c r="Q499" s="40" t="str">
        <f t="shared" si="220"/>
        <v>S</v>
      </c>
      <c r="R499" s="41">
        <f t="shared" si="221"/>
        <v>5</v>
      </c>
      <c r="S499" s="42">
        <f t="shared" si="222"/>
        <v>5</v>
      </c>
      <c r="T499" s="42">
        <f t="shared" si="223"/>
        <v>0</v>
      </c>
      <c r="U499" s="42">
        <f t="shared" si="224"/>
        <v>1</v>
      </c>
      <c r="V499" s="37" t="str">
        <f t="shared" ca="1" si="225"/>
        <v>Executado no prazo</v>
      </c>
      <c r="W499" s="33" t="str">
        <f t="shared" si="226"/>
        <v>EVT 42 - Embutidos e Laticínios</v>
      </c>
    </row>
    <row r="500" spans="1:23" x14ac:dyDescent="0.25">
      <c r="A500" s="29">
        <f t="shared" si="213"/>
        <v>42</v>
      </c>
      <c r="B500" s="30" t="s">
        <v>107</v>
      </c>
      <c r="C500" s="197" t="s">
        <v>366</v>
      </c>
      <c r="D500" s="32" t="s">
        <v>379</v>
      </c>
      <c r="E500" s="33" t="str">
        <f t="shared" si="230"/>
        <v>5016/2022 - Embutidos e Laticínios</v>
      </c>
      <c r="F500" s="48"/>
      <c r="G500" s="35" t="str">
        <f t="shared" si="232"/>
        <v>HOMOLOGAÇÃO</v>
      </c>
      <c r="H500" s="31" t="s">
        <v>108</v>
      </c>
      <c r="I500" s="36">
        <v>45423</v>
      </c>
      <c r="J500" s="37" t="str">
        <f t="shared" si="218"/>
        <v>G</v>
      </c>
      <c r="K500" s="38" t="s">
        <v>32</v>
      </c>
      <c r="L500" s="39">
        <v>5</v>
      </c>
      <c r="M500" s="37">
        <f t="shared" si="219"/>
        <v>45338</v>
      </c>
      <c r="N500" s="37">
        <f t="shared" si="231"/>
        <v>45343</v>
      </c>
      <c r="O500" s="37">
        <f t="shared" si="233"/>
        <v>44950</v>
      </c>
      <c r="P500" s="28">
        <v>44953</v>
      </c>
      <c r="Q500" s="40" t="str">
        <f t="shared" si="220"/>
        <v>S</v>
      </c>
      <c r="R500" s="41">
        <f t="shared" si="221"/>
        <v>3</v>
      </c>
      <c r="S500" s="42">
        <f t="shared" si="222"/>
        <v>5</v>
      </c>
      <c r="T500" s="42">
        <f t="shared" si="223"/>
        <v>-2</v>
      </c>
      <c r="U500" s="42">
        <f t="shared" si="224"/>
        <v>1</v>
      </c>
      <c r="V500" s="37" t="str">
        <f t="shared" ca="1" si="225"/>
        <v>Executado no prazo</v>
      </c>
      <c r="W500" s="33" t="str">
        <f t="shared" si="226"/>
        <v>EVT 42 - Embutidos e Laticínios</v>
      </c>
    </row>
    <row r="501" spans="1:23" x14ac:dyDescent="0.25">
      <c r="A501" s="29">
        <f t="shared" si="213"/>
        <v>42</v>
      </c>
      <c r="B501" s="30" t="s">
        <v>107</v>
      </c>
      <c r="C501" s="197" t="s">
        <v>366</v>
      </c>
      <c r="D501" s="32" t="s">
        <v>379</v>
      </c>
      <c r="E501" s="33" t="str">
        <f t="shared" si="230"/>
        <v>5016/2022 - Embutidos e Laticínios</v>
      </c>
      <c r="F501" s="48"/>
      <c r="G501" s="35" t="str">
        <f t="shared" si="232"/>
        <v>HOMOLOGAÇÃO</v>
      </c>
      <c r="H501" s="31" t="s">
        <v>108</v>
      </c>
      <c r="I501" s="36">
        <v>45423</v>
      </c>
      <c r="J501" s="37" t="str">
        <f t="shared" si="218"/>
        <v>H</v>
      </c>
      <c r="K501" s="38" t="s">
        <v>33</v>
      </c>
      <c r="L501" s="39">
        <v>5</v>
      </c>
      <c r="M501" s="37">
        <f t="shared" si="219"/>
        <v>45343</v>
      </c>
      <c r="N501" s="37">
        <f t="shared" si="231"/>
        <v>45348</v>
      </c>
      <c r="O501" s="37">
        <f t="shared" si="233"/>
        <v>44953</v>
      </c>
      <c r="P501" s="28">
        <v>44958</v>
      </c>
      <c r="Q501" s="40" t="str">
        <f t="shared" si="220"/>
        <v>S</v>
      </c>
      <c r="R501" s="41">
        <f t="shared" si="221"/>
        <v>5</v>
      </c>
      <c r="S501" s="42">
        <f t="shared" si="222"/>
        <v>5</v>
      </c>
      <c r="T501" s="42">
        <f t="shared" si="223"/>
        <v>0</v>
      </c>
      <c r="U501" s="42">
        <f t="shared" si="224"/>
        <v>1</v>
      </c>
      <c r="V501" s="37" t="str">
        <f t="shared" ca="1" si="225"/>
        <v>Executado no prazo</v>
      </c>
      <c r="W501" s="33" t="str">
        <f t="shared" si="226"/>
        <v>EVT 42 - Embutidos e Laticínios</v>
      </c>
    </row>
    <row r="502" spans="1:23" x14ac:dyDescent="0.25">
      <c r="A502" s="29">
        <f t="shared" si="213"/>
        <v>42</v>
      </c>
      <c r="B502" s="30" t="s">
        <v>107</v>
      </c>
      <c r="C502" s="197" t="s">
        <v>366</v>
      </c>
      <c r="D502" s="32" t="s">
        <v>379</v>
      </c>
      <c r="E502" s="33" t="str">
        <f t="shared" si="230"/>
        <v>5016/2022 - Embutidos e Laticínios</v>
      </c>
      <c r="F502" s="48"/>
      <c r="G502" s="35" t="str">
        <f t="shared" si="232"/>
        <v>HOMOLOGAÇÃO</v>
      </c>
      <c r="H502" s="31" t="s">
        <v>108</v>
      </c>
      <c r="I502" s="36">
        <v>45423</v>
      </c>
      <c r="J502" s="37" t="str">
        <f t="shared" si="218"/>
        <v>I</v>
      </c>
      <c r="K502" s="38" t="s">
        <v>34</v>
      </c>
      <c r="L502" s="39">
        <v>15</v>
      </c>
      <c r="M502" s="37">
        <f t="shared" si="219"/>
        <v>45348</v>
      </c>
      <c r="N502" s="37">
        <f t="shared" si="231"/>
        <v>45363</v>
      </c>
      <c r="O502" s="37">
        <f t="shared" si="233"/>
        <v>44958</v>
      </c>
      <c r="P502" s="28">
        <v>44977</v>
      </c>
      <c r="Q502" s="40" t="str">
        <f t="shared" si="220"/>
        <v>S</v>
      </c>
      <c r="R502" s="41">
        <f t="shared" si="221"/>
        <v>19</v>
      </c>
      <c r="S502" s="42">
        <f t="shared" si="222"/>
        <v>15</v>
      </c>
      <c r="T502" s="42">
        <f t="shared" si="223"/>
        <v>4</v>
      </c>
      <c r="U502" s="42">
        <f t="shared" si="224"/>
        <v>1</v>
      </c>
      <c r="V502" s="37" t="str">
        <f t="shared" ca="1" si="225"/>
        <v>Executado no prazo</v>
      </c>
      <c r="W502" s="33" t="str">
        <f t="shared" si="226"/>
        <v>EVT 42 - Embutidos e Laticínios</v>
      </c>
    </row>
    <row r="503" spans="1:23" x14ac:dyDescent="0.25">
      <c r="A503" s="29">
        <f t="shared" si="213"/>
        <v>42</v>
      </c>
      <c r="B503" s="30" t="s">
        <v>107</v>
      </c>
      <c r="C503" s="197" t="s">
        <v>366</v>
      </c>
      <c r="D503" s="32" t="s">
        <v>379</v>
      </c>
      <c r="E503" s="33" t="str">
        <f t="shared" si="230"/>
        <v>5016/2022 - Embutidos e Laticínios</v>
      </c>
      <c r="F503" s="48"/>
      <c r="G503" s="35" t="str">
        <f t="shared" si="232"/>
        <v>HOMOLOGAÇÃO</v>
      </c>
      <c r="H503" s="31" t="s">
        <v>108</v>
      </c>
      <c r="I503" s="36">
        <v>45423</v>
      </c>
      <c r="J503" s="37" t="str">
        <f t="shared" si="218"/>
        <v>J</v>
      </c>
      <c r="K503" s="38" t="s">
        <v>35</v>
      </c>
      <c r="L503" s="39">
        <v>10</v>
      </c>
      <c r="M503" s="37">
        <f t="shared" si="219"/>
        <v>45363</v>
      </c>
      <c r="N503" s="37">
        <f t="shared" si="231"/>
        <v>45373</v>
      </c>
      <c r="O503" s="37">
        <f t="shared" si="233"/>
        <v>44977</v>
      </c>
      <c r="P503" s="28">
        <v>45000</v>
      </c>
      <c r="Q503" s="40" t="str">
        <f t="shared" si="220"/>
        <v>S</v>
      </c>
      <c r="R503" s="41">
        <f t="shared" si="221"/>
        <v>23</v>
      </c>
      <c r="S503" s="42">
        <f t="shared" si="222"/>
        <v>10</v>
      </c>
      <c r="T503" s="42">
        <f t="shared" si="223"/>
        <v>13</v>
      </c>
      <c r="U503" s="42">
        <f t="shared" si="224"/>
        <v>1</v>
      </c>
      <c r="V503" s="37" t="str">
        <f t="shared" ca="1" si="225"/>
        <v>Executado no prazo</v>
      </c>
      <c r="W503" s="33" t="str">
        <f t="shared" si="226"/>
        <v>EVT 42 - Embutidos e Laticínios</v>
      </c>
    </row>
    <row r="504" spans="1:23" x14ac:dyDescent="0.25">
      <c r="A504" s="29">
        <f t="shared" si="213"/>
        <v>42</v>
      </c>
      <c r="B504" s="30" t="s">
        <v>107</v>
      </c>
      <c r="C504" s="197" t="s">
        <v>366</v>
      </c>
      <c r="D504" s="32" t="s">
        <v>379</v>
      </c>
      <c r="E504" s="33" t="str">
        <f t="shared" si="230"/>
        <v>5016/2022 - Embutidos e Laticínios</v>
      </c>
      <c r="F504" s="48"/>
      <c r="G504" s="35" t="str">
        <f t="shared" si="232"/>
        <v>HOMOLOGAÇÃO</v>
      </c>
      <c r="H504" s="31" t="s">
        <v>108</v>
      </c>
      <c r="I504" s="36">
        <v>45423</v>
      </c>
      <c r="J504" s="37" t="str">
        <f t="shared" si="218"/>
        <v>K</v>
      </c>
      <c r="K504" s="38" t="s">
        <v>36</v>
      </c>
      <c r="L504" s="39">
        <v>35</v>
      </c>
      <c r="M504" s="37">
        <f t="shared" si="219"/>
        <v>45373</v>
      </c>
      <c r="N504" s="37">
        <f t="shared" si="231"/>
        <v>45408</v>
      </c>
      <c r="O504" s="37">
        <f t="shared" si="233"/>
        <v>45000</v>
      </c>
      <c r="P504" s="28"/>
      <c r="Q504" s="40" t="str">
        <f t="shared" si="220"/>
        <v/>
      </c>
      <c r="R504" s="41" t="str">
        <f t="shared" si="221"/>
        <v/>
      </c>
      <c r="S504" s="42" t="str">
        <f t="shared" si="222"/>
        <v/>
      </c>
      <c r="T504" s="42" t="str">
        <f t="shared" si="223"/>
        <v/>
      </c>
      <c r="U504" s="42">
        <f t="shared" si="224"/>
        <v>0</v>
      </c>
      <c r="V504" s="37" t="str">
        <f t="shared" ca="1" si="225"/>
        <v>No prazo, em andamento</v>
      </c>
      <c r="W504" s="33" t="str">
        <f t="shared" si="226"/>
        <v>EVT 42 - Embutidos e Laticínios</v>
      </c>
    </row>
    <row r="505" spans="1:23" x14ac:dyDescent="0.25">
      <c r="A505" s="29">
        <f t="shared" si="213"/>
        <v>42</v>
      </c>
      <c r="B505" s="30" t="s">
        <v>107</v>
      </c>
      <c r="C505" s="197" t="s">
        <v>366</v>
      </c>
      <c r="D505" s="32" t="s">
        <v>379</v>
      </c>
      <c r="E505" s="33" t="str">
        <f t="shared" si="230"/>
        <v>5016/2022 - Embutidos e Laticínios</v>
      </c>
      <c r="F505" s="48"/>
      <c r="G505" s="35" t="str">
        <f t="shared" si="232"/>
        <v>HOMOLOGAÇÃO</v>
      </c>
      <c r="H505" s="31" t="s">
        <v>108</v>
      </c>
      <c r="I505" s="36">
        <v>45423</v>
      </c>
      <c r="J505" s="37" t="str">
        <f t="shared" si="218"/>
        <v>L</v>
      </c>
      <c r="K505" s="38" t="s">
        <v>37</v>
      </c>
      <c r="L505" s="39">
        <v>5</v>
      </c>
      <c r="M505" s="37">
        <f t="shared" si="219"/>
        <v>45408</v>
      </c>
      <c r="N505" s="43">
        <f>I505-10</f>
        <v>45413</v>
      </c>
      <c r="O505" s="37" t="str">
        <f t="shared" si="233"/>
        <v/>
      </c>
      <c r="P505" s="28"/>
      <c r="Q505" s="40" t="str">
        <f t="shared" si="220"/>
        <v/>
      </c>
      <c r="R505" s="41" t="str">
        <f t="shared" si="221"/>
        <v/>
      </c>
      <c r="S505" s="42" t="str">
        <f t="shared" si="222"/>
        <v/>
      </c>
      <c r="T505" s="42" t="str">
        <f t="shared" si="223"/>
        <v/>
      </c>
      <c r="U505" s="42">
        <f t="shared" si="224"/>
        <v>0</v>
      </c>
      <c r="V505" s="37" t="str">
        <f t="shared" ca="1" si="225"/>
        <v>No prazo, ainda não iniciado</v>
      </c>
      <c r="W505" s="33" t="str">
        <f t="shared" si="226"/>
        <v>EVT 42 - Embutidos e Laticínios</v>
      </c>
    </row>
    <row r="506" spans="1:23" x14ac:dyDescent="0.25">
      <c r="A506" s="29">
        <f t="shared" si="213"/>
        <v>43</v>
      </c>
      <c r="B506" s="30" t="s">
        <v>107</v>
      </c>
      <c r="C506" s="197" t="s">
        <v>367</v>
      </c>
      <c r="D506" s="32" t="s">
        <v>382</v>
      </c>
      <c r="E506" s="33" t="str">
        <f t="shared" si="230"/>
        <v>121/2022 - Frango e Suínos</v>
      </c>
      <c r="F506" s="48"/>
      <c r="G506" s="35" t="str">
        <f>IF(P506="",MID(K506,5,999),IF(P507="",MID(K507,5,999),IF(P508="",MID(K508,5,999),IF(P509="",MID(K509,5,999),IF(P510="",MID(K510,5,999),IF(P511="",MID(K511,5,999),IF(P512="",MID(K512,5,999),IF(P513="",MID(K513,5,999),IF(P514="",MID(K514,5,999),IF(P515="",MID(K515,5,999),IF(P516="",MID(K516,5,999),MID(K517,5,999))))))))))))</f>
        <v>DISPONIBILIZAÇÃO DAS EEOO</v>
      </c>
      <c r="H506" s="31" t="s">
        <v>109</v>
      </c>
      <c r="I506" s="36">
        <v>45585</v>
      </c>
      <c r="J506" s="37" t="str">
        <f t="shared" si="218"/>
        <v>A</v>
      </c>
      <c r="K506" s="38" t="s">
        <v>26</v>
      </c>
      <c r="L506" s="39">
        <v>0</v>
      </c>
      <c r="M506" s="37">
        <f t="shared" si="219"/>
        <v>45430</v>
      </c>
      <c r="N506" s="37">
        <f t="shared" ref="N506:N516" si="234">M507</f>
        <v>45430</v>
      </c>
      <c r="O506" s="37">
        <f>M506</f>
        <v>45430</v>
      </c>
      <c r="P506" s="28"/>
      <c r="Q506" s="40" t="str">
        <f t="shared" si="220"/>
        <v/>
      </c>
      <c r="R506" s="41" t="str">
        <f t="shared" si="221"/>
        <v/>
      </c>
      <c r="S506" s="42" t="str">
        <f t="shared" si="222"/>
        <v/>
      </c>
      <c r="T506" s="42" t="str">
        <f t="shared" si="223"/>
        <v/>
      </c>
      <c r="U506" s="42">
        <f t="shared" si="224"/>
        <v>0</v>
      </c>
      <c r="V506" s="37" t="str">
        <f t="shared" ca="1" si="225"/>
        <v>No prazo, em andamento</v>
      </c>
      <c r="W506" s="33" t="str">
        <f t="shared" si="226"/>
        <v>EVT 43 - Frango e Suínos</v>
      </c>
    </row>
    <row r="507" spans="1:23" x14ac:dyDescent="0.25">
      <c r="A507" s="29">
        <f t="shared" si="213"/>
        <v>43</v>
      </c>
      <c r="B507" s="30" t="s">
        <v>107</v>
      </c>
      <c r="C507" s="197" t="s">
        <v>367</v>
      </c>
      <c r="D507" s="32" t="s">
        <v>382</v>
      </c>
      <c r="E507" s="33" t="str">
        <f t="shared" si="230"/>
        <v>121/2022 - Frango e Suínos</v>
      </c>
      <c r="F507" s="48"/>
      <c r="G507" s="35" t="str">
        <f t="shared" ref="G507:G517" si="235">G506</f>
        <v>DISPONIBILIZAÇÃO DAS EEOO</v>
      </c>
      <c r="H507" s="31" t="s">
        <v>109</v>
      </c>
      <c r="I507" s="36">
        <v>45585</v>
      </c>
      <c r="J507" s="37" t="str">
        <f t="shared" si="218"/>
        <v>B</v>
      </c>
      <c r="K507" s="38" t="s">
        <v>27</v>
      </c>
      <c r="L507" s="39">
        <v>10</v>
      </c>
      <c r="M507" s="37">
        <f t="shared" si="219"/>
        <v>45430</v>
      </c>
      <c r="N507" s="37">
        <f t="shared" si="234"/>
        <v>45440</v>
      </c>
      <c r="O507" s="37" t="str">
        <f t="shared" ref="O507:O517" si="236">IF(P506&lt;&gt;"",P506,"")</f>
        <v/>
      </c>
      <c r="P507" s="28"/>
      <c r="Q507" s="40" t="str">
        <f t="shared" si="220"/>
        <v/>
      </c>
      <c r="R507" s="41" t="str">
        <f t="shared" si="221"/>
        <v/>
      </c>
      <c r="S507" s="42" t="str">
        <f t="shared" si="222"/>
        <v/>
      </c>
      <c r="T507" s="42" t="str">
        <f t="shared" si="223"/>
        <v/>
      </c>
      <c r="U507" s="42">
        <f t="shared" si="224"/>
        <v>0</v>
      </c>
      <c r="V507" s="37" t="str">
        <f t="shared" ca="1" si="225"/>
        <v>No prazo, ainda não iniciado</v>
      </c>
      <c r="W507" s="33" t="str">
        <f t="shared" si="226"/>
        <v>EVT 43 - Frango e Suínos</v>
      </c>
    </row>
    <row r="508" spans="1:23" x14ac:dyDescent="0.25">
      <c r="A508" s="29">
        <f t="shared" si="213"/>
        <v>43</v>
      </c>
      <c r="B508" s="30" t="s">
        <v>107</v>
      </c>
      <c r="C508" s="197" t="s">
        <v>367</v>
      </c>
      <c r="D508" s="32" t="s">
        <v>382</v>
      </c>
      <c r="E508" s="33" t="str">
        <f t="shared" si="230"/>
        <v>121/2022 - Frango e Suínos</v>
      </c>
      <c r="F508" s="48"/>
      <c r="G508" s="35" t="str">
        <f t="shared" si="235"/>
        <v>DISPONIBILIZAÇÃO DAS EEOO</v>
      </c>
      <c r="H508" s="31" t="s">
        <v>109</v>
      </c>
      <c r="I508" s="36">
        <v>45585</v>
      </c>
      <c r="J508" s="37" t="str">
        <f t="shared" si="218"/>
        <v>C</v>
      </c>
      <c r="K508" s="38" t="s">
        <v>28</v>
      </c>
      <c r="L508" s="39">
        <v>30</v>
      </c>
      <c r="M508" s="37">
        <f t="shared" si="219"/>
        <v>45440</v>
      </c>
      <c r="N508" s="37">
        <f t="shared" si="234"/>
        <v>45470</v>
      </c>
      <c r="O508" s="37" t="str">
        <f t="shared" si="236"/>
        <v/>
      </c>
      <c r="P508" s="28"/>
      <c r="Q508" s="40" t="str">
        <f t="shared" si="220"/>
        <v/>
      </c>
      <c r="R508" s="41" t="str">
        <f t="shared" si="221"/>
        <v/>
      </c>
      <c r="S508" s="42" t="str">
        <f t="shared" si="222"/>
        <v/>
      </c>
      <c r="T508" s="42" t="str">
        <f t="shared" si="223"/>
        <v/>
      </c>
      <c r="U508" s="42">
        <f t="shared" si="224"/>
        <v>0</v>
      </c>
      <c r="V508" s="37" t="str">
        <f t="shared" ca="1" si="225"/>
        <v>No prazo, ainda não iniciado</v>
      </c>
      <c r="W508" s="33" t="str">
        <f t="shared" si="226"/>
        <v>EVT 43 - Frango e Suínos</v>
      </c>
    </row>
    <row r="509" spans="1:23" x14ac:dyDescent="0.25">
      <c r="A509" s="29">
        <f t="shared" si="213"/>
        <v>43</v>
      </c>
      <c r="B509" s="30" t="s">
        <v>107</v>
      </c>
      <c r="C509" s="197" t="s">
        <v>367</v>
      </c>
      <c r="D509" s="32" t="s">
        <v>382</v>
      </c>
      <c r="E509" s="33" t="str">
        <f t="shared" si="230"/>
        <v>121/2022 - Frango e Suínos</v>
      </c>
      <c r="F509" s="48"/>
      <c r="G509" s="35" t="str">
        <f t="shared" si="235"/>
        <v>DISPONIBILIZAÇÃO DAS EEOO</v>
      </c>
      <c r="H509" s="31" t="s">
        <v>109</v>
      </c>
      <c r="I509" s="36">
        <v>45585</v>
      </c>
      <c r="J509" s="37" t="str">
        <f t="shared" si="218"/>
        <v>D</v>
      </c>
      <c r="K509" s="38" t="s">
        <v>29</v>
      </c>
      <c r="L509" s="39">
        <v>10</v>
      </c>
      <c r="M509" s="37">
        <f t="shared" si="219"/>
        <v>45470</v>
      </c>
      <c r="N509" s="37">
        <f t="shared" si="234"/>
        <v>45480</v>
      </c>
      <c r="O509" s="37" t="str">
        <f t="shared" si="236"/>
        <v/>
      </c>
      <c r="P509" s="28"/>
      <c r="Q509" s="40" t="str">
        <f t="shared" si="220"/>
        <v/>
      </c>
      <c r="R509" s="41" t="str">
        <f t="shared" si="221"/>
        <v/>
      </c>
      <c r="S509" s="42" t="str">
        <f t="shared" si="222"/>
        <v/>
      </c>
      <c r="T509" s="42" t="str">
        <f t="shared" si="223"/>
        <v/>
      </c>
      <c r="U509" s="42">
        <f t="shared" si="224"/>
        <v>0</v>
      </c>
      <c r="V509" s="37" t="str">
        <f t="shared" ca="1" si="225"/>
        <v>No prazo, ainda não iniciado</v>
      </c>
      <c r="W509" s="33" t="str">
        <f t="shared" si="226"/>
        <v>EVT 43 - Frango e Suínos</v>
      </c>
    </row>
    <row r="510" spans="1:23" x14ac:dyDescent="0.25">
      <c r="A510" s="29">
        <f t="shared" si="213"/>
        <v>43</v>
      </c>
      <c r="B510" s="30" t="s">
        <v>107</v>
      </c>
      <c r="C510" s="197" t="s">
        <v>367</v>
      </c>
      <c r="D510" s="32" t="s">
        <v>382</v>
      </c>
      <c r="E510" s="33" t="str">
        <f t="shared" si="230"/>
        <v>121/2022 - Frango e Suínos</v>
      </c>
      <c r="F510" s="48"/>
      <c r="G510" s="35" t="str">
        <f t="shared" si="235"/>
        <v>DISPONIBILIZAÇÃO DAS EEOO</v>
      </c>
      <c r="H510" s="31" t="s">
        <v>109</v>
      </c>
      <c r="I510" s="36">
        <v>45585</v>
      </c>
      <c r="J510" s="37" t="str">
        <f t="shared" si="218"/>
        <v>E</v>
      </c>
      <c r="K510" s="38" t="s">
        <v>30</v>
      </c>
      <c r="L510" s="39">
        <v>10</v>
      </c>
      <c r="M510" s="37">
        <f t="shared" si="219"/>
        <v>45480</v>
      </c>
      <c r="N510" s="37">
        <f t="shared" si="234"/>
        <v>45490</v>
      </c>
      <c r="O510" s="37" t="str">
        <f t="shared" si="236"/>
        <v/>
      </c>
      <c r="P510" s="28"/>
      <c r="Q510" s="40" t="str">
        <f t="shared" si="220"/>
        <v/>
      </c>
      <c r="R510" s="41" t="str">
        <f t="shared" si="221"/>
        <v/>
      </c>
      <c r="S510" s="42" t="str">
        <f t="shared" si="222"/>
        <v/>
      </c>
      <c r="T510" s="42" t="str">
        <f t="shared" si="223"/>
        <v/>
      </c>
      <c r="U510" s="42">
        <f t="shared" si="224"/>
        <v>0</v>
      </c>
      <c r="V510" s="37" t="str">
        <f t="shared" ca="1" si="225"/>
        <v>No prazo, ainda não iniciado</v>
      </c>
      <c r="W510" s="33" t="str">
        <f t="shared" si="226"/>
        <v>EVT 43 - Frango e Suínos</v>
      </c>
    </row>
    <row r="511" spans="1:23" x14ac:dyDescent="0.25">
      <c r="A511" s="29">
        <f t="shared" si="213"/>
        <v>43</v>
      </c>
      <c r="B511" s="30" t="s">
        <v>107</v>
      </c>
      <c r="C511" s="197" t="s">
        <v>367</v>
      </c>
      <c r="D511" s="32" t="s">
        <v>382</v>
      </c>
      <c r="E511" s="33" t="str">
        <f t="shared" si="230"/>
        <v>121/2022 - Frango e Suínos</v>
      </c>
      <c r="F511" s="48"/>
      <c r="G511" s="35" t="str">
        <f t="shared" si="235"/>
        <v>DISPONIBILIZAÇÃO DAS EEOO</v>
      </c>
      <c r="H511" s="31" t="s">
        <v>109</v>
      </c>
      <c r="I511" s="36">
        <v>45585</v>
      </c>
      <c r="J511" s="37" t="str">
        <f t="shared" si="218"/>
        <v>F</v>
      </c>
      <c r="K511" s="38" t="s">
        <v>31</v>
      </c>
      <c r="L511" s="39">
        <v>10</v>
      </c>
      <c r="M511" s="37">
        <f t="shared" si="219"/>
        <v>45490</v>
      </c>
      <c r="N511" s="37">
        <f t="shared" si="234"/>
        <v>45500</v>
      </c>
      <c r="O511" s="37" t="str">
        <f t="shared" si="236"/>
        <v/>
      </c>
      <c r="P511" s="28"/>
      <c r="Q511" s="40" t="str">
        <f t="shared" si="220"/>
        <v/>
      </c>
      <c r="R511" s="41" t="str">
        <f t="shared" si="221"/>
        <v/>
      </c>
      <c r="S511" s="42" t="str">
        <f t="shared" si="222"/>
        <v/>
      </c>
      <c r="T511" s="42" t="str">
        <f t="shared" si="223"/>
        <v/>
      </c>
      <c r="U511" s="42">
        <f t="shared" si="224"/>
        <v>0</v>
      </c>
      <c r="V511" s="37" t="str">
        <f t="shared" ca="1" si="225"/>
        <v>No prazo, ainda não iniciado</v>
      </c>
      <c r="W511" s="33" t="str">
        <f t="shared" si="226"/>
        <v>EVT 43 - Frango e Suínos</v>
      </c>
    </row>
    <row r="512" spans="1:23" x14ac:dyDescent="0.25">
      <c r="A512" s="29">
        <f t="shared" si="213"/>
        <v>43</v>
      </c>
      <c r="B512" s="30" t="s">
        <v>107</v>
      </c>
      <c r="C512" s="197" t="s">
        <v>367</v>
      </c>
      <c r="D512" s="32" t="s">
        <v>382</v>
      </c>
      <c r="E512" s="33" t="str">
        <f t="shared" si="230"/>
        <v>121/2022 - Frango e Suínos</v>
      </c>
      <c r="F512" s="48"/>
      <c r="G512" s="35" t="str">
        <f t="shared" si="235"/>
        <v>DISPONIBILIZAÇÃO DAS EEOO</v>
      </c>
      <c r="H512" s="31" t="s">
        <v>109</v>
      </c>
      <c r="I512" s="36">
        <v>45585</v>
      </c>
      <c r="J512" s="37" t="str">
        <f t="shared" si="218"/>
        <v>G</v>
      </c>
      <c r="K512" s="38" t="s">
        <v>32</v>
      </c>
      <c r="L512" s="39">
        <v>5</v>
      </c>
      <c r="M512" s="37">
        <f t="shared" si="219"/>
        <v>45500</v>
      </c>
      <c r="N512" s="37">
        <f t="shared" si="234"/>
        <v>45505</v>
      </c>
      <c r="O512" s="37" t="str">
        <f t="shared" si="236"/>
        <v/>
      </c>
      <c r="P512" s="28"/>
      <c r="Q512" s="40" t="str">
        <f t="shared" si="220"/>
        <v/>
      </c>
      <c r="R512" s="41" t="str">
        <f t="shared" si="221"/>
        <v/>
      </c>
      <c r="S512" s="42" t="str">
        <f t="shared" si="222"/>
        <v/>
      </c>
      <c r="T512" s="42" t="str">
        <f t="shared" si="223"/>
        <v/>
      </c>
      <c r="U512" s="42">
        <f t="shared" si="224"/>
        <v>0</v>
      </c>
      <c r="V512" s="37" t="str">
        <f t="shared" ca="1" si="225"/>
        <v>No prazo, ainda não iniciado</v>
      </c>
      <c r="W512" s="33" t="str">
        <f t="shared" si="226"/>
        <v>EVT 43 - Frango e Suínos</v>
      </c>
    </row>
    <row r="513" spans="1:23" x14ac:dyDescent="0.25">
      <c r="A513" s="29">
        <f t="shared" si="213"/>
        <v>43</v>
      </c>
      <c r="B513" s="30" t="s">
        <v>107</v>
      </c>
      <c r="C513" s="197" t="s">
        <v>367</v>
      </c>
      <c r="D513" s="32" t="s">
        <v>382</v>
      </c>
      <c r="E513" s="33" t="str">
        <f t="shared" si="230"/>
        <v>121/2022 - Frango e Suínos</v>
      </c>
      <c r="F513" s="48"/>
      <c r="G513" s="35" t="str">
        <f t="shared" si="235"/>
        <v>DISPONIBILIZAÇÃO DAS EEOO</v>
      </c>
      <c r="H513" s="31" t="s">
        <v>109</v>
      </c>
      <c r="I513" s="36">
        <v>45585</v>
      </c>
      <c r="J513" s="37" t="str">
        <f t="shared" si="218"/>
        <v>H</v>
      </c>
      <c r="K513" s="38" t="s">
        <v>33</v>
      </c>
      <c r="L513" s="39">
        <v>5</v>
      </c>
      <c r="M513" s="37">
        <f t="shared" si="219"/>
        <v>45505</v>
      </c>
      <c r="N513" s="37">
        <f t="shared" si="234"/>
        <v>45510</v>
      </c>
      <c r="O513" s="37" t="str">
        <f t="shared" si="236"/>
        <v/>
      </c>
      <c r="P513" s="28"/>
      <c r="Q513" s="40" t="str">
        <f t="shared" si="220"/>
        <v/>
      </c>
      <c r="R513" s="41" t="str">
        <f t="shared" si="221"/>
        <v/>
      </c>
      <c r="S513" s="42" t="str">
        <f t="shared" si="222"/>
        <v/>
      </c>
      <c r="T513" s="42" t="str">
        <f t="shared" si="223"/>
        <v/>
      </c>
      <c r="U513" s="42">
        <f t="shared" si="224"/>
        <v>0</v>
      </c>
      <c r="V513" s="37" t="str">
        <f t="shared" ca="1" si="225"/>
        <v>No prazo, ainda não iniciado</v>
      </c>
      <c r="W513" s="33" t="str">
        <f t="shared" si="226"/>
        <v>EVT 43 - Frango e Suínos</v>
      </c>
    </row>
    <row r="514" spans="1:23" x14ac:dyDescent="0.25">
      <c r="A514" s="29">
        <f t="shared" si="213"/>
        <v>43</v>
      </c>
      <c r="B514" s="30" t="s">
        <v>107</v>
      </c>
      <c r="C514" s="197" t="s">
        <v>367</v>
      </c>
      <c r="D514" s="32" t="s">
        <v>382</v>
      </c>
      <c r="E514" s="33" t="str">
        <f t="shared" si="230"/>
        <v>121/2022 - Frango e Suínos</v>
      </c>
      <c r="F514" s="48"/>
      <c r="G514" s="35" t="str">
        <f t="shared" si="235"/>
        <v>DISPONIBILIZAÇÃO DAS EEOO</v>
      </c>
      <c r="H514" s="31" t="s">
        <v>109</v>
      </c>
      <c r="I514" s="36">
        <v>45585</v>
      </c>
      <c r="J514" s="37" t="str">
        <f t="shared" si="218"/>
        <v>I</v>
      </c>
      <c r="K514" s="38" t="s">
        <v>34</v>
      </c>
      <c r="L514" s="39">
        <v>15</v>
      </c>
      <c r="M514" s="37">
        <f t="shared" si="219"/>
        <v>45510</v>
      </c>
      <c r="N514" s="37">
        <f t="shared" si="234"/>
        <v>45525</v>
      </c>
      <c r="O514" s="37" t="str">
        <f t="shared" si="236"/>
        <v/>
      </c>
      <c r="P514" s="28"/>
      <c r="Q514" s="40" t="str">
        <f t="shared" si="220"/>
        <v/>
      </c>
      <c r="R514" s="41" t="str">
        <f t="shared" si="221"/>
        <v/>
      </c>
      <c r="S514" s="42" t="str">
        <f t="shared" si="222"/>
        <v/>
      </c>
      <c r="T514" s="42" t="str">
        <f t="shared" si="223"/>
        <v/>
      </c>
      <c r="U514" s="42">
        <f t="shared" si="224"/>
        <v>0</v>
      </c>
      <c r="V514" s="37" t="str">
        <f t="shared" ca="1" si="225"/>
        <v>No prazo, ainda não iniciado</v>
      </c>
      <c r="W514" s="33" t="str">
        <f t="shared" si="226"/>
        <v>EVT 43 - Frango e Suínos</v>
      </c>
    </row>
    <row r="515" spans="1:23" x14ac:dyDescent="0.25">
      <c r="A515" s="29">
        <f t="shared" si="213"/>
        <v>43</v>
      </c>
      <c r="B515" s="30" t="s">
        <v>107</v>
      </c>
      <c r="C515" s="197" t="s">
        <v>367</v>
      </c>
      <c r="D515" s="32" t="s">
        <v>382</v>
      </c>
      <c r="E515" s="33" t="str">
        <f t="shared" si="230"/>
        <v>121/2022 - Frango e Suínos</v>
      </c>
      <c r="F515" s="48"/>
      <c r="G515" s="35" t="str">
        <f t="shared" si="235"/>
        <v>DISPONIBILIZAÇÃO DAS EEOO</v>
      </c>
      <c r="H515" s="31" t="s">
        <v>109</v>
      </c>
      <c r="I515" s="36">
        <v>45585</v>
      </c>
      <c r="J515" s="37" t="str">
        <f t="shared" si="218"/>
        <v>J</v>
      </c>
      <c r="K515" s="38" t="s">
        <v>35</v>
      </c>
      <c r="L515" s="39">
        <v>10</v>
      </c>
      <c r="M515" s="37">
        <f t="shared" si="219"/>
        <v>45525</v>
      </c>
      <c r="N515" s="37">
        <f t="shared" si="234"/>
        <v>45535</v>
      </c>
      <c r="O515" s="37" t="str">
        <f t="shared" si="236"/>
        <v/>
      </c>
      <c r="P515" s="28"/>
      <c r="Q515" s="40" t="str">
        <f t="shared" si="220"/>
        <v/>
      </c>
      <c r="R515" s="41" t="str">
        <f t="shared" si="221"/>
        <v/>
      </c>
      <c r="S515" s="42" t="str">
        <f t="shared" si="222"/>
        <v/>
      </c>
      <c r="T515" s="42" t="str">
        <f t="shared" si="223"/>
        <v/>
      </c>
      <c r="U515" s="42">
        <f t="shared" si="224"/>
        <v>0</v>
      </c>
      <c r="V515" s="37" t="str">
        <f t="shared" ca="1" si="225"/>
        <v>No prazo, ainda não iniciado</v>
      </c>
      <c r="W515" s="33" t="str">
        <f t="shared" si="226"/>
        <v>EVT 43 - Frango e Suínos</v>
      </c>
    </row>
    <row r="516" spans="1:23" x14ac:dyDescent="0.25">
      <c r="A516" s="29">
        <f t="shared" si="213"/>
        <v>43</v>
      </c>
      <c r="B516" s="30" t="s">
        <v>107</v>
      </c>
      <c r="C516" s="197" t="s">
        <v>367</v>
      </c>
      <c r="D516" s="32" t="s">
        <v>382</v>
      </c>
      <c r="E516" s="33" t="str">
        <f t="shared" si="230"/>
        <v>121/2022 - Frango e Suínos</v>
      </c>
      <c r="F516" s="48"/>
      <c r="G516" s="35" t="str">
        <f t="shared" si="235"/>
        <v>DISPONIBILIZAÇÃO DAS EEOO</v>
      </c>
      <c r="H516" s="31" t="s">
        <v>109</v>
      </c>
      <c r="I516" s="36">
        <v>45585</v>
      </c>
      <c r="J516" s="37" t="str">
        <f t="shared" si="218"/>
        <v>K</v>
      </c>
      <c r="K516" s="38" t="s">
        <v>36</v>
      </c>
      <c r="L516" s="39">
        <v>35</v>
      </c>
      <c r="M516" s="37">
        <f t="shared" si="219"/>
        <v>45535</v>
      </c>
      <c r="N516" s="37">
        <f t="shared" si="234"/>
        <v>45570</v>
      </c>
      <c r="O516" s="37" t="str">
        <f t="shared" si="236"/>
        <v/>
      </c>
      <c r="P516" s="28"/>
      <c r="Q516" s="40" t="str">
        <f t="shared" si="220"/>
        <v/>
      </c>
      <c r="R516" s="41" t="str">
        <f t="shared" si="221"/>
        <v/>
      </c>
      <c r="S516" s="42" t="str">
        <f t="shared" si="222"/>
        <v/>
      </c>
      <c r="T516" s="42" t="str">
        <f t="shared" si="223"/>
        <v/>
      </c>
      <c r="U516" s="42">
        <f t="shared" si="224"/>
        <v>0</v>
      </c>
      <c r="V516" s="37" t="str">
        <f t="shared" ca="1" si="225"/>
        <v>No prazo, ainda não iniciado</v>
      </c>
      <c r="W516" s="33" t="str">
        <f t="shared" si="226"/>
        <v>EVT 43 - Frango e Suínos</v>
      </c>
    </row>
    <row r="517" spans="1:23" x14ac:dyDescent="0.25">
      <c r="A517" s="29">
        <f t="shared" si="213"/>
        <v>43</v>
      </c>
      <c r="B517" s="30" t="s">
        <v>107</v>
      </c>
      <c r="C517" s="197" t="s">
        <v>367</v>
      </c>
      <c r="D517" s="32" t="s">
        <v>382</v>
      </c>
      <c r="E517" s="33" t="str">
        <f t="shared" si="230"/>
        <v>121/2022 - Frango e Suínos</v>
      </c>
      <c r="F517" s="48"/>
      <c r="G517" s="35" t="str">
        <f t="shared" si="235"/>
        <v>DISPONIBILIZAÇÃO DAS EEOO</v>
      </c>
      <c r="H517" s="31" t="s">
        <v>109</v>
      </c>
      <c r="I517" s="36">
        <v>45585</v>
      </c>
      <c r="J517" s="37" t="str">
        <f t="shared" si="218"/>
        <v>L</v>
      </c>
      <c r="K517" s="38" t="s">
        <v>37</v>
      </c>
      <c r="L517" s="39">
        <v>5</v>
      </c>
      <c r="M517" s="37">
        <f t="shared" si="219"/>
        <v>45570</v>
      </c>
      <c r="N517" s="43">
        <f>I517-10</f>
        <v>45575</v>
      </c>
      <c r="O517" s="37" t="str">
        <f t="shared" si="236"/>
        <v/>
      </c>
      <c r="P517" s="28"/>
      <c r="Q517" s="40" t="str">
        <f t="shared" si="220"/>
        <v/>
      </c>
      <c r="R517" s="41" t="str">
        <f t="shared" si="221"/>
        <v/>
      </c>
      <c r="S517" s="42" t="str">
        <f t="shared" si="222"/>
        <v/>
      </c>
      <c r="T517" s="42" t="str">
        <f t="shared" si="223"/>
        <v/>
      </c>
      <c r="U517" s="42">
        <f t="shared" si="224"/>
        <v>0</v>
      </c>
      <c r="V517" s="37" t="str">
        <f t="shared" ca="1" si="225"/>
        <v>No prazo, ainda não iniciado</v>
      </c>
      <c r="W517" s="33" t="str">
        <f t="shared" si="226"/>
        <v>EVT 43 - Frango e Suínos</v>
      </c>
    </row>
    <row r="518" spans="1:23" x14ac:dyDescent="0.25">
      <c r="A518" s="29">
        <f t="shared" si="213"/>
        <v>44</v>
      </c>
      <c r="B518" s="30" t="s">
        <v>107</v>
      </c>
      <c r="C518" s="31" t="s">
        <v>368</v>
      </c>
      <c r="D518" s="32" t="s">
        <v>111</v>
      </c>
      <c r="E518" s="33" t="str">
        <f t="shared" si="217"/>
        <v>104/2023 - RAC/RAN (Gêneros)</v>
      </c>
      <c r="F518" s="48"/>
      <c r="G518" s="35" t="str">
        <f>IF(P518="",MID(K518,5,999),IF(P519="",MID(K519,5,999),IF(P520="",MID(K520,5,999),IF(P521="",MID(K521,5,999),IF(P522="",MID(K522,5,999),IF(P523="",MID(K523,5,999),IF(P524="",MID(K524,5,999),IF(P525="",MID(K525,5,999),IF(P526="",MID(K526,5,999),IF(P527="",MID(K527,5,999),IF(P528="",MID(K528,5,999),MID(K529,5,999))))))))))))</f>
        <v>DISPONIBILIZAÇÃO DAS EEOO</v>
      </c>
      <c r="H518" s="46" t="s">
        <v>377</v>
      </c>
      <c r="I518" s="36">
        <v>45606</v>
      </c>
      <c r="J518" s="37" t="str">
        <f t="shared" si="218"/>
        <v>A</v>
      </c>
      <c r="K518" s="38" t="s">
        <v>26</v>
      </c>
      <c r="L518" s="39">
        <v>0</v>
      </c>
      <c r="M518" s="37">
        <f t="shared" si="219"/>
        <v>45528</v>
      </c>
      <c r="N518" s="37">
        <f t="shared" ref="N518:N528" si="237">M519</f>
        <v>45528</v>
      </c>
      <c r="O518" s="37">
        <f>M518</f>
        <v>45528</v>
      </c>
      <c r="P518" s="28"/>
      <c r="Q518" s="40" t="str">
        <f t="shared" si="220"/>
        <v/>
      </c>
      <c r="R518" s="41" t="str">
        <f t="shared" si="221"/>
        <v/>
      </c>
      <c r="S518" s="42" t="str">
        <f t="shared" si="222"/>
        <v/>
      </c>
      <c r="T518" s="42" t="str">
        <f t="shared" si="223"/>
        <v/>
      </c>
      <c r="U518" s="42">
        <f t="shared" si="224"/>
        <v>0</v>
      </c>
      <c r="V518" s="37" t="str">
        <f t="shared" ca="1" si="225"/>
        <v>No prazo, em andamento</v>
      </c>
      <c r="W518" s="33" t="str">
        <f t="shared" si="226"/>
        <v>EVT 44 - RAC/RAN (Gêneros)</v>
      </c>
    </row>
    <row r="519" spans="1:23" x14ac:dyDescent="0.25">
      <c r="A519" s="29">
        <f t="shared" si="213"/>
        <v>44</v>
      </c>
      <c r="B519" s="30" t="s">
        <v>107</v>
      </c>
      <c r="C519" s="31" t="s">
        <v>368</v>
      </c>
      <c r="D519" s="32" t="s">
        <v>111</v>
      </c>
      <c r="E519" s="33" t="str">
        <f t="shared" si="217"/>
        <v>104/2023 - RAC/RAN (Gêneros)</v>
      </c>
      <c r="F519" s="48"/>
      <c r="G519" s="35" t="str">
        <f t="shared" ref="G519:G529" si="238">G518</f>
        <v>DISPONIBILIZAÇÃO DAS EEOO</v>
      </c>
      <c r="H519" s="46" t="s">
        <v>377</v>
      </c>
      <c r="I519" s="36">
        <v>45606</v>
      </c>
      <c r="J519" s="37" t="str">
        <f t="shared" si="218"/>
        <v>B</v>
      </c>
      <c r="K519" s="38" t="s">
        <v>27</v>
      </c>
      <c r="L519" s="39">
        <v>5</v>
      </c>
      <c r="M519" s="37">
        <f t="shared" si="219"/>
        <v>45528</v>
      </c>
      <c r="N519" s="37">
        <f t="shared" si="237"/>
        <v>45533</v>
      </c>
      <c r="O519" s="37" t="str">
        <f t="shared" ref="O519:O529" si="239">IF(P518&lt;&gt;"",P518,"")</f>
        <v/>
      </c>
      <c r="P519" s="28"/>
      <c r="Q519" s="40" t="str">
        <f t="shared" si="220"/>
        <v/>
      </c>
      <c r="R519" s="41" t="str">
        <f t="shared" si="221"/>
        <v/>
      </c>
      <c r="S519" s="42" t="str">
        <f t="shared" si="222"/>
        <v/>
      </c>
      <c r="T519" s="42" t="str">
        <f t="shared" si="223"/>
        <v/>
      </c>
      <c r="U519" s="42">
        <f t="shared" si="224"/>
        <v>0</v>
      </c>
      <c r="V519" s="37" t="str">
        <f t="shared" ca="1" si="225"/>
        <v>No prazo, ainda não iniciado</v>
      </c>
      <c r="W519" s="33" t="str">
        <f t="shared" si="226"/>
        <v>EVT 44 - RAC/RAN (Gêneros)</v>
      </c>
    </row>
    <row r="520" spans="1:23" x14ac:dyDescent="0.25">
      <c r="A520" s="29">
        <f t="shared" si="213"/>
        <v>44</v>
      </c>
      <c r="B520" s="30" t="s">
        <v>107</v>
      </c>
      <c r="C520" s="31" t="s">
        <v>368</v>
      </c>
      <c r="D520" s="32" t="s">
        <v>111</v>
      </c>
      <c r="E520" s="33" t="str">
        <f t="shared" si="217"/>
        <v>104/2023 - RAC/RAN (Gêneros)</v>
      </c>
      <c r="F520" s="48"/>
      <c r="G520" s="35" t="str">
        <f t="shared" si="238"/>
        <v>DISPONIBILIZAÇÃO DAS EEOO</v>
      </c>
      <c r="H520" s="46" t="s">
        <v>377</v>
      </c>
      <c r="I520" s="36">
        <v>45606</v>
      </c>
      <c r="J520" s="37" t="str">
        <f t="shared" si="218"/>
        <v>C</v>
      </c>
      <c r="K520" s="38" t="s">
        <v>28</v>
      </c>
      <c r="L520" s="39">
        <v>10</v>
      </c>
      <c r="M520" s="37">
        <f t="shared" si="219"/>
        <v>45533</v>
      </c>
      <c r="N520" s="37">
        <f t="shared" si="237"/>
        <v>45543</v>
      </c>
      <c r="O520" s="37" t="str">
        <f t="shared" si="239"/>
        <v/>
      </c>
      <c r="P520" s="28"/>
      <c r="Q520" s="40" t="str">
        <f t="shared" si="220"/>
        <v/>
      </c>
      <c r="R520" s="41" t="str">
        <f t="shared" si="221"/>
        <v/>
      </c>
      <c r="S520" s="42" t="str">
        <f t="shared" si="222"/>
        <v/>
      </c>
      <c r="T520" s="42" t="str">
        <f t="shared" si="223"/>
        <v/>
      </c>
      <c r="U520" s="42">
        <f t="shared" si="224"/>
        <v>0</v>
      </c>
      <c r="V520" s="37" t="str">
        <f t="shared" ca="1" si="225"/>
        <v>No prazo, ainda não iniciado</v>
      </c>
      <c r="W520" s="33" t="str">
        <f t="shared" si="226"/>
        <v>EVT 44 - RAC/RAN (Gêneros)</v>
      </c>
    </row>
    <row r="521" spans="1:23" x14ac:dyDescent="0.25">
      <c r="A521" s="29">
        <f t="shared" si="213"/>
        <v>44</v>
      </c>
      <c r="B521" s="30" t="s">
        <v>107</v>
      </c>
      <c r="C521" s="31" t="s">
        <v>368</v>
      </c>
      <c r="D521" s="32" t="s">
        <v>111</v>
      </c>
      <c r="E521" s="33" t="str">
        <f t="shared" si="217"/>
        <v>104/2023 - RAC/RAN (Gêneros)</v>
      </c>
      <c r="F521" s="48"/>
      <c r="G521" s="35" t="str">
        <f t="shared" si="238"/>
        <v>DISPONIBILIZAÇÃO DAS EEOO</v>
      </c>
      <c r="H521" s="46" t="s">
        <v>377</v>
      </c>
      <c r="I521" s="36">
        <v>45606</v>
      </c>
      <c r="J521" s="37" t="str">
        <f t="shared" si="218"/>
        <v>D</v>
      </c>
      <c r="K521" s="38" t="s">
        <v>29</v>
      </c>
      <c r="L521" s="39">
        <v>2</v>
      </c>
      <c r="M521" s="37">
        <f t="shared" si="219"/>
        <v>45543</v>
      </c>
      <c r="N521" s="37">
        <f t="shared" si="237"/>
        <v>45545</v>
      </c>
      <c r="O521" s="37" t="str">
        <f t="shared" si="239"/>
        <v/>
      </c>
      <c r="P521" s="28"/>
      <c r="Q521" s="40" t="str">
        <f t="shared" si="220"/>
        <v/>
      </c>
      <c r="R521" s="41" t="str">
        <f t="shared" si="221"/>
        <v/>
      </c>
      <c r="S521" s="42" t="str">
        <f t="shared" si="222"/>
        <v/>
      </c>
      <c r="T521" s="42" t="str">
        <f t="shared" si="223"/>
        <v/>
      </c>
      <c r="U521" s="42">
        <f t="shared" si="224"/>
        <v>0</v>
      </c>
      <c r="V521" s="37" t="str">
        <f t="shared" ca="1" si="225"/>
        <v>No prazo, ainda não iniciado</v>
      </c>
      <c r="W521" s="33" t="str">
        <f t="shared" si="226"/>
        <v>EVT 44 - RAC/RAN (Gêneros)</v>
      </c>
    </row>
    <row r="522" spans="1:23" x14ac:dyDescent="0.25">
      <c r="A522" s="29">
        <f t="shared" si="213"/>
        <v>44</v>
      </c>
      <c r="B522" s="30" t="s">
        <v>107</v>
      </c>
      <c r="C522" s="31" t="s">
        <v>368</v>
      </c>
      <c r="D522" s="32" t="s">
        <v>111</v>
      </c>
      <c r="E522" s="33" t="str">
        <f t="shared" si="217"/>
        <v>104/2023 - RAC/RAN (Gêneros)</v>
      </c>
      <c r="F522" s="48"/>
      <c r="G522" s="35" t="str">
        <f t="shared" si="238"/>
        <v>DISPONIBILIZAÇÃO DAS EEOO</v>
      </c>
      <c r="H522" s="46" t="s">
        <v>377</v>
      </c>
      <c r="I522" s="36">
        <v>45606</v>
      </c>
      <c r="J522" s="37" t="str">
        <f t="shared" si="218"/>
        <v>E</v>
      </c>
      <c r="K522" s="38" t="s">
        <v>30</v>
      </c>
      <c r="L522" s="39">
        <v>2</v>
      </c>
      <c r="M522" s="37">
        <f t="shared" si="219"/>
        <v>45545</v>
      </c>
      <c r="N522" s="37">
        <f t="shared" si="237"/>
        <v>45547</v>
      </c>
      <c r="O522" s="37" t="str">
        <f t="shared" si="239"/>
        <v/>
      </c>
      <c r="P522" s="28"/>
      <c r="Q522" s="40" t="str">
        <f t="shared" si="220"/>
        <v/>
      </c>
      <c r="R522" s="41" t="str">
        <f t="shared" si="221"/>
        <v/>
      </c>
      <c r="S522" s="42" t="str">
        <f t="shared" si="222"/>
        <v/>
      </c>
      <c r="T522" s="42" t="str">
        <f t="shared" si="223"/>
        <v/>
      </c>
      <c r="U522" s="42">
        <f t="shared" si="224"/>
        <v>0</v>
      </c>
      <c r="V522" s="37" t="str">
        <f t="shared" ca="1" si="225"/>
        <v>No prazo, ainda não iniciado</v>
      </c>
      <c r="W522" s="33" t="str">
        <f t="shared" si="226"/>
        <v>EVT 44 - RAC/RAN (Gêneros)</v>
      </c>
    </row>
    <row r="523" spans="1:23" x14ac:dyDescent="0.25">
      <c r="A523" s="29">
        <f t="shared" si="213"/>
        <v>44</v>
      </c>
      <c r="B523" s="30" t="s">
        <v>107</v>
      </c>
      <c r="C523" s="31" t="s">
        <v>368</v>
      </c>
      <c r="D523" s="32" t="s">
        <v>111</v>
      </c>
      <c r="E523" s="33" t="str">
        <f t="shared" si="217"/>
        <v>104/2023 - RAC/RAN (Gêneros)</v>
      </c>
      <c r="F523" s="48"/>
      <c r="G523" s="35" t="str">
        <f t="shared" si="238"/>
        <v>DISPONIBILIZAÇÃO DAS EEOO</v>
      </c>
      <c r="H523" s="46" t="s">
        <v>377</v>
      </c>
      <c r="I523" s="36">
        <v>45606</v>
      </c>
      <c r="J523" s="37" t="str">
        <f t="shared" si="218"/>
        <v>F</v>
      </c>
      <c r="K523" s="38" t="s">
        <v>31</v>
      </c>
      <c r="L523" s="39">
        <v>2</v>
      </c>
      <c r="M523" s="37">
        <f t="shared" si="219"/>
        <v>45547</v>
      </c>
      <c r="N523" s="37">
        <f t="shared" si="237"/>
        <v>45549</v>
      </c>
      <c r="O523" s="37" t="str">
        <f t="shared" si="239"/>
        <v/>
      </c>
      <c r="P523" s="28"/>
      <c r="Q523" s="40" t="str">
        <f t="shared" si="220"/>
        <v/>
      </c>
      <c r="R523" s="41" t="str">
        <f t="shared" si="221"/>
        <v/>
      </c>
      <c r="S523" s="42" t="str">
        <f t="shared" si="222"/>
        <v/>
      </c>
      <c r="T523" s="42" t="str">
        <f t="shared" si="223"/>
        <v/>
      </c>
      <c r="U523" s="42">
        <f t="shared" si="224"/>
        <v>0</v>
      </c>
      <c r="V523" s="37" t="str">
        <f t="shared" ca="1" si="225"/>
        <v>No prazo, ainda não iniciado</v>
      </c>
      <c r="W523" s="33" t="str">
        <f t="shared" si="226"/>
        <v>EVT 44 - RAC/RAN (Gêneros)</v>
      </c>
    </row>
    <row r="524" spans="1:23" x14ac:dyDescent="0.25">
      <c r="A524" s="29">
        <f t="shared" si="213"/>
        <v>44</v>
      </c>
      <c r="B524" s="30" t="s">
        <v>107</v>
      </c>
      <c r="C524" s="31" t="s">
        <v>368</v>
      </c>
      <c r="D524" s="32" t="s">
        <v>111</v>
      </c>
      <c r="E524" s="33" t="str">
        <f t="shared" si="217"/>
        <v>104/2023 - RAC/RAN (Gêneros)</v>
      </c>
      <c r="F524" s="48"/>
      <c r="G524" s="35" t="str">
        <f t="shared" si="238"/>
        <v>DISPONIBILIZAÇÃO DAS EEOO</v>
      </c>
      <c r="H524" s="46" t="s">
        <v>377</v>
      </c>
      <c r="I524" s="36">
        <v>45606</v>
      </c>
      <c r="J524" s="37" t="str">
        <f t="shared" si="218"/>
        <v>G</v>
      </c>
      <c r="K524" s="38" t="s">
        <v>32</v>
      </c>
      <c r="L524" s="39">
        <v>2</v>
      </c>
      <c r="M524" s="37">
        <f t="shared" si="219"/>
        <v>45549</v>
      </c>
      <c r="N524" s="37">
        <f t="shared" si="237"/>
        <v>45551</v>
      </c>
      <c r="O524" s="37" t="str">
        <f t="shared" si="239"/>
        <v/>
      </c>
      <c r="P524" s="28"/>
      <c r="Q524" s="40" t="str">
        <f t="shared" si="220"/>
        <v/>
      </c>
      <c r="R524" s="41" t="str">
        <f t="shared" si="221"/>
        <v/>
      </c>
      <c r="S524" s="42" t="str">
        <f t="shared" si="222"/>
        <v/>
      </c>
      <c r="T524" s="42" t="str">
        <f t="shared" si="223"/>
        <v/>
      </c>
      <c r="U524" s="42">
        <f t="shared" si="224"/>
        <v>0</v>
      </c>
      <c r="V524" s="37" t="str">
        <f t="shared" ca="1" si="225"/>
        <v>No prazo, ainda não iniciado</v>
      </c>
      <c r="W524" s="33" t="str">
        <f t="shared" si="226"/>
        <v>EVT 44 - RAC/RAN (Gêneros)</v>
      </c>
    </row>
    <row r="525" spans="1:23" x14ac:dyDescent="0.25">
      <c r="A525" s="29">
        <f t="shared" si="213"/>
        <v>44</v>
      </c>
      <c r="B525" s="30" t="s">
        <v>107</v>
      </c>
      <c r="C525" s="31" t="s">
        <v>368</v>
      </c>
      <c r="D525" s="32" t="s">
        <v>111</v>
      </c>
      <c r="E525" s="33" t="str">
        <f t="shared" si="217"/>
        <v>104/2023 - RAC/RAN (Gêneros)</v>
      </c>
      <c r="F525" s="48"/>
      <c r="G525" s="35" t="str">
        <f t="shared" si="238"/>
        <v>DISPONIBILIZAÇÃO DAS EEOO</v>
      </c>
      <c r="H525" s="46" t="s">
        <v>377</v>
      </c>
      <c r="I525" s="36">
        <v>45606</v>
      </c>
      <c r="J525" s="37" t="str">
        <f t="shared" si="218"/>
        <v>H</v>
      </c>
      <c r="K525" s="38" t="s">
        <v>33</v>
      </c>
      <c r="L525" s="39">
        <v>5</v>
      </c>
      <c r="M525" s="37">
        <f t="shared" si="219"/>
        <v>45551</v>
      </c>
      <c r="N525" s="37">
        <f t="shared" si="237"/>
        <v>45556</v>
      </c>
      <c r="O525" s="37" t="str">
        <f t="shared" si="239"/>
        <v/>
      </c>
      <c r="P525" s="28"/>
      <c r="Q525" s="40" t="str">
        <f t="shared" si="220"/>
        <v/>
      </c>
      <c r="R525" s="41" t="str">
        <f t="shared" si="221"/>
        <v/>
      </c>
      <c r="S525" s="42" t="str">
        <f t="shared" si="222"/>
        <v/>
      </c>
      <c r="T525" s="42" t="str">
        <f t="shared" si="223"/>
        <v/>
      </c>
      <c r="U525" s="42">
        <f t="shared" si="224"/>
        <v>0</v>
      </c>
      <c r="V525" s="37" t="str">
        <f t="shared" ca="1" si="225"/>
        <v>No prazo, ainda não iniciado</v>
      </c>
      <c r="W525" s="33" t="str">
        <f t="shared" si="226"/>
        <v>EVT 44 - RAC/RAN (Gêneros)</v>
      </c>
    </row>
    <row r="526" spans="1:23" x14ac:dyDescent="0.25">
      <c r="A526" s="29">
        <f t="shared" ref="A526:A577" si="240">A514+1</f>
        <v>44</v>
      </c>
      <c r="B526" s="30" t="s">
        <v>107</v>
      </c>
      <c r="C526" s="31" t="s">
        <v>368</v>
      </c>
      <c r="D526" s="32" t="s">
        <v>111</v>
      </c>
      <c r="E526" s="33" t="str">
        <f t="shared" si="217"/>
        <v>104/2023 - RAC/RAN (Gêneros)</v>
      </c>
      <c r="F526" s="48"/>
      <c r="G526" s="35" t="str">
        <f t="shared" si="238"/>
        <v>DISPONIBILIZAÇÃO DAS EEOO</v>
      </c>
      <c r="H526" s="46" t="s">
        <v>377</v>
      </c>
      <c r="I526" s="36">
        <v>45606</v>
      </c>
      <c r="J526" s="37" t="str">
        <f t="shared" si="218"/>
        <v>I</v>
      </c>
      <c r="K526" s="38" t="s">
        <v>34</v>
      </c>
      <c r="L526" s="39">
        <v>15</v>
      </c>
      <c r="M526" s="37">
        <f t="shared" si="219"/>
        <v>45556</v>
      </c>
      <c r="N526" s="37">
        <f t="shared" si="237"/>
        <v>45571</v>
      </c>
      <c r="O526" s="37" t="str">
        <f t="shared" si="239"/>
        <v/>
      </c>
      <c r="P526" s="28"/>
      <c r="Q526" s="40" t="str">
        <f t="shared" si="220"/>
        <v/>
      </c>
      <c r="R526" s="41" t="str">
        <f t="shared" si="221"/>
        <v/>
      </c>
      <c r="S526" s="42" t="str">
        <f t="shared" si="222"/>
        <v/>
      </c>
      <c r="T526" s="42" t="str">
        <f t="shared" si="223"/>
        <v/>
      </c>
      <c r="U526" s="42">
        <f t="shared" si="224"/>
        <v>0</v>
      </c>
      <c r="V526" s="37" t="str">
        <f t="shared" ca="1" si="225"/>
        <v>No prazo, ainda não iniciado</v>
      </c>
      <c r="W526" s="33" t="str">
        <f t="shared" si="226"/>
        <v>EVT 44 - RAC/RAN (Gêneros)</v>
      </c>
    </row>
    <row r="527" spans="1:23" x14ac:dyDescent="0.25">
      <c r="A527" s="29">
        <f t="shared" si="240"/>
        <v>44</v>
      </c>
      <c r="B527" s="30" t="s">
        <v>107</v>
      </c>
      <c r="C527" s="31" t="s">
        <v>368</v>
      </c>
      <c r="D527" s="32" t="s">
        <v>111</v>
      </c>
      <c r="E527" s="33" t="str">
        <f t="shared" si="217"/>
        <v>104/2023 - RAC/RAN (Gêneros)</v>
      </c>
      <c r="F527" s="48"/>
      <c r="G527" s="35" t="str">
        <f t="shared" si="238"/>
        <v>DISPONIBILIZAÇÃO DAS EEOO</v>
      </c>
      <c r="H527" s="46" t="s">
        <v>377</v>
      </c>
      <c r="I527" s="36">
        <v>45606</v>
      </c>
      <c r="J527" s="37" t="str">
        <f t="shared" si="218"/>
        <v>J</v>
      </c>
      <c r="K527" s="38" t="s">
        <v>35</v>
      </c>
      <c r="L527" s="39">
        <v>10</v>
      </c>
      <c r="M527" s="37">
        <f t="shared" si="219"/>
        <v>45571</v>
      </c>
      <c r="N527" s="37">
        <f t="shared" si="237"/>
        <v>45581</v>
      </c>
      <c r="O527" s="37" t="str">
        <f t="shared" si="239"/>
        <v/>
      </c>
      <c r="P527" s="28"/>
      <c r="Q527" s="40" t="str">
        <f t="shared" si="220"/>
        <v/>
      </c>
      <c r="R527" s="41" t="str">
        <f t="shared" si="221"/>
        <v/>
      </c>
      <c r="S527" s="42" t="str">
        <f t="shared" si="222"/>
        <v/>
      </c>
      <c r="T527" s="42" t="str">
        <f t="shared" si="223"/>
        <v/>
      </c>
      <c r="U527" s="42">
        <f t="shared" si="224"/>
        <v>0</v>
      </c>
      <c r="V527" s="37" t="str">
        <f t="shared" ca="1" si="225"/>
        <v>No prazo, ainda não iniciado</v>
      </c>
      <c r="W527" s="33" t="str">
        <f t="shared" si="226"/>
        <v>EVT 44 - RAC/RAN (Gêneros)</v>
      </c>
    </row>
    <row r="528" spans="1:23" x14ac:dyDescent="0.25">
      <c r="A528" s="29">
        <f t="shared" si="240"/>
        <v>44</v>
      </c>
      <c r="B528" s="30" t="s">
        <v>107</v>
      </c>
      <c r="C528" s="31" t="s">
        <v>368</v>
      </c>
      <c r="D528" s="32" t="s">
        <v>111</v>
      </c>
      <c r="E528" s="33" t="str">
        <f t="shared" si="217"/>
        <v>104/2023 - RAC/RAN (Gêneros)</v>
      </c>
      <c r="F528" s="48"/>
      <c r="G528" s="35" t="str">
        <f t="shared" si="238"/>
        <v>DISPONIBILIZAÇÃO DAS EEOO</v>
      </c>
      <c r="H528" s="46" t="s">
        <v>377</v>
      </c>
      <c r="I528" s="36">
        <v>45606</v>
      </c>
      <c r="J528" s="37" t="str">
        <f t="shared" si="218"/>
        <v>K</v>
      </c>
      <c r="K528" s="38" t="s">
        <v>36</v>
      </c>
      <c r="L528" s="39">
        <v>10</v>
      </c>
      <c r="M528" s="37">
        <f t="shared" si="219"/>
        <v>45581</v>
      </c>
      <c r="N528" s="37">
        <f t="shared" si="237"/>
        <v>45591</v>
      </c>
      <c r="O528" s="37" t="str">
        <f t="shared" si="239"/>
        <v/>
      </c>
      <c r="P528" s="28"/>
      <c r="Q528" s="40" t="str">
        <f t="shared" si="220"/>
        <v/>
      </c>
      <c r="R528" s="41" t="str">
        <f t="shared" si="221"/>
        <v/>
      </c>
      <c r="S528" s="42" t="str">
        <f t="shared" si="222"/>
        <v/>
      </c>
      <c r="T528" s="42" t="str">
        <f t="shared" si="223"/>
        <v/>
      </c>
      <c r="U528" s="42">
        <f t="shared" si="224"/>
        <v>0</v>
      </c>
      <c r="V528" s="37" t="str">
        <f t="shared" ca="1" si="225"/>
        <v>No prazo, ainda não iniciado</v>
      </c>
      <c r="W528" s="33" t="str">
        <f t="shared" si="226"/>
        <v>EVT 44 - RAC/RAN (Gêneros)</v>
      </c>
    </row>
    <row r="529" spans="1:23" x14ac:dyDescent="0.25">
      <c r="A529" s="29">
        <f t="shared" si="240"/>
        <v>44</v>
      </c>
      <c r="B529" s="30" t="s">
        <v>107</v>
      </c>
      <c r="C529" s="31" t="s">
        <v>368</v>
      </c>
      <c r="D529" s="32" t="s">
        <v>111</v>
      </c>
      <c r="E529" s="33" t="str">
        <f t="shared" si="217"/>
        <v>104/2023 - RAC/RAN (Gêneros)</v>
      </c>
      <c r="F529" s="48"/>
      <c r="G529" s="35" t="str">
        <f t="shared" si="238"/>
        <v>DISPONIBILIZAÇÃO DAS EEOO</v>
      </c>
      <c r="H529" s="46" t="s">
        <v>377</v>
      </c>
      <c r="I529" s="36">
        <v>45606</v>
      </c>
      <c r="J529" s="37" t="str">
        <f t="shared" si="218"/>
        <v>L</v>
      </c>
      <c r="K529" s="38" t="s">
        <v>37</v>
      </c>
      <c r="L529" s="39">
        <v>5</v>
      </c>
      <c r="M529" s="37">
        <f t="shared" si="219"/>
        <v>45591</v>
      </c>
      <c r="N529" s="43">
        <f>I529-10</f>
        <v>45596</v>
      </c>
      <c r="O529" s="37" t="str">
        <f t="shared" si="239"/>
        <v/>
      </c>
      <c r="P529" s="28"/>
      <c r="Q529" s="40" t="str">
        <f t="shared" si="220"/>
        <v/>
      </c>
      <c r="R529" s="41" t="str">
        <f t="shared" si="221"/>
        <v/>
      </c>
      <c r="S529" s="42" t="str">
        <f t="shared" si="222"/>
        <v/>
      </c>
      <c r="T529" s="42" t="str">
        <f t="shared" si="223"/>
        <v/>
      </c>
      <c r="U529" s="42">
        <f t="shared" si="224"/>
        <v>0</v>
      </c>
      <c r="V529" s="37" t="str">
        <f t="shared" ca="1" si="225"/>
        <v>No prazo, ainda não iniciado</v>
      </c>
      <c r="W529" s="33" t="str">
        <f t="shared" si="226"/>
        <v>EVT 44 - RAC/RAN (Gêneros)</v>
      </c>
    </row>
    <row r="530" spans="1:23" x14ac:dyDescent="0.25">
      <c r="A530" s="29">
        <f t="shared" si="240"/>
        <v>45</v>
      </c>
      <c r="B530" s="30" t="s">
        <v>107</v>
      </c>
      <c r="C530" s="31" t="s">
        <v>371</v>
      </c>
      <c r="D530" s="32" t="s">
        <v>380</v>
      </c>
      <c r="E530" s="33" t="str">
        <f t="shared" ref="E530:E565" si="241">C530&amp;" - "&amp;D530</f>
        <v>95002/2024 - Pão e Água</v>
      </c>
      <c r="F530" s="49"/>
      <c r="G530" s="35" t="str">
        <f>IF(P530="",MID(K530,5,999),IF(P531="",MID(K531,5,999),IF(P532="",MID(K532,5,999),IF(P533="",MID(K533,5,999),IF(P534="",MID(K534,5,999),IF(P535="",MID(K535,5,999),IF(P536="",MID(K536,5,999),IF(P537="",MID(K537,5,999),IF(P538="",MID(K538,5,999),IF(P539="",MID(K539,5,999),IF(P540="",MID(K540,5,999),MID(K541,5,999))))))))))))</f>
        <v>CORREÇÃO E PUBLICAÇÃO</v>
      </c>
      <c r="H530" s="31" t="s">
        <v>112</v>
      </c>
      <c r="I530" s="36">
        <v>45434</v>
      </c>
      <c r="J530" s="37" t="str">
        <f t="shared" ref="J530:J565" si="242">LEFT(K530,1)</f>
        <v>A</v>
      </c>
      <c r="K530" s="38" t="s">
        <v>26</v>
      </c>
      <c r="L530" s="39">
        <v>0</v>
      </c>
      <c r="M530" s="37">
        <f t="shared" ref="M530:M565" si="243">N530-L530</f>
        <v>45314</v>
      </c>
      <c r="N530" s="37">
        <f t="shared" ref="N530:N540" si="244">M531</f>
        <v>45314</v>
      </c>
      <c r="O530" s="37">
        <f>M530</f>
        <v>45314</v>
      </c>
      <c r="P530" s="28">
        <v>44953</v>
      </c>
      <c r="Q530" s="40" t="str">
        <f t="shared" ref="Q530:Q565" si="245">IF(P530&lt;&gt;"","S","")</f>
        <v>S</v>
      </c>
      <c r="R530" s="41">
        <f t="shared" ref="R530:R565" si="246">IF(Q530="S",P530-O530,"")</f>
        <v>-361</v>
      </c>
      <c r="S530" s="42">
        <f t="shared" ref="S530:S565" si="247">IF(Q530="S",L530,"")</f>
        <v>0</v>
      </c>
      <c r="T530" s="42">
        <f t="shared" ref="T530:T565" si="248">IF(R530&lt;&gt;"",R530-L530,"")</f>
        <v>-361</v>
      </c>
      <c r="U530" s="42">
        <f t="shared" ref="U530:U565" si="249">IF(Q530&lt;&gt;"",1,0)</f>
        <v>1</v>
      </c>
      <c r="V530" s="37" t="str">
        <f t="shared" ref="V530:V565" ca="1" si="250">IF(AND(N530&gt;=TODAY(),P530="",O530=""),"No prazo, ainda não iniciado",IF(AND(P530&lt;=N530,P530&lt;&gt;""),"Executado no prazo",IF(AND(N530&gt;=TODAY(),P530="",O530&lt;&gt;""),"No prazo, em andamento",IF(AND(P530&gt;N530,P530&lt;&gt;""),"Executado com atraso",IF(AND(N530&lt;TODAY(),P530="",O530=""),"Atrasado, ainda não iniciado",IF(AND(N530&lt;TODAY(),P530="",O530&lt;&gt;""),"Atrasado, em andamento"))))))</f>
        <v>Executado no prazo</v>
      </c>
      <c r="W530" s="33" t="str">
        <f t="shared" si="226"/>
        <v>EVT 45 - Pão e Água</v>
      </c>
    </row>
    <row r="531" spans="1:23" x14ac:dyDescent="0.25">
      <c r="A531" s="29">
        <f t="shared" si="240"/>
        <v>45</v>
      </c>
      <c r="B531" s="30" t="s">
        <v>107</v>
      </c>
      <c r="C531" s="31" t="s">
        <v>371</v>
      </c>
      <c r="D531" s="32" t="s">
        <v>380</v>
      </c>
      <c r="E531" s="33" t="str">
        <f t="shared" si="241"/>
        <v>95002/2024 - Pão e Água</v>
      </c>
      <c r="F531" s="49"/>
      <c r="G531" s="35" t="str">
        <f t="shared" ref="G531:G541" si="251">G530</f>
        <v>CORREÇÃO E PUBLICAÇÃO</v>
      </c>
      <c r="H531" s="31" t="s">
        <v>112</v>
      </c>
      <c r="I531" s="36">
        <v>45434</v>
      </c>
      <c r="J531" s="37" t="str">
        <f t="shared" si="242"/>
        <v>B</v>
      </c>
      <c r="K531" s="38" t="s">
        <v>27</v>
      </c>
      <c r="L531" s="39">
        <v>5</v>
      </c>
      <c r="M531" s="37">
        <f t="shared" si="243"/>
        <v>45314</v>
      </c>
      <c r="N531" s="37">
        <f t="shared" si="244"/>
        <v>45319</v>
      </c>
      <c r="O531" s="37">
        <f t="shared" ref="O531:O541" si="252">IF(P530&lt;&gt;"",P530,"")</f>
        <v>44953</v>
      </c>
      <c r="P531" s="28">
        <v>44963</v>
      </c>
      <c r="Q531" s="40" t="str">
        <f t="shared" si="245"/>
        <v>S</v>
      </c>
      <c r="R531" s="41">
        <f t="shared" si="246"/>
        <v>10</v>
      </c>
      <c r="S531" s="42">
        <f t="shared" si="247"/>
        <v>5</v>
      </c>
      <c r="T531" s="42">
        <f t="shared" si="248"/>
        <v>5</v>
      </c>
      <c r="U531" s="42">
        <f t="shared" si="249"/>
        <v>1</v>
      </c>
      <c r="V531" s="37" t="str">
        <f t="shared" ca="1" si="250"/>
        <v>Executado no prazo</v>
      </c>
      <c r="W531" s="33" t="str">
        <f t="shared" si="226"/>
        <v>EVT 45 - Pão e Água</v>
      </c>
    </row>
    <row r="532" spans="1:23" x14ac:dyDescent="0.25">
      <c r="A532" s="29">
        <f t="shared" si="240"/>
        <v>45</v>
      </c>
      <c r="B532" s="30" t="s">
        <v>107</v>
      </c>
      <c r="C532" s="31" t="s">
        <v>371</v>
      </c>
      <c r="D532" s="32" t="s">
        <v>380</v>
      </c>
      <c r="E532" s="33" t="str">
        <f t="shared" si="241"/>
        <v>95002/2024 - Pão e Água</v>
      </c>
      <c r="F532" s="49"/>
      <c r="G532" s="35" t="str">
        <f t="shared" si="251"/>
        <v>CORREÇÃO E PUBLICAÇÃO</v>
      </c>
      <c r="H532" s="31" t="s">
        <v>112</v>
      </c>
      <c r="I532" s="36">
        <v>45434</v>
      </c>
      <c r="J532" s="37" t="str">
        <f t="shared" si="242"/>
        <v>C</v>
      </c>
      <c r="K532" s="38" t="s">
        <v>28</v>
      </c>
      <c r="L532" s="39">
        <v>15</v>
      </c>
      <c r="M532" s="37">
        <f t="shared" si="243"/>
        <v>45319</v>
      </c>
      <c r="N532" s="37">
        <f t="shared" si="244"/>
        <v>45334</v>
      </c>
      <c r="O532" s="37">
        <f t="shared" si="252"/>
        <v>44963</v>
      </c>
      <c r="P532" s="28">
        <v>44985</v>
      </c>
      <c r="Q532" s="40" t="str">
        <f t="shared" si="245"/>
        <v>S</v>
      </c>
      <c r="R532" s="41">
        <f t="shared" si="246"/>
        <v>22</v>
      </c>
      <c r="S532" s="42">
        <f t="shared" si="247"/>
        <v>15</v>
      </c>
      <c r="T532" s="42">
        <f t="shared" si="248"/>
        <v>7</v>
      </c>
      <c r="U532" s="42">
        <f t="shared" si="249"/>
        <v>1</v>
      </c>
      <c r="V532" s="37" t="str">
        <f t="shared" ca="1" si="250"/>
        <v>Executado no prazo</v>
      </c>
      <c r="W532" s="33" t="str">
        <f t="shared" ref="W532:W571" si="253">"EVT "&amp;A532&amp;" - "&amp;D532</f>
        <v>EVT 45 - Pão e Água</v>
      </c>
    </row>
    <row r="533" spans="1:23" x14ac:dyDescent="0.25">
      <c r="A533" s="29">
        <f t="shared" si="240"/>
        <v>45</v>
      </c>
      <c r="B533" s="30" t="s">
        <v>107</v>
      </c>
      <c r="C533" s="31" t="s">
        <v>371</v>
      </c>
      <c r="D533" s="32" t="s">
        <v>380</v>
      </c>
      <c r="E533" s="33" t="str">
        <f t="shared" si="241"/>
        <v>95002/2024 - Pão e Água</v>
      </c>
      <c r="F533" s="49"/>
      <c r="G533" s="35" t="str">
        <f t="shared" si="251"/>
        <v>CORREÇÃO E PUBLICAÇÃO</v>
      </c>
      <c r="H533" s="31" t="s">
        <v>112</v>
      </c>
      <c r="I533" s="36">
        <v>45434</v>
      </c>
      <c r="J533" s="37" t="str">
        <f t="shared" si="242"/>
        <v>D</v>
      </c>
      <c r="K533" s="38" t="s">
        <v>29</v>
      </c>
      <c r="L533" s="39">
        <v>15</v>
      </c>
      <c r="M533" s="37">
        <f t="shared" si="243"/>
        <v>45334</v>
      </c>
      <c r="N533" s="37">
        <f t="shared" si="244"/>
        <v>45349</v>
      </c>
      <c r="O533" s="37">
        <f t="shared" si="252"/>
        <v>44985</v>
      </c>
      <c r="P533" s="28">
        <v>44985</v>
      </c>
      <c r="Q533" s="40" t="str">
        <f t="shared" si="245"/>
        <v>S</v>
      </c>
      <c r="R533" s="41">
        <f t="shared" si="246"/>
        <v>0</v>
      </c>
      <c r="S533" s="42">
        <f t="shared" si="247"/>
        <v>15</v>
      </c>
      <c r="T533" s="42">
        <f t="shared" si="248"/>
        <v>-15</v>
      </c>
      <c r="U533" s="42">
        <f t="shared" si="249"/>
        <v>1</v>
      </c>
      <c r="V533" s="37" t="str">
        <f t="shared" ca="1" si="250"/>
        <v>Executado no prazo</v>
      </c>
      <c r="W533" s="33" t="str">
        <f t="shared" si="253"/>
        <v>EVT 45 - Pão e Água</v>
      </c>
    </row>
    <row r="534" spans="1:23" x14ac:dyDescent="0.25">
      <c r="A534" s="29">
        <f t="shared" si="240"/>
        <v>45</v>
      </c>
      <c r="B534" s="30" t="s">
        <v>107</v>
      </c>
      <c r="C534" s="31" t="s">
        <v>371</v>
      </c>
      <c r="D534" s="32" t="s">
        <v>380</v>
      </c>
      <c r="E534" s="33" t="str">
        <f t="shared" si="241"/>
        <v>95002/2024 - Pão e Água</v>
      </c>
      <c r="F534" s="49"/>
      <c r="G534" s="35" t="str">
        <f t="shared" si="251"/>
        <v>CORREÇÃO E PUBLICAÇÃO</v>
      </c>
      <c r="H534" s="31" t="s">
        <v>112</v>
      </c>
      <c r="I534" s="36">
        <v>45434</v>
      </c>
      <c r="J534" s="37" t="str">
        <f t="shared" si="242"/>
        <v>E</v>
      </c>
      <c r="K534" s="38" t="s">
        <v>30</v>
      </c>
      <c r="L534" s="39">
        <v>15</v>
      </c>
      <c r="M534" s="37">
        <f t="shared" si="243"/>
        <v>45349</v>
      </c>
      <c r="N534" s="37">
        <f t="shared" si="244"/>
        <v>45364</v>
      </c>
      <c r="O534" s="37">
        <f t="shared" si="252"/>
        <v>44985</v>
      </c>
      <c r="P534" s="28">
        <v>44998</v>
      </c>
      <c r="Q534" s="40" t="str">
        <f t="shared" si="245"/>
        <v>S</v>
      </c>
      <c r="R534" s="41">
        <f t="shared" si="246"/>
        <v>13</v>
      </c>
      <c r="S534" s="42">
        <f t="shared" si="247"/>
        <v>15</v>
      </c>
      <c r="T534" s="42">
        <f t="shared" si="248"/>
        <v>-2</v>
      </c>
      <c r="U534" s="42">
        <f t="shared" si="249"/>
        <v>1</v>
      </c>
      <c r="V534" s="37" t="str">
        <f t="shared" ca="1" si="250"/>
        <v>Executado no prazo</v>
      </c>
      <c r="W534" s="33" t="str">
        <f t="shared" si="253"/>
        <v>EVT 45 - Pão e Água</v>
      </c>
    </row>
    <row r="535" spans="1:23" x14ac:dyDescent="0.25">
      <c r="A535" s="29">
        <f t="shared" si="240"/>
        <v>45</v>
      </c>
      <c r="B535" s="30" t="s">
        <v>107</v>
      </c>
      <c r="C535" s="31" t="s">
        <v>371</v>
      </c>
      <c r="D535" s="32" t="s">
        <v>380</v>
      </c>
      <c r="E535" s="33" t="str">
        <f t="shared" si="241"/>
        <v>95002/2024 - Pão e Água</v>
      </c>
      <c r="F535" s="49"/>
      <c r="G535" s="35" t="str">
        <f t="shared" si="251"/>
        <v>CORREÇÃO E PUBLICAÇÃO</v>
      </c>
      <c r="H535" s="31" t="s">
        <v>112</v>
      </c>
      <c r="I535" s="36">
        <v>45434</v>
      </c>
      <c r="J535" s="37" t="str">
        <f t="shared" si="242"/>
        <v>F</v>
      </c>
      <c r="K535" s="38" t="s">
        <v>31</v>
      </c>
      <c r="L535" s="39">
        <v>5</v>
      </c>
      <c r="M535" s="37">
        <f t="shared" si="243"/>
        <v>45364</v>
      </c>
      <c r="N535" s="37">
        <f t="shared" si="244"/>
        <v>45369</v>
      </c>
      <c r="O535" s="37">
        <f t="shared" si="252"/>
        <v>44998</v>
      </c>
      <c r="P535" s="28">
        <v>44998</v>
      </c>
      <c r="Q535" s="40" t="str">
        <f t="shared" si="245"/>
        <v>S</v>
      </c>
      <c r="R535" s="41">
        <f t="shared" si="246"/>
        <v>0</v>
      </c>
      <c r="S535" s="42">
        <f t="shared" si="247"/>
        <v>5</v>
      </c>
      <c r="T535" s="42">
        <f t="shared" si="248"/>
        <v>-5</v>
      </c>
      <c r="U535" s="42">
        <f t="shared" si="249"/>
        <v>1</v>
      </c>
      <c r="V535" s="37" t="str">
        <f t="shared" ca="1" si="250"/>
        <v>Executado no prazo</v>
      </c>
      <c r="W535" s="33" t="str">
        <f t="shared" si="253"/>
        <v>EVT 45 - Pão e Água</v>
      </c>
    </row>
    <row r="536" spans="1:23" x14ac:dyDescent="0.25">
      <c r="A536" s="29">
        <f t="shared" si="240"/>
        <v>45</v>
      </c>
      <c r="B536" s="30" t="s">
        <v>107</v>
      </c>
      <c r="C536" s="31" t="s">
        <v>371</v>
      </c>
      <c r="D536" s="32" t="s">
        <v>380</v>
      </c>
      <c r="E536" s="33" t="str">
        <f t="shared" si="241"/>
        <v>95002/2024 - Pão e Água</v>
      </c>
      <c r="F536" s="49"/>
      <c r="G536" s="35" t="str">
        <f t="shared" si="251"/>
        <v>CORREÇÃO E PUBLICAÇÃO</v>
      </c>
      <c r="H536" s="31" t="s">
        <v>112</v>
      </c>
      <c r="I536" s="36">
        <v>45434</v>
      </c>
      <c r="J536" s="37" t="str">
        <f t="shared" si="242"/>
        <v>G</v>
      </c>
      <c r="K536" s="38" t="s">
        <v>32</v>
      </c>
      <c r="L536" s="39">
        <v>5</v>
      </c>
      <c r="M536" s="37">
        <f t="shared" si="243"/>
        <v>45369</v>
      </c>
      <c r="N536" s="37">
        <f t="shared" si="244"/>
        <v>45374</v>
      </c>
      <c r="O536" s="37">
        <f t="shared" si="252"/>
        <v>44998</v>
      </c>
      <c r="P536" s="28">
        <v>45001</v>
      </c>
      <c r="Q536" s="40" t="str">
        <f t="shared" si="245"/>
        <v>S</v>
      </c>
      <c r="R536" s="41">
        <f t="shared" si="246"/>
        <v>3</v>
      </c>
      <c r="S536" s="42">
        <f t="shared" si="247"/>
        <v>5</v>
      </c>
      <c r="T536" s="42">
        <f t="shared" si="248"/>
        <v>-2</v>
      </c>
      <c r="U536" s="42">
        <f t="shared" si="249"/>
        <v>1</v>
      </c>
      <c r="V536" s="37" t="str">
        <f t="shared" ca="1" si="250"/>
        <v>Executado no prazo</v>
      </c>
      <c r="W536" s="33" t="str">
        <f t="shared" si="253"/>
        <v>EVT 45 - Pão e Água</v>
      </c>
    </row>
    <row r="537" spans="1:23" x14ac:dyDescent="0.25">
      <c r="A537" s="29">
        <f t="shared" si="240"/>
        <v>45</v>
      </c>
      <c r="B537" s="30" t="s">
        <v>107</v>
      </c>
      <c r="C537" s="31" t="s">
        <v>371</v>
      </c>
      <c r="D537" s="32" t="s">
        <v>380</v>
      </c>
      <c r="E537" s="33" t="str">
        <f t="shared" si="241"/>
        <v>95002/2024 - Pão e Água</v>
      </c>
      <c r="F537" s="49"/>
      <c r="G537" s="35" t="str">
        <f t="shared" si="251"/>
        <v>CORREÇÃO E PUBLICAÇÃO</v>
      </c>
      <c r="H537" s="31" t="s">
        <v>112</v>
      </c>
      <c r="I537" s="36">
        <v>45434</v>
      </c>
      <c r="J537" s="37" t="str">
        <f t="shared" si="242"/>
        <v>H</v>
      </c>
      <c r="K537" s="38" t="s">
        <v>33</v>
      </c>
      <c r="L537" s="39">
        <v>5</v>
      </c>
      <c r="M537" s="37">
        <f t="shared" si="243"/>
        <v>45374</v>
      </c>
      <c r="N537" s="37">
        <f t="shared" si="244"/>
        <v>45379</v>
      </c>
      <c r="O537" s="37">
        <f t="shared" si="252"/>
        <v>45001</v>
      </c>
      <c r="P537" s="28">
        <v>45005</v>
      </c>
      <c r="Q537" s="40" t="str">
        <f t="shared" si="245"/>
        <v>S</v>
      </c>
      <c r="R537" s="41">
        <f t="shared" si="246"/>
        <v>4</v>
      </c>
      <c r="S537" s="42">
        <f t="shared" si="247"/>
        <v>5</v>
      </c>
      <c r="T537" s="42">
        <f t="shared" si="248"/>
        <v>-1</v>
      </c>
      <c r="U537" s="42">
        <f t="shared" si="249"/>
        <v>1</v>
      </c>
      <c r="V537" s="37" t="str">
        <f t="shared" ca="1" si="250"/>
        <v>Executado no prazo</v>
      </c>
      <c r="W537" s="33" t="str">
        <f t="shared" si="253"/>
        <v>EVT 45 - Pão e Água</v>
      </c>
    </row>
    <row r="538" spans="1:23" x14ac:dyDescent="0.25">
      <c r="A538" s="29">
        <f t="shared" si="240"/>
        <v>45</v>
      </c>
      <c r="B538" s="30" t="s">
        <v>107</v>
      </c>
      <c r="C538" s="31" t="s">
        <v>371</v>
      </c>
      <c r="D538" s="32" t="s">
        <v>380</v>
      </c>
      <c r="E538" s="33" t="str">
        <f t="shared" si="241"/>
        <v>95002/2024 - Pão e Água</v>
      </c>
      <c r="F538" s="49"/>
      <c r="G538" s="35" t="str">
        <f t="shared" si="251"/>
        <v>CORREÇÃO E PUBLICAÇÃO</v>
      </c>
      <c r="H538" s="31" t="s">
        <v>112</v>
      </c>
      <c r="I538" s="36">
        <v>45434</v>
      </c>
      <c r="J538" s="37" t="str">
        <f t="shared" si="242"/>
        <v>I</v>
      </c>
      <c r="K538" s="38" t="s">
        <v>34</v>
      </c>
      <c r="L538" s="39">
        <v>15</v>
      </c>
      <c r="M538" s="37">
        <f t="shared" si="243"/>
        <v>45379</v>
      </c>
      <c r="N538" s="37">
        <f t="shared" si="244"/>
        <v>45394</v>
      </c>
      <c r="O538" s="37">
        <f t="shared" si="252"/>
        <v>45005</v>
      </c>
      <c r="P538" s="28">
        <v>45012</v>
      </c>
      <c r="Q538" s="40" t="str">
        <f t="shared" si="245"/>
        <v>S</v>
      </c>
      <c r="R538" s="41">
        <f t="shared" si="246"/>
        <v>7</v>
      </c>
      <c r="S538" s="42">
        <f t="shared" si="247"/>
        <v>15</v>
      </c>
      <c r="T538" s="42">
        <f t="shared" si="248"/>
        <v>-8</v>
      </c>
      <c r="U538" s="42">
        <f t="shared" si="249"/>
        <v>1</v>
      </c>
      <c r="V538" s="37" t="str">
        <f t="shared" ca="1" si="250"/>
        <v>Executado no prazo</v>
      </c>
      <c r="W538" s="33" t="str">
        <f t="shared" si="253"/>
        <v>EVT 45 - Pão e Água</v>
      </c>
    </row>
    <row r="539" spans="1:23" x14ac:dyDescent="0.25">
      <c r="A539" s="29">
        <f t="shared" si="240"/>
        <v>45</v>
      </c>
      <c r="B539" s="30" t="s">
        <v>107</v>
      </c>
      <c r="C539" s="31" t="s">
        <v>371</v>
      </c>
      <c r="D539" s="32" t="s">
        <v>380</v>
      </c>
      <c r="E539" s="33" t="str">
        <f t="shared" si="241"/>
        <v>95002/2024 - Pão e Água</v>
      </c>
      <c r="F539" s="49"/>
      <c r="G539" s="35" t="str">
        <f t="shared" si="251"/>
        <v>CORREÇÃO E PUBLICAÇÃO</v>
      </c>
      <c r="H539" s="31" t="s">
        <v>112</v>
      </c>
      <c r="I539" s="36">
        <v>45434</v>
      </c>
      <c r="J539" s="37" t="str">
        <f t="shared" si="242"/>
        <v>J</v>
      </c>
      <c r="K539" s="38" t="s">
        <v>35</v>
      </c>
      <c r="L539" s="39">
        <v>10</v>
      </c>
      <c r="M539" s="37">
        <f t="shared" si="243"/>
        <v>45394</v>
      </c>
      <c r="N539" s="37">
        <f t="shared" si="244"/>
        <v>45404</v>
      </c>
      <c r="O539" s="37">
        <f t="shared" si="252"/>
        <v>45012</v>
      </c>
      <c r="P539" s="28"/>
      <c r="Q539" s="40" t="str">
        <f t="shared" si="245"/>
        <v/>
      </c>
      <c r="R539" s="41" t="str">
        <f t="shared" si="246"/>
        <v/>
      </c>
      <c r="S539" s="42" t="str">
        <f t="shared" si="247"/>
        <v/>
      </c>
      <c r="T539" s="42" t="str">
        <f t="shared" si="248"/>
        <v/>
      </c>
      <c r="U539" s="42">
        <f t="shared" si="249"/>
        <v>0</v>
      </c>
      <c r="V539" s="37" t="str">
        <f t="shared" ca="1" si="250"/>
        <v>No prazo, em andamento</v>
      </c>
      <c r="W539" s="33" t="str">
        <f t="shared" si="253"/>
        <v>EVT 45 - Pão e Água</v>
      </c>
    </row>
    <row r="540" spans="1:23" x14ac:dyDescent="0.25">
      <c r="A540" s="29">
        <f t="shared" si="240"/>
        <v>45</v>
      </c>
      <c r="B540" s="30" t="s">
        <v>107</v>
      </c>
      <c r="C540" s="31" t="s">
        <v>371</v>
      </c>
      <c r="D540" s="32" t="s">
        <v>380</v>
      </c>
      <c r="E540" s="33" t="str">
        <f t="shared" si="241"/>
        <v>95002/2024 - Pão e Água</v>
      </c>
      <c r="F540" s="49"/>
      <c r="G540" s="35" t="str">
        <f t="shared" si="251"/>
        <v>CORREÇÃO E PUBLICAÇÃO</v>
      </c>
      <c r="H540" s="31" t="s">
        <v>112</v>
      </c>
      <c r="I540" s="36">
        <v>45434</v>
      </c>
      <c r="J540" s="37" t="str">
        <f t="shared" si="242"/>
        <v>K</v>
      </c>
      <c r="K540" s="38" t="s">
        <v>36</v>
      </c>
      <c r="L540" s="39">
        <v>15</v>
      </c>
      <c r="M540" s="37">
        <f t="shared" si="243"/>
        <v>45404</v>
      </c>
      <c r="N540" s="37">
        <f t="shared" si="244"/>
        <v>45419</v>
      </c>
      <c r="O540" s="37" t="str">
        <f t="shared" si="252"/>
        <v/>
      </c>
      <c r="P540" s="28"/>
      <c r="Q540" s="40" t="str">
        <f t="shared" si="245"/>
        <v/>
      </c>
      <c r="R540" s="41" t="str">
        <f t="shared" si="246"/>
        <v/>
      </c>
      <c r="S540" s="42" t="str">
        <f t="shared" si="247"/>
        <v/>
      </c>
      <c r="T540" s="42" t="str">
        <f t="shared" si="248"/>
        <v/>
      </c>
      <c r="U540" s="42">
        <f t="shared" si="249"/>
        <v>0</v>
      </c>
      <c r="V540" s="37" t="str">
        <f t="shared" ca="1" si="250"/>
        <v>No prazo, ainda não iniciado</v>
      </c>
      <c r="W540" s="33" t="str">
        <f t="shared" si="253"/>
        <v>EVT 45 - Pão e Água</v>
      </c>
    </row>
    <row r="541" spans="1:23" x14ac:dyDescent="0.25">
      <c r="A541" s="29">
        <f t="shared" si="240"/>
        <v>45</v>
      </c>
      <c r="B541" s="30" t="s">
        <v>107</v>
      </c>
      <c r="C541" s="31" t="s">
        <v>371</v>
      </c>
      <c r="D541" s="32" t="s">
        <v>380</v>
      </c>
      <c r="E541" s="33" t="str">
        <f t="shared" si="241"/>
        <v>95002/2024 - Pão e Água</v>
      </c>
      <c r="F541" s="49"/>
      <c r="G541" s="35" t="str">
        <f t="shared" si="251"/>
        <v>CORREÇÃO E PUBLICAÇÃO</v>
      </c>
      <c r="H541" s="31" t="s">
        <v>112</v>
      </c>
      <c r="I541" s="36">
        <v>45434</v>
      </c>
      <c r="J541" s="37" t="str">
        <f t="shared" si="242"/>
        <v>L</v>
      </c>
      <c r="K541" s="38" t="s">
        <v>37</v>
      </c>
      <c r="L541" s="39">
        <v>5</v>
      </c>
      <c r="M541" s="37">
        <f t="shared" si="243"/>
        <v>45419</v>
      </c>
      <c r="N541" s="43">
        <f>I541-10</f>
        <v>45424</v>
      </c>
      <c r="O541" s="37" t="str">
        <f t="shared" si="252"/>
        <v/>
      </c>
      <c r="P541" s="28"/>
      <c r="Q541" s="40" t="str">
        <f t="shared" si="245"/>
        <v/>
      </c>
      <c r="R541" s="41" t="str">
        <f t="shared" si="246"/>
        <v/>
      </c>
      <c r="S541" s="42" t="str">
        <f t="shared" si="247"/>
        <v/>
      </c>
      <c r="T541" s="42" t="str">
        <f t="shared" si="248"/>
        <v/>
      </c>
      <c r="U541" s="42">
        <f t="shared" si="249"/>
        <v>0</v>
      </c>
      <c r="V541" s="37" t="str">
        <f t="shared" ca="1" si="250"/>
        <v>No prazo, ainda não iniciado</v>
      </c>
      <c r="W541" s="33" t="str">
        <f t="shared" si="253"/>
        <v>EVT 45 - Pão e Água</v>
      </c>
    </row>
    <row r="542" spans="1:23" x14ac:dyDescent="0.25">
      <c r="A542" s="29">
        <f t="shared" si="240"/>
        <v>46</v>
      </c>
      <c r="B542" s="30" t="s">
        <v>107</v>
      </c>
      <c r="C542" s="31" t="s">
        <v>373</v>
      </c>
      <c r="D542" s="32" t="s">
        <v>113</v>
      </c>
      <c r="E542" s="33" t="str">
        <f t="shared" si="241"/>
        <v>6012/2024 - Chamada Pública (Gêneros)</v>
      </c>
      <c r="F542" s="48"/>
      <c r="G542" s="35" t="str">
        <f>IF(P542="",MID(K542,5,999),IF(P543="",MID(K543,5,999),IF(P544="",MID(K544,5,999),IF(P545="",MID(K545,5,999),IF(P546="",MID(K546,5,999),IF(P547="",MID(K547,5,999),IF(P548="",MID(K548,5,999),IF(P549="",MID(K549,5,999),IF(P550="",MID(K550,5,999),IF(P551="",MID(K551,5,999),IF(P552="",MID(K552,5,999),MID(K553,5,999))))))))))))</f>
        <v>DISPONIBILIZAÇÃO DAS EEOO</v>
      </c>
      <c r="H542" s="31" t="s">
        <v>374</v>
      </c>
      <c r="I542" s="36">
        <v>45590</v>
      </c>
      <c r="J542" s="37" t="str">
        <f t="shared" si="242"/>
        <v>A</v>
      </c>
      <c r="K542" s="38" t="s">
        <v>26</v>
      </c>
      <c r="L542" s="39">
        <v>0</v>
      </c>
      <c r="M542" s="37">
        <f t="shared" si="243"/>
        <v>45435</v>
      </c>
      <c r="N542" s="37">
        <f t="shared" ref="N542:N552" si="254">M543</f>
        <v>45435</v>
      </c>
      <c r="O542" s="37">
        <f>M542</f>
        <v>45435</v>
      </c>
      <c r="P542" s="28"/>
      <c r="Q542" s="40" t="str">
        <f t="shared" si="245"/>
        <v/>
      </c>
      <c r="R542" s="41" t="str">
        <f t="shared" si="246"/>
        <v/>
      </c>
      <c r="S542" s="42" t="str">
        <f t="shared" si="247"/>
        <v/>
      </c>
      <c r="T542" s="42" t="str">
        <f t="shared" si="248"/>
        <v/>
      </c>
      <c r="U542" s="42">
        <f t="shared" si="249"/>
        <v>0</v>
      </c>
      <c r="V542" s="37" t="str">
        <f t="shared" ca="1" si="250"/>
        <v>No prazo, em andamento</v>
      </c>
      <c r="W542" s="33" t="str">
        <f t="shared" si="253"/>
        <v>EVT 46 - Chamada Pública (Gêneros)</v>
      </c>
    </row>
    <row r="543" spans="1:23" x14ac:dyDescent="0.25">
      <c r="A543" s="29">
        <f t="shared" si="240"/>
        <v>46</v>
      </c>
      <c r="B543" s="30" t="s">
        <v>107</v>
      </c>
      <c r="C543" s="31" t="s">
        <v>373</v>
      </c>
      <c r="D543" s="32" t="s">
        <v>113</v>
      </c>
      <c r="E543" s="33" t="str">
        <f t="shared" si="241"/>
        <v>6012/2024 - Chamada Pública (Gêneros)</v>
      </c>
      <c r="F543" s="48"/>
      <c r="G543" s="35" t="str">
        <f t="shared" ref="G543:G553" si="255">G542</f>
        <v>DISPONIBILIZAÇÃO DAS EEOO</v>
      </c>
      <c r="H543" s="31" t="s">
        <v>374</v>
      </c>
      <c r="I543" s="36">
        <v>45590</v>
      </c>
      <c r="J543" s="37" t="str">
        <f t="shared" si="242"/>
        <v>B</v>
      </c>
      <c r="K543" s="38" t="s">
        <v>27</v>
      </c>
      <c r="L543" s="39">
        <v>10</v>
      </c>
      <c r="M543" s="37">
        <f t="shared" si="243"/>
        <v>45435</v>
      </c>
      <c r="N543" s="37">
        <f t="shared" si="254"/>
        <v>45445</v>
      </c>
      <c r="O543" s="37" t="str">
        <f t="shared" ref="O543:O553" si="256">IF(P542&lt;&gt;"",P542,"")</f>
        <v/>
      </c>
      <c r="P543" s="28"/>
      <c r="Q543" s="40" t="str">
        <f t="shared" si="245"/>
        <v/>
      </c>
      <c r="R543" s="41" t="str">
        <f t="shared" si="246"/>
        <v/>
      </c>
      <c r="S543" s="42" t="str">
        <f t="shared" si="247"/>
        <v/>
      </c>
      <c r="T543" s="42" t="str">
        <f t="shared" si="248"/>
        <v/>
      </c>
      <c r="U543" s="42">
        <f t="shared" si="249"/>
        <v>0</v>
      </c>
      <c r="V543" s="37" t="str">
        <f t="shared" ca="1" si="250"/>
        <v>No prazo, ainda não iniciado</v>
      </c>
      <c r="W543" s="33" t="str">
        <f t="shared" si="253"/>
        <v>EVT 46 - Chamada Pública (Gêneros)</v>
      </c>
    </row>
    <row r="544" spans="1:23" x14ac:dyDescent="0.25">
      <c r="A544" s="29">
        <f t="shared" si="240"/>
        <v>46</v>
      </c>
      <c r="B544" s="30" t="s">
        <v>107</v>
      </c>
      <c r="C544" s="31" t="s">
        <v>373</v>
      </c>
      <c r="D544" s="32" t="s">
        <v>113</v>
      </c>
      <c r="E544" s="33" t="str">
        <f t="shared" si="241"/>
        <v>6012/2024 - Chamada Pública (Gêneros)</v>
      </c>
      <c r="F544" s="48"/>
      <c r="G544" s="35" t="str">
        <f t="shared" si="255"/>
        <v>DISPONIBILIZAÇÃO DAS EEOO</v>
      </c>
      <c r="H544" s="31" t="s">
        <v>374</v>
      </c>
      <c r="I544" s="36">
        <v>45590</v>
      </c>
      <c r="J544" s="37" t="str">
        <f t="shared" si="242"/>
        <v>C</v>
      </c>
      <c r="K544" s="38" t="s">
        <v>28</v>
      </c>
      <c r="L544" s="39">
        <v>30</v>
      </c>
      <c r="M544" s="37">
        <f t="shared" si="243"/>
        <v>45445</v>
      </c>
      <c r="N544" s="37">
        <f t="shared" si="254"/>
        <v>45475</v>
      </c>
      <c r="O544" s="37" t="str">
        <f t="shared" si="256"/>
        <v/>
      </c>
      <c r="P544" s="28"/>
      <c r="Q544" s="40" t="str">
        <f t="shared" si="245"/>
        <v/>
      </c>
      <c r="R544" s="41" t="str">
        <f t="shared" si="246"/>
        <v/>
      </c>
      <c r="S544" s="42" t="str">
        <f t="shared" si="247"/>
        <v/>
      </c>
      <c r="T544" s="42" t="str">
        <f t="shared" si="248"/>
        <v/>
      </c>
      <c r="U544" s="42">
        <f t="shared" si="249"/>
        <v>0</v>
      </c>
      <c r="V544" s="37" t="str">
        <f t="shared" ca="1" si="250"/>
        <v>No prazo, ainda não iniciado</v>
      </c>
      <c r="W544" s="33" t="str">
        <f t="shared" si="253"/>
        <v>EVT 46 - Chamada Pública (Gêneros)</v>
      </c>
    </row>
    <row r="545" spans="1:23" x14ac:dyDescent="0.25">
      <c r="A545" s="29">
        <f t="shared" si="240"/>
        <v>46</v>
      </c>
      <c r="B545" s="30" t="s">
        <v>107</v>
      </c>
      <c r="C545" s="31" t="s">
        <v>373</v>
      </c>
      <c r="D545" s="32" t="s">
        <v>113</v>
      </c>
      <c r="E545" s="33" t="str">
        <f t="shared" si="241"/>
        <v>6012/2024 - Chamada Pública (Gêneros)</v>
      </c>
      <c r="F545" s="48"/>
      <c r="G545" s="35" t="str">
        <f t="shared" si="255"/>
        <v>DISPONIBILIZAÇÃO DAS EEOO</v>
      </c>
      <c r="H545" s="31" t="s">
        <v>374</v>
      </c>
      <c r="I545" s="36">
        <v>45590</v>
      </c>
      <c r="J545" s="37" t="str">
        <f t="shared" si="242"/>
        <v>D</v>
      </c>
      <c r="K545" s="38" t="s">
        <v>29</v>
      </c>
      <c r="L545" s="39">
        <v>10</v>
      </c>
      <c r="M545" s="37">
        <f t="shared" si="243"/>
        <v>45475</v>
      </c>
      <c r="N545" s="37">
        <f t="shared" si="254"/>
        <v>45485</v>
      </c>
      <c r="O545" s="37" t="str">
        <f t="shared" si="256"/>
        <v/>
      </c>
      <c r="P545" s="28"/>
      <c r="Q545" s="40" t="str">
        <f t="shared" si="245"/>
        <v/>
      </c>
      <c r="R545" s="41" t="str">
        <f t="shared" si="246"/>
        <v/>
      </c>
      <c r="S545" s="42" t="str">
        <f t="shared" si="247"/>
        <v/>
      </c>
      <c r="T545" s="42" t="str">
        <f t="shared" si="248"/>
        <v/>
      </c>
      <c r="U545" s="42">
        <f t="shared" si="249"/>
        <v>0</v>
      </c>
      <c r="V545" s="37" t="str">
        <f t="shared" ca="1" si="250"/>
        <v>No prazo, ainda não iniciado</v>
      </c>
      <c r="W545" s="33" t="str">
        <f t="shared" si="253"/>
        <v>EVT 46 - Chamada Pública (Gêneros)</v>
      </c>
    </row>
    <row r="546" spans="1:23" x14ac:dyDescent="0.25">
      <c r="A546" s="29">
        <f t="shared" si="240"/>
        <v>46</v>
      </c>
      <c r="B546" s="30" t="s">
        <v>107</v>
      </c>
      <c r="C546" s="31" t="s">
        <v>373</v>
      </c>
      <c r="D546" s="32" t="s">
        <v>113</v>
      </c>
      <c r="E546" s="33" t="str">
        <f t="shared" si="241"/>
        <v>6012/2024 - Chamada Pública (Gêneros)</v>
      </c>
      <c r="F546" s="48"/>
      <c r="G546" s="35" t="str">
        <f t="shared" si="255"/>
        <v>DISPONIBILIZAÇÃO DAS EEOO</v>
      </c>
      <c r="H546" s="31" t="s">
        <v>374</v>
      </c>
      <c r="I546" s="36">
        <v>45590</v>
      </c>
      <c r="J546" s="37" t="str">
        <f t="shared" si="242"/>
        <v>E</v>
      </c>
      <c r="K546" s="38" t="s">
        <v>30</v>
      </c>
      <c r="L546" s="39">
        <v>10</v>
      </c>
      <c r="M546" s="37">
        <f t="shared" si="243"/>
        <v>45485</v>
      </c>
      <c r="N546" s="37">
        <f t="shared" si="254"/>
        <v>45495</v>
      </c>
      <c r="O546" s="37" t="str">
        <f t="shared" si="256"/>
        <v/>
      </c>
      <c r="P546" s="28"/>
      <c r="Q546" s="40" t="str">
        <f t="shared" si="245"/>
        <v/>
      </c>
      <c r="R546" s="41" t="str">
        <f t="shared" si="246"/>
        <v/>
      </c>
      <c r="S546" s="42" t="str">
        <f t="shared" si="247"/>
        <v/>
      </c>
      <c r="T546" s="42" t="str">
        <f t="shared" si="248"/>
        <v/>
      </c>
      <c r="U546" s="42">
        <f t="shared" si="249"/>
        <v>0</v>
      </c>
      <c r="V546" s="37" t="str">
        <f t="shared" ca="1" si="250"/>
        <v>No prazo, ainda não iniciado</v>
      </c>
      <c r="W546" s="33" t="str">
        <f t="shared" si="253"/>
        <v>EVT 46 - Chamada Pública (Gêneros)</v>
      </c>
    </row>
    <row r="547" spans="1:23" x14ac:dyDescent="0.25">
      <c r="A547" s="29">
        <f t="shared" si="240"/>
        <v>46</v>
      </c>
      <c r="B547" s="30" t="s">
        <v>107</v>
      </c>
      <c r="C547" s="31" t="s">
        <v>373</v>
      </c>
      <c r="D547" s="32" t="s">
        <v>113</v>
      </c>
      <c r="E547" s="33" t="str">
        <f t="shared" si="241"/>
        <v>6012/2024 - Chamada Pública (Gêneros)</v>
      </c>
      <c r="F547" s="48"/>
      <c r="G547" s="35" t="str">
        <f t="shared" si="255"/>
        <v>DISPONIBILIZAÇÃO DAS EEOO</v>
      </c>
      <c r="H547" s="31" t="s">
        <v>374</v>
      </c>
      <c r="I547" s="36">
        <v>45590</v>
      </c>
      <c r="J547" s="37" t="str">
        <f t="shared" si="242"/>
        <v>F</v>
      </c>
      <c r="K547" s="38" t="s">
        <v>31</v>
      </c>
      <c r="L547" s="39">
        <v>10</v>
      </c>
      <c r="M547" s="37">
        <f t="shared" si="243"/>
        <v>45495</v>
      </c>
      <c r="N547" s="37">
        <f t="shared" si="254"/>
        <v>45505</v>
      </c>
      <c r="O547" s="37" t="str">
        <f t="shared" si="256"/>
        <v/>
      </c>
      <c r="P547" s="28"/>
      <c r="Q547" s="40" t="str">
        <f t="shared" si="245"/>
        <v/>
      </c>
      <c r="R547" s="41" t="str">
        <f t="shared" si="246"/>
        <v/>
      </c>
      <c r="S547" s="42" t="str">
        <f t="shared" si="247"/>
        <v/>
      </c>
      <c r="T547" s="42" t="str">
        <f t="shared" si="248"/>
        <v/>
      </c>
      <c r="U547" s="42">
        <f t="shared" si="249"/>
        <v>0</v>
      </c>
      <c r="V547" s="37" t="str">
        <f t="shared" ca="1" si="250"/>
        <v>No prazo, ainda não iniciado</v>
      </c>
      <c r="W547" s="33" t="str">
        <f t="shared" si="253"/>
        <v>EVT 46 - Chamada Pública (Gêneros)</v>
      </c>
    </row>
    <row r="548" spans="1:23" x14ac:dyDescent="0.25">
      <c r="A548" s="29">
        <f t="shared" si="240"/>
        <v>46</v>
      </c>
      <c r="B548" s="30" t="s">
        <v>107</v>
      </c>
      <c r="C548" s="31" t="s">
        <v>373</v>
      </c>
      <c r="D548" s="32" t="s">
        <v>113</v>
      </c>
      <c r="E548" s="33" t="str">
        <f t="shared" si="241"/>
        <v>6012/2024 - Chamada Pública (Gêneros)</v>
      </c>
      <c r="F548" s="48"/>
      <c r="G548" s="35" t="str">
        <f t="shared" si="255"/>
        <v>DISPONIBILIZAÇÃO DAS EEOO</v>
      </c>
      <c r="H548" s="31" t="s">
        <v>374</v>
      </c>
      <c r="I548" s="36">
        <v>45590</v>
      </c>
      <c r="J548" s="37" t="str">
        <f t="shared" si="242"/>
        <v>G</v>
      </c>
      <c r="K548" s="38" t="s">
        <v>32</v>
      </c>
      <c r="L548" s="39">
        <v>5</v>
      </c>
      <c r="M548" s="37">
        <f t="shared" si="243"/>
        <v>45505</v>
      </c>
      <c r="N548" s="37">
        <f t="shared" si="254"/>
        <v>45510</v>
      </c>
      <c r="O548" s="37" t="str">
        <f t="shared" si="256"/>
        <v/>
      </c>
      <c r="P548" s="28"/>
      <c r="Q548" s="40" t="str">
        <f t="shared" si="245"/>
        <v/>
      </c>
      <c r="R548" s="41" t="str">
        <f t="shared" si="246"/>
        <v/>
      </c>
      <c r="S548" s="42" t="str">
        <f t="shared" si="247"/>
        <v/>
      </c>
      <c r="T548" s="42" t="str">
        <f t="shared" si="248"/>
        <v/>
      </c>
      <c r="U548" s="42">
        <f t="shared" si="249"/>
        <v>0</v>
      </c>
      <c r="V548" s="37" t="str">
        <f t="shared" ca="1" si="250"/>
        <v>No prazo, ainda não iniciado</v>
      </c>
      <c r="W548" s="33" t="str">
        <f t="shared" si="253"/>
        <v>EVT 46 - Chamada Pública (Gêneros)</v>
      </c>
    </row>
    <row r="549" spans="1:23" x14ac:dyDescent="0.25">
      <c r="A549" s="29">
        <f t="shared" si="240"/>
        <v>46</v>
      </c>
      <c r="B549" s="30" t="s">
        <v>107</v>
      </c>
      <c r="C549" s="31" t="s">
        <v>373</v>
      </c>
      <c r="D549" s="32" t="s">
        <v>113</v>
      </c>
      <c r="E549" s="33" t="str">
        <f t="shared" si="241"/>
        <v>6012/2024 - Chamada Pública (Gêneros)</v>
      </c>
      <c r="F549" s="48"/>
      <c r="G549" s="35" t="str">
        <f t="shared" si="255"/>
        <v>DISPONIBILIZAÇÃO DAS EEOO</v>
      </c>
      <c r="H549" s="31" t="s">
        <v>374</v>
      </c>
      <c r="I549" s="36">
        <v>45590</v>
      </c>
      <c r="J549" s="37" t="str">
        <f t="shared" si="242"/>
        <v>H</v>
      </c>
      <c r="K549" s="38" t="s">
        <v>33</v>
      </c>
      <c r="L549" s="39">
        <v>5</v>
      </c>
      <c r="M549" s="37">
        <f t="shared" si="243"/>
        <v>45510</v>
      </c>
      <c r="N549" s="37">
        <f t="shared" si="254"/>
        <v>45515</v>
      </c>
      <c r="O549" s="37" t="str">
        <f t="shared" si="256"/>
        <v/>
      </c>
      <c r="P549" s="28"/>
      <c r="Q549" s="40" t="str">
        <f t="shared" si="245"/>
        <v/>
      </c>
      <c r="R549" s="41" t="str">
        <f t="shared" si="246"/>
        <v/>
      </c>
      <c r="S549" s="42" t="str">
        <f t="shared" si="247"/>
        <v/>
      </c>
      <c r="T549" s="42" t="str">
        <f t="shared" si="248"/>
        <v/>
      </c>
      <c r="U549" s="42">
        <f t="shared" si="249"/>
        <v>0</v>
      </c>
      <c r="V549" s="37" t="str">
        <f t="shared" ca="1" si="250"/>
        <v>No prazo, ainda não iniciado</v>
      </c>
      <c r="W549" s="33" t="str">
        <f t="shared" si="253"/>
        <v>EVT 46 - Chamada Pública (Gêneros)</v>
      </c>
    </row>
    <row r="550" spans="1:23" x14ac:dyDescent="0.25">
      <c r="A550" s="29">
        <f t="shared" si="240"/>
        <v>46</v>
      </c>
      <c r="B550" s="30" t="s">
        <v>107</v>
      </c>
      <c r="C550" s="31" t="s">
        <v>373</v>
      </c>
      <c r="D550" s="32" t="s">
        <v>113</v>
      </c>
      <c r="E550" s="33" t="str">
        <f t="shared" si="241"/>
        <v>6012/2024 - Chamada Pública (Gêneros)</v>
      </c>
      <c r="F550" s="48"/>
      <c r="G550" s="35" t="str">
        <f t="shared" si="255"/>
        <v>DISPONIBILIZAÇÃO DAS EEOO</v>
      </c>
      <c r="H550" s="31" t="s">
        <v>374</v>
      </c>
      <c r="I550" s="36">
        <v>45590</v>
      </c>
      <c r="J550" s="37" t="str">
        <f t="shared" si="242"/>
        <v>I</v>
      </c>
      <c r="K550" s="38" t="s">
        <v>34</v>
      </c>
      <c r="L550" s="39">
        <v>15</v>
      </c>
      <c r="M550" s="37">
        <f t="shared" si="243"/>
        <v>45515</v>
      </c>
      <c r="N550" s="37">
        <f t="shared" si="254"/>
        <v>45530</v>
      </c>
      <c r="O550" s="37" t="str">
        <f t="shared" si="256"/>
        <v/>
      </c>
      <c r="P550" s="28"/>
      <c r="Q550" s="40" t="str">
        <f t="shared" si="245"/>
        <v/>
      </c>
      <c r="R550" s="41" t="str">
        <f t="shared" si="246"/>
        <v/>
      </c>
      <c r="S550" s="42" t="str">
        <f t="shared" si="247"/>
        <v/>
      </c>
      <c r="T550" s="42" t="str">
        <f t="shared" si="248"/>
        <v/>
      </c>
      <c r="U550" s="42">
        <f t="shared" si="249"/>
        <v>0</v>
      </c>
      <c r="V550" s="37" t="str">
        <f t="shared" ca="1" si="250"/>
        <v>No prazo, ainda não iniciado</v>
      </c>
      <c r="W550" s="33" t="str">
        <f t="shared" si="253"/>
        <v>EVT 46 - Chamada Pública (Gêneros)</v>
      </c>
    </row>
    <row r="551" spans="1:23" x14ac:dyDescent="0.25">
      <c r="A551" s="29">
        <f t="shared" si="240"/>
        <v>46</v>
      </c>
      <c r="B551" s="30" t="s">
        <v>107</v>
      </c>
      <c r="C551" s="31" t="s">
        <v>373</v>
      </c>
      <c r="D551" s="32" t="s">
        <v>113</v>
      </c>
      <c r="E551" s="33" t="str">
        <f t="shared" si="241"/>
        <v>6012/2024 - Chamada Pública (Gêneros)</v>
      </c>
      <c r="F551" s="48"/>
      <c r="G551" s="35" t="str">
        <f t="shared" si="255"/>
        <v>DISPONIBILIZAÇÃO DAS EEOO</v>
      </c>
      <c r="H551" s="31" t="s">
        <v>374</v>
      </c>
      <c r="I551" s="36">
        <v>45590</v>
      </c>
      <c r="J551" s="37" t="str">
        <f t="shared" si="242"/>
        <v>J</v>
      </c>
      <c r="K551" s="38" t="s">
        <v>35</v>
      </c>
      <c r="L551" s="39">
        <v>10</v>
      </c>
      <c r="M551" s="37">
        <f t="shared" si="243"/>
        <v>45530</v>
      </c>
      <c r="N551" s="37">
        <f t="shared" si="254"/>
        <v>45540</v>
      </c>
      <c r="O551" s="37" t="str">
        <f t="shared" si="256"/>
        <v/>
      </c>
      <c r="P551" s="28"/>
      <c r="Q551" s="40" t="str">
        <f t="shared" si="245"/>
        <v/>
      </c>
      <c r="R551" s="41" t="str">
        <f t="shared" si="246"/>
        <v/>
      </c>
      <c r="S551" s="42" t="str">
        <f t="shared" si="247"/>
        <v/>
      </c>
      <c r="T551" s="42" t="str">
        <f t="shared" si="248"/>
        <v/>
      </c>
      <c r="U551" s="42">
        <f t="shared" si="249"/>
        <v>0</v>
      </c>
      <c r="V551" s="37" t="str">
        <f t="shared" ca="1" si="250"/>
        <v>No prazo, ainda não iniciado</v>
      </c>
      <c r="W551" s="33" t="str">
        <f t="shared" si="253"/>
        <v>EVT 46 - Chamada Pública (Gêneros)</v>
      </c>
    </row>
    <row r="552" spans="1:23" x14ac:dyDescent="0.25">
      <c r="A552" s="29">
        <f t="shared" si="240"/>
        <v>46</v>
      </c>
      <c r="B552" s="30" t="s">
        <v>107</v>
      </c>
      <c r="C552" s="31" t="s">
        <v>373</v>
      </c>
      <c r="D552" s="32" t="s">
        <v>113</v>
      </c>
      <c r="E552" s="33" t="str">
        <f t="shared" si="241"/>
        <v>6012/2024 - Chamada Pública (Gêneros)</v>
      </c>
      <c r="F552" s="48"/>
      <c r="G552" s="35" t="str">
        <f t="shared" si="255"/>
        <v>DISPONIBILIZAÇÃO DAS EEOO</v>
      </c>
      <c r="H552" s="31" t="s">
        <v>374</v>
      </c>
      <c r="I552" s="36">
        <v>45590</v>
      </c>
      <c r="J552" s="37" t="str">
        <f t="shared" si="242"/>
        <v>K</v>
      </c>
      <c r="K552" s="38" t="s">
        <v>36</v>
      </c>
      <c r="L552" s="39">
        <v>35</v>
      </c>
      <c r="M552" s="37">
        <f t="shared" si="243"/>
        <v>45540</v>
      </c>
      <c r="N552" s="37">
        <f t="shared" si="254"/>
        <v>45575</v>
      </c>
      <c r="O552" s="37" t="str">
        <f t="shared" si="256"/>
        <v/>
      </c>
      <c r="P552" s="28"/>
      <c r="Q552" s="40" t="str">
        <f t="shared" si="245"/>
        <v/>
      </c>
      <c r="R552" s="41" t="str">
        <f t="shared" si="246"/>
        <v/>
      </c>
      <c r="S552" s="42" t="str">
        <f t="shared" si="247"/>
        <v/>
      </c>
      <c r="T552" s="42" t="str">
        <f t="shared" si="248"/>
        <v/>
      </c>
      <c r="U552" s="42">
        <f t="shared" si="249"/>
        <v>0</v>
      </c>
      <c r="V552" s="37" t="str">
        <f t="shared" ca="1" si="250"/>
        <v>No prazo, ainda não iniciado</v>
      </c>
      <c r="W552" s="33" t="str">
        <f t="shared" si="253"/>
        <v>EVT 46 - Chamada Pública (Gêneros)</v>
      </c>
    </row>
    <row r="553" spans="1:23" x14ac:dyDescent="0.25">
      <c r="A553" s="29">
        <f t="shared" si="240"/>
        <v>46</v>
      </c>
      <c r="B553" s="30" t="s">
        <v>107</v>
      </c>
      <c r="C553" s="31" t="s">
        <v>373</v>
      </c>
      <c r="D553" s="32" t="s">
        <v>113</v>
      </c>
      <c r="E553" s="33" t="str">
        <f t="shared" si="241"/>
        <v>6012/2024 - Chamada Pública (Gêneros)</v>
      </c>
      <c r="F553" s="48"/>
      <c r="G553" s="35" t="str">
        <f t="shared" si="255"/>
        <v>DISPONIBILIZAÇÃO DAS EEOO</v>
      </c>
      <c r="H553" s="31" t="s">
        <v>374</v>
      </c>
      <c r="I553" s="36">
        <v>45590</v>
      </c>
      <c r="J553" s="37" t="str">
        <f t="shared" si="242"/>
        <v>L</v>
      </c>
      <c r="K553" s="38" t="s">
        <v>37</v>
      </c>
      <c r="L553" s="39">
        <v>5</v>
      </c>
      <c r="M553" s="37">
        <f t="shared" si="243"/>
        <v>45575</v>
      </c>
      <c r="N553" s="43">
        <f>I553-10</f>
        <v>45580</v>
      </c>
      <c r="O553" s="37" t="str">
        <f t="shared" si="256"/>
        <v/>
      </c>
      <c r="P553" s="28"/>
      <c r="Q553" s="40" t="str">
        <f t="shared" si="245"/>
        <v/>
      </c>
      <c r="R553" s="41" t="str">
        <f t="shared" si="246"/>
        <v/>
      </c>
      <c r="S553" s="42" t="str">
        <f t="shared" si="247"/>
        <v/>
      </c>
      <c r="T553" s="42" t="str">
        <f t="shared" si="248"/>
        <v/>
      </c>
      <c r="U553" s="42">
        <f t="shared" si="249"/>
        <v>0</v>
      </c>
      <c r="V553" s="37" t="str">
        <f t="shared" ca="1" si="250"/>
        <v>No prazo, ainda não iniciado</v>
      </c>
      <c r="W553" s="33" t="str">
        <f t="shared" si="253"/>
        <v>EVT 46 - Chamada Pública (Gêneros)</v>
      </c>
    </row>
    <row r="554" spans="1:23" x14ac:dyDescent="0.25">
      <c r="A554" s="29">
        <f t="shared" si="240"/>
        <v>47</v>
      </c>
      <c r="B554" s="30" t="s">
        <v>107</v>
      </c>
      <c r="C554" s="31" t="s">
        <v>114</v>
      </c>
      <c r="D554" s="32" t="s">
        <v>115</v>
      </c>
      <c r="E554" s="33" t="str">
        <f t="shared" si="241"/>
        <v>5001/2023 - OPERANTAR (Gêneros)</v>
      </c>
      <c r="F554" s="48"/>
      <c r="G554" s="35" t="str">
        <f>IF(P554="",MID(K554,5,999),IF(P555="",MID(K555,5,999),IF(P556="",MID(K556,5,999),IF(P557="",MID(K557,5,999),IF(P558="",MID(K558,5,999),IF(P559="",MID(K559,5,999),IF(P560="",MID(K560,5,999),IF(P561="",MID(K561,5,999),IF(P562="",MID(K562,5,999),IF(P563="",MID(K563,5,999),IF(P564="",MID(K564,5,999),MID(K565,5,999))))))))))))</f>
        <v>DISPONIBILIZAÇÃO DAS EEOO</v>
      </c>
      <c r="H554" s="31" t="s">
        <v>116</v>
      </c>
      <c r="I554" s="36">
        <v>45534</v>
      </c>
      <c r="J554" s="37" t="str">
        <f t="shared" si="242"/>
        <v>A</v>
      </c>
      <c r="K554" s="38" t="s">
        <v>26</v>
      </c>
      <c r="L554" s="39">
        <v>0</v>
      </c>
      <c r="M554" s="37">
        <f t="shared" si="243"/>
        <v>45379</v>
      </c>
      <c r="N554" s="37">
        <f t="shared" ref="N554:N564" si="257">M555</f>
        <v>45379</v>
      </c>
      <c r="O554" s="37">
        <f>M554</f>
        <v>45379</v>
      </c>
      <c r="P554" s="28"/>
      <c r="Q554" s="40" t="str">
        <f t="shared" si="245"/>
        <v/>
      </c>
      <c r="R554" s="41" t="str">
        <f t="shared" si="246"/>
        <v/>
      </c>
      <c r="S554" s="42" t="str">
        <f t="shared" si="247"/>
        <v/>
      </c>
      <c r="T554" s="42" t="str">
        <f t="shared" si="248"/>
        <v/>
      </c>
      <c r="U554" s="42">
        <f t="shared" si="249"/>
        <v>0</v>
      </c>
      <c r="V554" s="37" t="str">
        <f t="shared" ca="1" si="250"/>
        <v>Atrasado, em andamento</v>
      </c>
      <c r="W554" s="33" t="str">
        <f t="shared" si="253"/>
        <v>EVT 47 - OPERANTAR (Gêneros)</v>
      </c>
    </row>
    <row r="555" spans="1:23" x14ac:dyDescent="0.25">
      <c r="A555" s="29">
        <f t="shared" si="240"/>
        <v>47</v>
      </c>
      <c r="B555" s="30" t="s">
        <v>107</v>
      </c>
      <c r="C555" s="31" t="s">
        <v>114</v>
      </c>
      <c r="D555" s="32" t="s">
        <v>115</v>
      </c>
      <c r="E555" s="33" t="str">
        <f t="shared" si="241"/>
        <v>5001/2023 - OPERANTAR (Gêneros)</v>
      </c>
      <c r="F555" s="48"/>
      <c r="G555" s="35" t="str">
        <f t="shared" ref="G555:G565" si="258">G554</f>
        <v>DISPONIBILIZAÇÃO DAS EEOO</v>
      </c>
      <c r="H555" s="31" t="s">
        <v>116</v>
      </c>
      <c r="I555" s="36">
        <v>45534</v>
      </c>
      <c r="J555" s="37" t="str">
        <f t="shared" si="242"/>
        <v>B</v>
      </c>
      <c r="K555" s="38" t="s">
        <v>27</v>
      </c>
      <c r="L555" s="39">
        <v>10</v>
      </c>
      <c r="M555" s="37">
        <f t="shared" si="243"/>
        <v>45379</v>
      </c>
      <c r="N555" s="37">
        <f t="shared" si="257"/>
        <v>45389</v>
      </c>
      <c r="O555" s="37" t="str">
        <f t="shared" ref="O555:O565" si="259">IF(P554&lt;&gt;"",P554,"")</f>
        <v/>
      </c>
      <c r="P555" s="28"/>
      <c r="Q555" s="40" t="str">
        <f t="shared" si="245"/>
        <v/>
      </c>
      <c r="R555" s="41" t="str">
        <f t="shared" si="246"/>
        <v/>
      </c>
      <c r="S555" s="42" t="str">
        <f t="shared" si="247"/>
        <v/>
      </c>
      <c r="T555" s="42" t="str">
        <f t="shared" si="248"/>
        <v/>
      </c>
      <c r="U555" s="42">
        <f t="shared" si="249"/>
        <v>0</v>
      </c>
      <c r="V555" s="37" t="str">
        <f t="shared" ca="1" si="250"/>
        <v>Atrasado, ainda não iniciado</v>
      </c>
      <c r="W555" s="33" t="str">
        <f t="shared" si="253"/>
        <v>EVT 47 - OPERANTAR (Gêneros)</v>
      </c>
    </row>
    <row r="556" spans="1:23" x14ac:dyDescent="0.25">
      <c r="A556" s="29">
        <f t="shared" si="240"/>
        <v>47</v>
      </c>
      <c r="B556" s="30" t="s">
        <v>107</v>
      </c>
      <c r="C556" s="31" t="s">
        <v>114</v>
      </c>
      <c r="D556" s="32" t="s">
        <v>115</v>
      </c>
      <c r="E556" s="33" t="str">
        <f t="shared" si="241"/>
        <v>5001/2023 - OPERANTAR (Gêneros)</v>
      </c>
      <c r="F556" s="48"/>
      <c r="G556" s="35" t="str">
        <f t="shared" si="258"/>
        <v>DISPONIBILIZAÇÃO DAS EEOO</v>
      </c>
      <c r="H556" s="31" t="s">
        <v>116</v>
      </c>
      <c r="I556" s="36">
        <v>45534</v>
      </c>
      <c r="J556" s="37" t="str">
        <f t="shared" si="242"/>
        <v>C</v>
      </c>
      <c r="K556" s="38" t="s">
        <v>28</v>
      </c>
      <c r="L556" s="39">
        <v>30</v>
      </c>
      <c r="M556" s="37">
        <f t="shared" si="243"/>
        <v>45389</v>
      </c>
      <c r="N556" s="37">
        <f t="shared" si="257"/>
        <v>45419</v>
      </c>
      <c r="O556" s="37" t="str">
        <f t="shared" si="259"/>
        <v/>
      </c>
      <c r="P556" s="28"/>
      <c r="Q556" s="40" t="str">
        <f t="shared" si="245"/>
        <v/>
      </c>
      <c r="R556" s="41" t="str">
        <f t="shared" si="246"/>
        <v/>
      </c>
      <c r="S556" s="42" t="str">
        <f t="shared" si="247"/>
        <v/>
      </c>
      <c r="T556" s="42" t="str">
        <f t="shared" si="248"/>
        <v/>
      </c>
      <c r="U556" s="42">
        <f t="shared" si="249"/>
        <v>0</v>
      </c>
      <c r="V556" s="37" t="str">
        <f t="shared" ca="1" si="250"/>
        <v>No prazo, ainda não iniciado</v>
      </c>
      <c r="W556" s="33" t="str">
        <f t="shared" si="253"/>
        <v>EVT 47 - OPERANTAR (Gêneros)</v>
      </c>
    </row>
    <row r="557" spans="1:23" x14ac:dyDescent="0.25">
      <c r="A557" s="29">
        <f t="shared" si="240"/>
        <v>47</v>
      </c>
      <c r="B557" s="30" t="s">
        <v>107</v>
      </c>
      <c r="C557" s="31" t="s">
        <v>114</v>
      </c>
      <c r="D557" s="32" t="s">
        <v>115</v>
      </c>
      <c r="E557" s="33" t="str">
        <f t="shared" si="241"/>
        <v>5001/2023 - OPERANTAR (Gêneros)</v>
      </c>
      <c r="F557" s="48"/>
      <c r="G557" s="35" t="str">
        <f t="shared" si="258"/>
        <v>DISPONIBILIZAÇÃO DAS EEOO</v>
      </c>
      <c r="H557" s="31" t="s">
        <v>116</v>
      </c>
      <c r="I557" s="36">
        <v>45534</v>
      </c>
      <c r="J557" s="37" t="str">
        <f t="shared" si="242"/>
        <v>D</v>
      </c>
      <c r="K557" s="38" t="s">
        <v>29</v>
      </c>
      <c r="L557" s="39">
        <v>10</v>
      </c>
      <c r="M557" s="37">
        <f t="shared" si="243"/>
        <v>45419</v>
      </c>
      <c r="N557" s="37">
        <f t="shared" si="257"/>
        <v>45429</v>
      </c>
      <c r="O557" s="37" t="str">
        <f t="shared" si="259"/>
        <v/>
      </c>
      <c r="P557" s="28"/>
      <c r="Q557" s="40" t="str">
        <f t="shared" si="245"/>
        <v/>
      </c>
      <c r="R557" s="41" t="str">
        <f t="shared" si="246"/>
        <v/>
      </c>
      <c r="S557" s="42" t="str">
        <f t="shared" si="247"/>
        <v/>
      </c>
      <c r="T557" s="42" t="str">
        <f t="shared" si="248"/>
        <v/>
      </c>
      <c r="U557" s="42">
        <f t="shared" si="249"/>
        <v>0</v>
      </c>
      <c r="V557" s="37" t="str">
        <f t="shared" ca="1" si="250"/>
        <v>No prazo, ainda não iniciado</v>
      </c>
      <c r="W557" s="33" t="str">
        <f t="shared" si="253"/>
        <v>EVT 47 - OPERANTAR (Gêneros)</v>
      </c>
    </row>
    <row r="558" spans="1:23" x14ac:dyDescent="0.25">
      <c r="A558" s="29">
        <f t="shared" si="240"/>
        <v>47</v>
      </c>
      <c r="B558" s="30" t="s">
        <v>107</v>
      </c>
      <c r="C558" s="31" t="s">
        <v>114</v>
      </c>
      <c r="D558" s="32" t="s">
        <v>115</v>
      </c>
      <c r="E558" s="33" t="str">
        <f t="shared" si="241"/>
        <v>5001/2023 - OPERANTAR (Gêneros)</v>
      </c>
      <c r="F558" s="48"/>
      <c r="G558" s="35" t="str">
        <f t="shared" si="258"/>
        <v>DISPONIBILIZAÇÃO DAS EEOO</v>
      </c>
      <c r="H558" s="31" t="s">
        <v>116</v>
      </c>
      <c r="I558" s="36">
        <v>45534</v>
      </c>
      <c r="J558" s="37" t="str">
        <f t="shared" si="242"/>
        <v>E</v>
      </c>
      <c r="K558" s="38" t="s">
        <v>30</v>
      </c>
      <c r="L558" s="39">
        <v>10</v>
      </c>
      <c r="M558" s="37">
        <f t="shared" si="243"/>
        <v>45429</v>
      </c>
      <c r="N558" s="37">
        <f t="shared" si="257"/>
        <v>45439</v>
      </c>
      <c r="O558" s="37" t="str">
        <f t="shared" si="259"/>
        <v/>
      </c>
      <c r="P558" s="28"/>
      <c r="Q558" s="40" t="str">
        <f t="shared" si="245"/>
        <v/>
      </c>
      <c r="R558" s="41" t="str">
        <f t="shared" si="246"/>
        <v/>
      </c>
      <c r="S558" s="42" t="str">
        <f t="shared" si="247"/>
        <v/>
      </c>
      <c r="T558" s="42" t="str">
        <f t="shared" si="248"/>
        <v/>
      </c>
      <c r="U558" s="42">
        <f t="shared" si="249"/>
        <v>0</v>
      </c>
      <c r="V558" s="37" t="str">
        <f t="shared" ca="1" si="250"/>
        <v>No prazo, ainda não iniciado</v>
      </c>
      <c r="W558" s="33" t="str">
        <f t="shared" si="253"/>
        <v>EVT 47 - OPERANTAR (Gêneros)</v>
      </c>
    </row>
    <row r="559" spans="1:23" x14ac:dyDescent="0.25">
      <c r="A559" s="29">
        <f t="shared" si="240"/>
        <v>47</v>
      </c>
      <c r="B559" s="30" t="s">
        <v>107</v>
      </c>
      <c r="C559" s="31" t="s">
        <v>114</v>
      </c>
      <c r="D559" s="32" t="s">
        <v>115</v>
      </c>
      <c r="E559" s="33" t="str">
        <f t="shared" si="241"/>
        <v>5001/2023 - OPERANTAR (Gêneros)</v>
      </c>
      <c r="F559" s="48"/>
      <c r="G559" s="35" t="str">
        <f t="shared" si="258"/>
        <v>DISPONIBILIZAÇÃO DAS EEOO</v>
      </c>
      <c r="H559" s="31" t="s">
        <v>116</v>
      </c>
      <c r="I559" s="36">
        <v>45534</v>
      </c>
      <c r="J559" s="37" t="str">
        <f t="shared" si="242"/>
        <v>F</v>
      </c>
      <c r="K559" s="38" t="s">
        <v>31</v>
      </c>
      <c r="L559" s="39">
        <v>10</v>
      </c>
      <c r="M559" s="37">
        <f t="shared" si="243"/>
        <v>45439</v>
      </c>
      <c r="N559" s="37">
        <f t="shared" si="257"/>
        <v>45449</v>
      </c>
      <c r="O559" s="37" t="str">
        <f t="shared" si="259"/>
        <v/>
      </c>
      <c r="P559" s="28"/>
      <c r="Q559" s="40" t="str">
        <f t="shared" si="245"/>
        <v/>
      </c>
      <c r="R559" s="41" t="str">
        <f t="shared" si="246"/>
        <v/>
      </c>
      <c r="S559" s="42" t="str">
        <f t="shared" si="247"/>
        <v/>
      </c>
      <c r="T559" s="42" t="str">
        <f t="shared" si="248"/>
        <v/>
      </c>
      <c r="U559" s="42">
        <f t="shared" si="249"/>
        <v>0</v>
      </c>
      <c r="V559" s="37" t="str">
        <f t="shared" ca="1" si="250"/>
        <v>No prazo, ainda não iniciado</v>
      </c>
      <c r="W559" s="33" t="str">
        <f t="shared" si="253"/>
        <v>EVT 47 - OPERANTAR (Gêneros)</v>
      </c>
    </row>
    <row r="560" spans="1:23" x14ac:dyDescent="0.25">
      <c r="A560" s="29">
        <f t="shared" si="240"/>
        <v>47</v>
      </c>
      <c r="B560" s="30" t="s">
        <v>107</v>
      </c>
      <c r="C560" s="31" t="s">
        <v>114</v>
      </c>
      <c r="D560" s="32" t="s">
        <v>115</v>
      </c>
      <c r="E560" s="33" t="str">
        <f t="shared" si="241"/>
        <v>5001/2023 - OPERANTAR (Gêneros)</v>
      </c>
      <c r="F560" s="48"/>
      <c r="G560" s="35" t="str">
        <f t="shared" si="258"/>
        <v>DISPONIBILIZAÇÃO DAS EEOO</v>
      </c>
      <c r="H560" s="31" t="s">
        <v>116</v>
      </c>
      <c r="I560" s="36">
        <v>45534</v>
      </c>
      <c r="J560" s="37" t="str">
        <f t="shared" si="242"/>
        <v>G</v>
      </c>
      <c r="K560" s="38" t="s">
        <v>32</v>
      </c>
      <c r="L560" s="39">
        <v>5</v>
      </c>
      <c r="M560" s="37">
        <f t="shared" si="243"/>
        <v>45449</v>
      </c>
      <c r="N560" s="37">
        <f t="shared" si="257"/>
        <v>45454</v>
      </c>
      <c r="O560" s="37" t="str">
        <f t="shared" si="259"/>
        <v/>
      </c>
      <c r="P560" s="28"/>
      <c r="Q560" s="40" t="str">
        <f t="shared" si="245"/>
        <v/>
      </c>
      <c r="R560" s="41" t="str">
        <f t="shared" si="246"/>
        <v/>
      </c>
      <c r="S560" s="42" t="str">
        <f t="shared" si="247"/>
        <v/>
      </c>
      <c r="T560" s="42" t="str">
        <f t="shared" si="248"/>
        <v/>
      </c>
      <c r="U560" s="42">
        <f t="shared" si="249"/>
        <v>0</v>
      </c>
      <c r="V560" s="37" t="str">
        <f t="shared" ca="1" si="250"/>
        <v>No prazo, ainda não iniciado</v>
      </c>
      <c r="W560" s="33" t="str">
        <f t="shared" si="253"/>
        <v>EVT 47 - OPERANTAR (Gêneros)</v>
      </c>
    </row>
    <row r="561" spans="1:23" x14ac:dyDescent="0.25">
      <c r="A561" s="29">
        <f t="shared" si="240"/>
        <v>47</v>
      </c>
      <c r="B561" s="30" t="s">
        <v>107</v>
      </c>
      <c r="C561" s="31" t="s">
        <v>114</v>
      </c>
      <c r="D561" s="32" t="s">
        <v>115</v>
      </c>
      <c r="E561" s="33" t="str">
        <f t="shared" si="241"/>
        <v>5001/2023 - OPERANTAR (Gêneros)</v>
      </c>
      <c r="F561" s="48"/>
      <c r="G561" s="35" t="str">
        <f t="shared" si="258"/>
        <v>DISPONIBILIZAÇÃO DAS EEOO</v>
      </c>
      <c r="H561" s="31" t="s">
        <v>116</v>
      </c>
      <c r="I561" s="36">
        <v>45534</v>
      </c>
      <c r="J561" s="37" t="str">
        <f t="shared" si="242"/>
        <v>H</v>
      </c>
      <c r="K561" s="38" t="s">
        <v>33</v>
      </c>
      <c r="L561" s="39">
        <v>5</v>
      </c>
      <c r="M561" s="37">
        <f t="shared" si="243"/>
        <v>45454</v>
      </c>
      <c r="N561" s="37">
        <f t="shared" si="257"/>
        <v>45459</v>
      </c>
      <c r="O561" s="37" t="str">
        <f t="shared" si="259"/>
        <v/>
      </c>
      <c r="P561" s="28"/>
      <c r="Q561" s="40" t="str">
        <f t="shared" si="245"/>
        <v/>
      </c>
      <c r="R561" s="41" t="str">
        <f t="shared" si="246"/>
        <v/>
      </c>
      <c r="S561" s="42" t="str">
        <f t="shared" si="247"/>
        <v/>
      </c>
      <c r="T561" s="42" t="str">
        <f t="shared" si="248"/>
        <v/>
      </c>
      <c r="U561" s="42">
        <f t="shared" si="249"/>
        <v>0</v>
      </c>
      <c r="V561" s="37" t="str">
        <f t="shared" ca="1" si="250"/>
        <v>No prazo, ainda não iniciado</v>
      </c>
      <c r="W561" s="33" t="str">
        <f t="shared" si="253"/>
        <v>EVT 47 - OPERANTAR (Gêneros)</v>
      </c>
    </row>
    <row r="562" spans="1:23" x14ac:dyDescent="0.25">
      <c r="A562" s="29">
        <f t="shared" si="240"/>
        <v>47</v>
      </c>
      <c r="B562" s="30" t="s">
        <v>107</v>
      </c>
      <c r="C562" s="31" t="s">
        <v>114</v>
      </c>
      <c r="D562" s="32" t="s">
        <v>115</v>
      </c>
      <c r="E562" s="33" t="str">
        <f t="shared" si="241"/>
        <v>5001/2023 - OPERANTAR (Gêneros)</v>
      </c>
      <c r="F562" s="48"/>
      <c r="G562" s="35" t="str">
        <f t="shared" si="258"/>
        <v>DISPONIBILIZAÇÃO DAS EEOO</v>
      </c>
      <c r="H562" s="31" t="s">
        <v>116</v>
      </c>
      <c r="I562" s="36">
        <v>45534</v>
      </c>
      <c r="J562" s="37" t="str">
        <f t="shared" si="242"/>
        <v>I</v>
      </c>
      <c r="K562" s="38" t="s">
        <v>34</v>
      </c>
      <c r="L562" s="39">
        <v>15</v>
      </c>
      <c r="M562" s="37">
        <f t="shared" si="243"/>
        <v>45459</v>
      </c>
      <c r="N562" s="37">
        <f t="shared" si="257"/>
        <v>45474</v>
      </c>
      <c r="O562" s="37" t="str">
        <f t="shared" si="259"/>
        <v/>
      </c>
      <c r="P562" s="28"/>
      <c r="Q562" s="40" t="str">
        <f t="shared" si="245"/>
        <v/>
      </c>
      <c r="R562" s="41" t="str">
        <f t="shared" si="246"/>
        <v/>
      </c>
      <c r="S562" s="42" t="str">
        <f t="shared" si="247"/>
        <v/>
      </c>
      <c r="T562" s="42" t="str">
        <f t="shared" si="248"/>
        <v/>
      </c>
      <c r="U562" s="42">
        <f t="shared" si="249"/>
        <v>0</v>
      </c>
      <c r="V562" s="37" t="str">
        <f t="shared" ca="1" si="250"/>
        <v>No prazo, ainda não iniciado</v>
      </c>
      <c r="W562" s="33" t="str">
        <f t="shared" si="253"/>
        <v>EVT 47 - OPERANTAR (Gêneros)</v>
      </c>
    </row>
    <row r="563" spans="1:23" x14ac:dyDescent="0.25">
      <c r="A563" s="29">
        <f t="shared" si="240"/>
        <v>47</v>
      </c>
      <c r="B563" s="30" t="s">
        <v>107</v>
      </c>
      <c r="C563" s="31" t="s">
        <v>114</v>
      </c>
      <c r="D563" s="32" t="s">
        <v>115</v>
      </c>
      <c r="E563" s="33" t="str">
        <f t="shared" si="241"/>
        <v>5001/2023 - OPERANTAR (Gêneros)</v>
      </c>
      <c r="F563" s="48"/>
      <c r="G563" s="35" t="str">
        <f t="shared" si="258"/>
        <v>DISPONIBILIZAÇÃO DAS EEOO</v>
      </c>
      <c r="H563" s="31" t="s">
        <v>116</v>
      </c>
      <c r="I563" s="36">
        <v>45534</v>
      </c>
      <c r="J563" s="37" t="str">
        <f t="shared" si="242"/>
        <v>J</v>
      </c>
      <c r="K563" s="38" t="s">
        <v>35</v>
      </c>
      <c r="L563" s="39">
        <v>10</v>
      </c>
      <c r="M563" s="37">
        <f t="shared" si="243"/>
        <v>45474</v>
      </c>
      <c r="N563" s="37">
        <f t="shared" si="257"/>
        <v>45484</v>
      </c>
      <c r="O563" s="37" t="str">
        <f t="shared" si="259"/>
        <v/>
      </c>
      <c r="P563" s="28"/>
      <c r="Q563" s="40" t="str">
        <f t="shared" si="245"/>
        <v/>
      </c>
      <c r="R563" s="41" t="str">
        <f t="shared" si="246"/>
        <v/>
      </c>
      <c r="S563" s="42" t="str">
        <f t="shared" si="247"/>
        <v/>
      </c>
      <c r="T563" s="42" t="str">
        <f t="shared" si="248"/>
        <v/>
      </c>
      <c r="U563" s="42">
        <f t="shared" si="249"/>
        <v>0</v>
      </c>
      <c r="V563" s="37" t="str">
        <f t="shared" ca="1" si="250"/>
        <v>No prazo, ainda não iniciado</v>
      </c>
      <c r="W563" s="33" t="str">
        <f t="shared" si="253"/>
        <v>EVT 47 - OPERANTAR (Gêneros)</v>
      </c>
    </row>
    <row r="564" spans="1:23" x14ac:dyDescent="0.25">
      <c r="A564" s="29">
        <f t="shared" si="240"/>
        <v>47</v>
      </c>
      <c r="B564" s="30" t="s">
        <v>107</v>
      </c>
      <c r="C564" s="31" t="s">
        <v>114</v>
      </c>
      <c r="D564" s="32" t="s">
        <v>115</v>
      </c>
      <c r="E564" s="33" t="str">
        <f t="shared" si="241"/>
        <v>5001/2023 - OPERANTAR (Gêneros)</v>
      </c>
      <c r="F564" s="48"/>
      <c r="G564" s="35" t="str">
        <f t="shared" si="258"/>
        <v>DISPONIBILIZAÇÃO DAS EEOO</v>
      </c>
      <c r="H564" s="31" t="s">
        <v>116</v>
      </c>
      <c r="I564" s="36">
        <v>45534</v>
      </c>
      <c r="J564" s="37" t="str">
        <f t="shared" si="242"/>
        <v>K</v>
      </c>
      <c r="K564" s="38" t="s">
        <v>36</v>
      </c>
      <c r="L564" s="39">
        <v>35</v>
      </c>
      <c r="M564" s="37">
        <f t="shared" si="243"/>
        <v>45484</v>
      </c>
      <c r="N564" s="37">
        <f t="shared" si="257"/>
        <v>45519</v>
      </c>
      <c r="O564" s="37" t="str">
        <f t="shared" si="259"/>
        <v/>
      </c>
      <c r="P564" s="28"/>
      <c r="Q564" s="40" t="str">
        <f t="shared" si="245"/>
        <v/>
      </c>
      <c r="R564" s="41" t="str">
        <f t="shared" si="246"/>
        <v/>
      </c>
      <c r="S564" s="42" t="str">
        <f t="shared" si="247"/>
        <v/>
      </c>
      <c r="T564" s="42" t="str">
        <f t="shared" si="248"/>
        <v/>
      </c>
      <c r="U564" s="42">
        <f t="shared" si="249"/>
        <v>0</v>
      </c>
      <c r="V564" s="37" t="str">
        <f t="shared" ca="1" si="250"/>
        <v>No prazo, ainda não iniciado</v>
      </c>
      <c r="W564" s="33" t="str">
        <f t="shared" si="253"/>
        <v>EVT 47 - OPERANTAR (Gêneros)</v>
      </c>
    </row>
    <row r="565" spans="1:23" x14ac:dyDescent="0.25">
      <c r="A565" s="29">
        <f t="shared" si="240"/>
        <v>47</v>
      </c>
      <c r="B565" s="30" t="s">
        <v>107</v>
      </c>
      <c r="C565" s="31" t="s">
        <v>114</v>
      </c>
      <c r="D565" s="32" t="s">
        <v>115</v>
      </c>
      <c r="E565" s="33" t="str">
        <f t="shared" si="241"/>
        <v>5001/2023 - OPERANTAR (Gêneros)</v>
      </c>
      <c r="F565" s="48"/>
      <c r="G565" s="35" t="str">
        <f t="shared" si="258"/>
        <v>DISPONIBILIZAÇÃO DAS EEOO</v>
      </c>
      <c r="H565" s="31" t="s">
        <v>116</v>
      </c>
      <c r="I565" s="36">
        <v>45534</v>
      </c>
      <c r="J565" s="37" t="str">
        <f t="shared" si="242"/>
        <v>L</v>
      </c>
      <c r="K565" s="38" t="s">
        <v>37</v>
      </c>
      <c r="L565" s="39">
        <v>5</v>
      </c>
      <c r="M565" s="37">
        <f t="shared" si="243"/>
        <v>45519</v>
      </c>
      <c r="N565" s="43">
        <f>I565-10</f>
        <v>45524</v>
      </c>
      <c r="O565" s="37" t="str">
        <f t="shared" si="259"/>
        <v/>
      </c>
      <c r="P565" s="28"/>
      <c r="Q565" s="40" t="str">
        <f t="shared" si="245"/>
        <v/>
      </c>
      <c r="R565" s="41" t="str">
        <f t="shared" si="246"/>
        <v/>
      </c>
      <c r="S565" s="42" t="str">
        <f t="shared" si="247"/>
        <v/>
      </c>
      <c r="T565" s="42" t="str">
        <f t="shared" si="248"/>
        <v/>
      </c>
      <c r="U565" s="42">
        <f t="shared" si="249"/>
        <v>0</v>
      </c>
      <c r="V565" s="37" t="str">
        <f t="shared" ca="1" si="250"/>
        <v>No prazo, ainda não iniciado</v>
      </c>
      <c r="W565" s="33" t="str">
        <f t="shared" si="253"/>
        <v>EVT 47 - OPERANTAR (Gêneros)</v>
      </c>
    </row>
    <row r="566" spans="1:23" x14ac:dyDescent="0.25">
      <c r="A566" s="29">
        <f t="shared" si="240"/>
        <v>48</v>
      </c>
      <c r="B566" s="30" t="s">
        <v>107</v>
      </c>
      <c r="C566" s="31" t="s">
        <v>375</v>
      </c>
      <c r="D566" s="32" t="s">
        <v>117</v>
      </c>
      <c r="E566" s="33" t="str">
        <f t="shared" ref="E566:E617" si="260">C566&amp;" - "&amp;D566</f>
        <v>5006/2023 - Hortifrutigranjeiros</v>
      </c>
      <c r="F566" s="48"/>
      <c r="G566" s="35" t="str">
        <f>IF(P566="",MID(K566,5,999),IF(P567="",MID(K567,5,999),IF(P568="",MID(K568,5,999),IF(P569="",MID(K569,5,999),IF(P570="",MID(K570,5,999),IF(P571="",MID(K571,5,999),IF(P572="",MID(K572,5,999),IF(P573="",MID(K573,5,999),IF(P574="",MID(K574,5,999),IF(P575="",MID(K575,5,999),IF(P576="",MID(K576,5,999),MID(K577,5,999))))))))))))</f>
        <v>PRONTIFICACAO DOC COMRJ-20</v>
      </c>
      <c r="H566" s="31" t="s">
        <v>118</v>
      </c>
      <c r="I566" s="36">
        <v>45499</v>
      </c>
      <c r="J566" s="37" t="str">
        <f t="shared" ref="J566:J617" si="261">LEFT(K566,1)</f>
        <v>A</v>
      </c>
      <c r="K566" s="38" t="s">
        <v>26</v>
      </c>
      <c r="L566" s="39">
        <v>0</v>
      </c>
      <c r="M566" s="37">
        <f t="shared" ref="M566:M617" si="262">N566-L566</f>
        <v>45344</v>
      </c>
      <c r="N566" s="37">
        <f t="shared" ref="N566:N576" si="263">M567</f>
        <v>45344</v>
      </c>
      <c r="O566" s="37">
        <f>M566</f>
        <v>45344</v>
      </c>
      <c r="P566" s="28">
        <v>44830</v>
      </c>
      <c r="Q566" s="40" t="str">
        <f t="shared" ref="Q566:Q617" si="264">IF(P566&lt;&gt;"","S","")</f>
        <v>S</v>
      </c>
      <c r="R566" s="41">
        <f t="shared" ref="R566:R617" si="265">IF(Q566="S",P566-O566,"")</f>
        <v>-514</v>
      </c>
      <c r="S566" s="42">
        <f t="shared" ref="S566:S617" si="266">IF(Q566="S",L566,"")</f>
        <v>0</v>
      </c>
      <c r="T566" s="42">
        <f t="shared" ref="T566:T617" si="267">IF(R566&lt;&gt;"",R566-L566,"")</f>
        <v>-514</v>
      </c>
      <c r="U566" s="42">
        <f t="shared" ref="U566:U617" si="268">IF(Q566&lt;&gt;"",1,0)</f>
        <v>1</v>
      </c>
      <c r="V566" s="37" t="str">
        <f t="shared" ref="V566:V617" ca="1" si="269">IF(AND(N566&gt;=TODAY(),P566="",O566=""),"No prazo, ainda não iniciado",IF(AND(P566&lt;=N566,P566&lt;&gt;""),"Executado no prazo",IF(AND(N566&gt;=TODAY(),P566="",O566&lt;&gt;""),"No prazo, em andamento",IF(AND(P566&gt;N566,P566&lt;&gt;""),"Executado com atraso",IF(AND(N566&lt;TODAY(),P566="",O566=""),"Atrasado, ainda não iniciado",IF(AND(N566&lt;TODAY(),P566="",O566&lt;&gt;""),"Atrasado, em andamento"))))))</f>
        <v>Executado no prazo</v>
      </c>
      <c r="W566" s="33" t="str">
        <f t="shared" si="253"/>
        <v>EVT 48 - Hortifrutigranjeiros</v>
      </c>
    </row>
    <row r="567" spans="1:23" x14ac:dyDescent="0.25">
      <c r="A567" s="29">
        <f t="shared" si="240"/>
        <v>48</v>
      </c>
      <c r="B567" s="30" t="s">
        <v>107</v>
      </c>
      <c r="C567" s="31" t="s">
        <v>375</v>
      </c>
      <c r="D567" s="32" t="s">
        <v>117</v>
      </c>
      <c r="E567" s="33" t="str">
        <f t="shared" si="260"/>
        <v>5006/2023 - Hortifrutigranjeiros</v>
      </c>
      <c r="F567" s="48"/>
      <c r="G567" s="35" t="str">
        <f t="shared" ref="G567:G577" si="270">G566</f>
        <v>PRONTIFICACAO DOC COMRJ-20</v>
      </c>
      <c r="H567" s="31" t="s">
        <v>118</v>
      </c>
      <c r="I567" s="36">
        <v>45499</v>
      </c>
      <c r="J567" s="37" t="str">
        <f t="shared" si="261"/>
        <v>B</v>
      </c>
      <c r="K567" s="38" t="s">
        <v>27</v>
      </c>
      <c r="L567" s="39">
        <v>10</v>
      </c>
      <c r="M567" s="37">
        <f t="shared" si="262"/>
        <v>45344</v>
      </c>
      <c r="N567" s="37">
        <f t="shared" si="263"/>
        <v>45354</v>
      </c>
      <c r="O567" s="37">
        <f t="shared" ref="O567:O577" si="271">IF(P566&lt;&gt;"",P566,"")</f>
        <v>44830</v>
      </c>
      <c r="P567" s="28">
        <v>44840</v>
      </c>
      <c r="Q567" s="40" t="str">
        <f t="shared" si="264"/>
        <v>S</v>
      </c>
      <c r="R567" s="41">
        <f t="shared" si="265"/>
        <v>10</v>
      </c>
      <c r="S567" s="42">
        <f t="shared" si="266"/>
        <v>10</v>
      </c>
      <c r="T567" s="42">
        <f t="shared" si="267"/>
        <v>0</v>
      </c>
      <c r="U567" s="42">
        <f t="shared" si="268"/>
        <v>1</v>
      </c>
      <c r="V567" s="37" t="str">
        <f t="shared" ca="1" si="269"/>
        <v>Executado no prazo</v>
      </c>
      <c r="W567" s="33" t="str">
        <f t="shared" si="253"/>
        <v>EVT 48 - Hortifrutigranjeiros</v>
      </c>
    </row>
    <row r="568" spans="1:23" x14ac:dyDescent="0.25">
      <c r="A568" s="29">
        <f t="shared" si="240"/>
        <v>48</v>
      </c>
      <c r="B568" s="30" t="s">
        <v>107</v>
      </c>
      <c r="C568" s="31" t="s">
        <v>375</v>
      </c>
      <c r="D568" s="32" t="s">
        <v>117</v>
      </c>
      <c r="E568" s="33" t="str">
        <f t="shared" si="260"/>
        <v>5006/2023 - Hortifrutigranjeiros</v>
      </c>
      <c r="F568" s="48"/>
      <c r="G568" s="35" t="str">
        <f t="shared" si="270"/>
        <v>PRONTIFICACAO DOC COMRJ-20</v>
      </c>
      <c r="H568" s="31" t="s">
        <v>118</v>
      </c>
      <c r="I568" s="36">
        <v>45499</v>
      </c>
      <c r="J568" s="37" t="str">
        <f t="shared" si="261"/>
        <v>C</v>
      </c>
      <c r="K568" s="38" t="s">
        <v>28</v>
      </c>
      <c r="L568" s="39">
        <v>30</v>
      </c>
      <c r="M568" s="37">
        <f t="shared" si="262"/>
        <v>45354</v>
      </c>
      <c r="N568" s="37">
        <f t="shared" si="263"/>
        <v>45384</v>
      </c>
      <c r="O568" s="37">
        <f t="shared" si="271"/>
        <v>44840</v>
      </c>
      <c r="P568" s="28">
        <v>44903</v>
      </c>
      <c r="Q568" s="40" t="str">
        <f t="shared" si="264"/>
        <v>S</v>
      </c>
      <c r="R568" s="41">
        <f t="shared" si="265"/>
        <v>63</v>
      </c>
      <c r="S568" s="42">
        <f t="shared" si="266"/>
        <v>30</v>
      </c>
      <c r="T568" s="42">
        <f t="shared" si="267"/>
        <v>33</v>
      </c>
      <c r="U568" s="42">
        <f t="shared" si="268"/>
        <v>1</v>
      </c>
      <c r="V568" s="37" t="str">
        <f t="shared" ca="1" si="269"/>
        <v>Executado no prazo</v>
      </c>
      <c r="W568" s="33" t="str">
        <f t="shared" si="253"/>
        <v>EVT 48 - Hortifrutigranjeiros</v>
      </c>
    </row>
    <row r="569" spans="1:23" x14ac:dyDescent="0.25">
      <c r="A569" s="29">
        <f t="shared" si="240"/>
        <v>48</v>
      </c>
      <c r="B569" s="30" t="s">
        <v>107</v>
      </c>
      <c r="C569" s="31" t="s">
        <v>375</v>
      </c>
      <c r="D569" s="32" t="s">
        <v>117</v>
      </c>
      <c r="E569" s="33" t="str">
        <f t="shared" si="260"/>
        <v>5006/2023 - Hortifrutigranjeiros</v>
      </c>
      <c r="F569" s="48"/>
      <c r="G569" s="35" t="str">
        <f t="shared" si="270"/>
        <v>PRONTIFICACAO DOC COMRJ-20</v>
      </c>
      <c r="H569" s="31" t="s">
        <v>118</v>
      </c>
      <c r="I569" s="36">
        <v>45499</v>
      </c>
      <c r="J569" s="37" t="str">
        <f t="shared" si="261"/>
        <v>D</v>
      </c>
      <c r="K569" s="38" t="s">
        <v>29</v>
      </c>
      <c r="L569" s="39">
        <v>10</v>
      </c>
      <c r="M569" s="37">
        <f t="shared" si="262"/>
        <v>45384</v>
      </c>
      <c r="N569" s="37">
        <f t="shared" si="263"/>
        <v>45394</v>
      </c>
      <c r="O569" s="37">
        <f t="shared" si="271"/>
        <v>44903</v>
      </c>
      <c r="P569" s="28">
        <v>44903</v>
      </c>
      <c r="Q569" s="40" t="str">
        <f t="shared" si="264"/>
        <v>S</v>
      </c>
      <c r="R569" s="41">
        <f t="shared" si="265"/>
        <v>0</v>
      </c>
      <c r="S569" s="42">
        <f t="shared" si="266"/>
        <v>10</v>
      </c>
      <c r="T569" s="42">
        <f t="shared" si="267"/>
        <v>-10</v>
      </c>
      <c r="U569" s="42">
        <f t="shared" si="268"/>
        <v>1</v>
      </c>
      <c r="V569" s="37" t="str">
        <f t="shared" ca="1" si="269"/>
        <v>Executado no prazo</v>
      </c>
      <c r="W569" s="33" t="str">
        <f t="shared" si="253"/>
        <v>EVT 48 - Hortifrutigranjeiros</v>
      </c>
    </row>
    <row r="570" spans="1:23" x14ac:dyDescent="0.25">
      <c r="A570" s="29">
        <f t="shared" si="240"/>
        <v>48</v>
      </c>
      <c r="B570" s="30" t="s">
        <v>107</v>
      </c>
      <c r="C570" s="31" t="s">
        <v>375</v>
      </c>
      <c r="D570" s="32" t="s">
        <v>117</v>
      </c>
      <c r="E570" s="33" t="str">
        <f t="shared" si="260"/>
        <v>5006/2023 - Hortifrutigranjeiros</v>
      </c>
      <c r="F570" s="48"/>
      <c r="G570" s="35" t="str">
        <f t="shared" si="270"/>
        <v>PRONTIFICACAO DOC COMRJ-20</v>
      </c>
      <c r="H570" s="31" t="s">
        <v>118</v>
      </c>
      <c r="I570" s="36">
        <v>45499</v>
      </c>
      <c r="J570" s="37" t="str">
        <f t="shared" si="261"/>
        <v>E</v>
      </c>
      <c r="K570" s="38" t="s">
        <v>30</v>
      </c>
      <c r="L570" s="39">
        <v>10</v>
      </c>
      <c r="M570" s="37">
        <f t="shared" si="262"/>
        <v>45394</v>
      </c>
      <c r="N570" s="37">
        <f t="shared" si="263"/>
        <v>45404</v>
      </c>
      <c r="O570" s="37">
        <f t="shared" si="271"/>
        <v>44903</v>
      </c>
      <c r="P570" s="28">
        <v>44903</v>
      </c>
      <c r="Q570" s="40" t="str">
        <f t="shared" si="264"/>
        <v>S</v>
      </c>
      <c r="R570" s="41">
        <f t="shared" si="265"/>
        <v>0</v>
      </c>
      <c r="S570" s="42">
        <f t="shared" si="266"/>
        <v>10</v>
      </c>
      <c r="T570" s="42">
        <f t="shared" si="267"/>
        <v>-10</v>
      </c>
      <c r="U570" s="42">
        <f t="shared" si="268"/>
        <v>1</v>
      </c>
      <c r="V570" s="37" t="str">
        <f t="shared" ca="1" si="269"/>
        <v>Executado no prazo</v>
      </c>
      <c r="W570" s="33" t="str">
        <f t="shared" si="253"/>
        <v>EVT 48 - Hortifrutigranjeiros</v>
      </c>
    </row>
    <row r="571" spans="1:23" x14ac:dyDescent="0.25">
      <c r="A571" s="29">
        <f t="shared" si="240"/>
        <v>48</v>
      </c>
      <c r="B571" s="30" t="s">
        <v>107</v>
      </c>
      <c r="C571" s="31" t="s">
        <v>375</v>
      </c>
      <c r="D571" s="32" t="s">
        <v>117</v>
      </c>
      <c r="E571" s="33" t="str">
        <f t="shared" si="260"/>
        <v>5006/2023 - Hortifrutigranjeiros</v>
      </c>
      <c r="F571" s="48"/>
      <c r="G571" s="35" t="str">
        <f t="shared" si="270"/>
        <v>PRONTIFICACAO DOC COMRJ-20</v>
      </c>
      <c r="H571" s="31" t="s">
        <v>118</v>
      </c>
      <c r="I571" s="36">
        <v>45499</v>
      </c>
      <c r="J571" s="37" t="str">
        <f t="shared" si="261"/>
        <v>F</v>
      </c>
      <c r="K571" s="38" t="s">
        <v>31</v>
      </c>
      <c r="L571" s="39">
        <v>10</v>
      </c>
      <c r="M571" s="37">
        <f t="shared" si="262"/>
        <v>45404</v>
      </c>
      <c r="N571" s="37">
        <f t="shared" si="263"/>
        <v>45414</v>
      </c>
      <c r="O571" s="37">
        <f t="shared" si="271"/>
        <v>44903</v>
      </c>
      <c r="P571" s="28">
        <v>44904</v>
      </c>
      <c r="Q571" s="40" t="str">
        <f t="shared" si="264"/>
        <v>S</v>
      </c>
      <c r="R571" s="41">
        <f t="shared" si="265"/>
        <v>1</v>
      </c>
      <c r="S571" s="42">
        <f t="shared" si="266"/>
        <v>10</v>
      </c>
      <c r="T571" s="42">
        <f t="shared" si="267"/>
        <v>-9</v>
      </c>
      <c r="U571" s="42">
        <f t="shared" si="268"/>
        <v>1</v>
      </c>
      <c r="V571" s="37" t="str">
        <f t="shared" ca="1" si="269"/>
        <v>Executado no prazo</v>
      </c>
      <c r="W571" s="33" t="str">
        <f t="shared" si="253"/>
        <v>EVT 48 - Hortifrutigranjeiros</v>
      </c>
    </row>
    <row r="572" spans="1:23" x14ac:dyDescent="0.25">
      <c r="A572" s="29">
        <f t="shared" si="240"/>
        <v>48</v>
      </c>
      <c r="B572" s="30" t="s">
        <v>107</v>
      </c>
      <c r="C572" s="31" t="s">
        <v>375</v>
      </c>
      <c r="D572" s="32" t="s">
        <v>117</v>
      </c>
      <c r="E572" s="33" t="str">
        <f t="shared" si="260"/>
        <v>5006/2023 - Hortifrutigranjeiros</v>
      </c>
      <c r="F572" s="48"/>
      <c r="G572" s="35" t="str">
        <f t="shared" si="270"/>
        <v>PRONTIFICACAO DOC COMRJ-20</v>
      </c>
      <c r="H572" s="31" t="s">
        <v>118</v>
      </c>
      <c r="I572" s="36">
        <v>45499</v>
      </c>
      <c r="J572" s="37" t="str">
        <f t="shared" si="261"/>
        <v>G</v>
      </c>
      <c r="K572" s="38" t="s">
        <v>32</v>
      </c>
      <c r="L572" s="39">
        <v>5</v>
      </c>
      <c r="M572" s="37">
        <f t="shared" si="262"/>
        <v>45414</v>
      </c>
      <c r="N572" s="37">
        <f t="shared" si="263"/>
        <v>45419</v>
      </c>
      <c r="O572" s="37">
        <f t="shared" si="271"/>
        <v>44904</v>
      </c>
      <c r="P572" s="28">
        <v>44905</v>
      </c>
      <c r="Q572" s="40" t="str">
        <f t="shared" si="264"/>
        <v>S</v>
      </c>
      <c r="R572" s="41">
        <f t="shared" si="265"/>
        <v>1</v>
      </c>
      <c r="S572" s="42">
        <f t="shared" si="266"/>
        <v>5</v>
      </c>
      <c r="T572" s="42">
        <f t="shared" si="267"/>
        <v>-4</v>
      </c>
      <c r="U572" s="42">
        <f t="shared" si="268"/>
        <v>1</v>
      </c>
      <c r="V572" s="37" t="str">
        <f t="shared" ca="1" si="269"/>
        <v>Executado no prazo</v>
      </c>
      <c r="W572" s="33" t="str">
        <f t="shared" ref="W572:W623" si="272">"EVT "&amp;A572&amp;" - "&amp;D572</f>
        <v>EVT 48 - Hortifrutigranjeiros</v>
      </c>
    </row>
    <row r="573" spans="1:23" x14ac:dyDescent="0.25">
      <c r="A573" s="29">
        <f t="shared" si="240"/>
        <v>48</v>
      </c>
      <c r="B573" s="30" t="s">
        <v>107</v>
      </c>
      <c r="C573" s="31" t="s">
        <v>375</v>
      </c>
      <c r="D573" s="32" t="s">
        <v>117</v>
      </c>
      <c r="E573" s="33" t="str">
        <f t="shared" si="260"/>
        <v>5006/2023 - Hortifrutigranjeiros</v>
      </c>
      <c r="F573" s="48"/>
      <c r="G573" s="35" t="str">
        <f t="shared" si="270"/>
        <v>PRONTIFICACAO DOC COMRJ-20</v>
      </c>
      <c r="H573" s="31" t="s">
        <v>118</v>
      </c>
      <c r="I573" s="36">
        <v>45499</v>
      </c>
      <c r="J573" s="37" t="str">
        <f t="shared" si="261"/>
        <v>H</v>
      </c>
      <c r="K573" s="38" t="s">
        <v>33</v>
      </c>
      <c r="L573" s="39">
        <v>5</v>
      </c>
      <c r="M573" s="37">
        <f t="shared" si="262"/>
        <v>45419</v>
      </c>
      <c r="N573" s="37">
        <f t="shared" si="263"/>
        <v>45424</v>
      </c>
      <c r="O573" s="37">
        <f t="shared" si="271"/>
        <v>44905</v>
      </c>
      <c r="P573" s="28">
        <v>44908</v>
      </c>
      <c r="Q573" s="40" t="str">
        <f t="shared" si="264"/>
        <v>S</v>
      </c>
      <c r="R573" s="41">
        <f t="shared" si="265"/>
        <v>3</v>
      </c>
      <c r="S573" s="42">
        <f t="shared" si="266"/>
        <v>5</v>
      </c>
      <c r="T573" s="42">
        <f t="shared" si="267"/>
        <v>-2</v>
      </c>
      <c r="U573" s="42">
        <f t="shared" si="268"/>
        <v>1</v>
      </c>
      <c r="V573" s="37" t="str">
        <f t="shared" ca="1" si="269"/>
        <v>Executado no prazo</v>
      </c>
      <c r="W573" s="33" t="str">
        <f t="shared" si="272"/>
        <v>EVT 48 - Hortifrutigranjeiros</v>
      </c>
    </row>
    <row r="574" spans="1:23" x14ac:dyDescent="0.25">
      <c r="A574" s="29">
        <f t="shared" si="240"/>
        <v>48</v>
      </c>
      <c r="B574" s="30" t="s">
        <v>107</v>
      </c>
      <c r="C574" s="31" t="s">
        <v>375</v>
      </c>
      <c r="D574" s="32" t="s">
        <v>117</v>
      </c>
      <c r="E574" s="33" t="str">
        <f t="shared" si="260"/>
        <v>5006/2023 - Hortifrutigranjeiros</v>
      </c>
      <c r="F574" s="48"/>
      <c r="G574" s="35" t="str">
        <f t="shared" si="270"/>
        <v>PRONTIFICACAO DOC COMRJ-20</v>
      </c>
      <c r="H574" s="31" t="s">
        <v>118</v>
      </c>
      <c r="I574" s="36">
        <v>45499</v>
      </c>
      <c r="J574" s="37" t="str">
        <f t="shared" si="261"/>
        <v>I</v>
      </c>
      <c r="K574" s="38" t="s">
        <v>34</v>
      </c>
      <c r="L574" s="39">
        <v>15</v>
      </c>
      <c r="M574" s="37">
        <f t="shared" si="262"/>
        <v>45424</v>
      </c>
      <c r="N574" s="37">
        <f t="shared" si="263"/>
        <v>45439</v>
      </c>
      <c r="O574" s="37">
        <f t="shared" si="271"/>
        <v>44908</v>
      </c>
      <c r="P574" s="28">
        <v>44910</v>
      </c>
      <c r="Q574" s="40" t="str">
        <f t="shared" si="264"/>
        <v>S</v>
      </c>
      <c r="R574" s="41">
        <f t="shared" si="265"/>
        <v>2</v>
      </c>
      <c r="S574" s="42">
        <f t="shared" si="266"/>
        <v>15</v>
      </c>
      <c r="T574" s="42">
        <f t="shared" si="267"/>
        <v>-13</v>
      </c>
      <c r="U574" s="42">
        <f t="shared" si="268"/>
        <v>1</v>
      </c>
      <c r="V574" s="37" t="str">
        <f t="shared" ca="1" si="269"/>
        <v>Executado no prazo</v>
      </c>
      <c r="W574" s="33" t="str">
        <f t="shared" si="272"/>
        <v>EVT 48 - Hortifrutigranjeiros</v>
      </c>
    </row>
    <row r="575" spans="1:23" x14ac:dyDescent="0.25">
      <c r="A575" s="29">
        <f t="shared" si="240"/>
        <v>48</v>
      </c>
      <c r="B575" s="30" t="s">
        <v>107</v>
      </c>
      <c r="C575" s="31" t="s">
        <v>375</v>
      </c>
      <c r="D575" s="32" t="s">
        <v>117</v>
      </c>
      <c r="E575" s="33" t="str">
        <f t="shared" si="260"/>
        <v>5006/2023 - Hortifrutigranjeiros</v>
      </c>
      <c r="F575" s="48"/>
      <c r="G575" s="35" t="str">
        <f t="shared" si="270"/>
        <v>PRONTIFICACAO DOC COMRJ-20</v>
      </c>
      <c r="H575" s="31" t="s">
        <v>118</v>
      </c>
      <c r="I575" s="36">
        <v>45499</v>
      </c>
      <c r="J575" s="37" t="str">
        <f t="shared" si="261"/>
        <v>J</v>
      </c>
      <c r="K575" s="38" t="s">
        <v>35</v>
      </c>
      <c r="L575" s="39">
        <v>10</v>
      </c>
      <c r="M575" s="37">
        <f t="shared" si="262"/>
        <v>45439</v>
      </c>
      <c r="N575" s="37">
        <f t="shared" si="263"/>
        <v>45449</v>
      </c>
      <c r="O575" s="37">
        <f t="shared" si="271"/>
        <v>44910</v>
      </c>
      <c r="P575" s="28">
        <v>44915</v>
      </c>
      <c r="Q575" s="40" t="str">
        <f t="shared" si="264"/>
        <v>S</v>
      </c>
      <c r="R575" s="41">
        <f t="shared" si="265"/>
        <v>5</v>
      </c>
      <c r="S575" s="42">
        <f t="shared" si="266"/>
        <v>10</v>
      </c>
      <c r="T575" s="42">
        <f t="shared" si="267"/>
        <v>-5</v>
      </c>
      <c r="U575" s="42">
        <f t="shared" si="268"/>
        <v>1</v>
      </c>
      <c r="V575" s="37" t="str">
        <f t="shared" ca="1" si="269"/>
        <v>Executado no prazo</v>
      </c>
      <c r="W575" s="33" t="str">
        <f t="shared" si="272"/>
        <v>EVT 48 - Hortifrutigranjeiros</v>
      </c>
    </row>
    <row r="576" spans="1:23" x14ac:dyDescent="0.25">
      <c r="A576" s="29">
        <f t="shared" si="240"/>
        <v>48</v>
      </c>
      <c r="B576" s="30" t="s">
        <v>107</v>
      </c>
      <c r="C576" s="31" t="s">
        <v>375</v>
      </c>
      <c r="D576" s="32" t="s">
        <v>117</v>
      </c>
      <c r="E576" s="33" t="str">
        <f t="shared" si="260"/>
        <v>5006/2023 - Hortifrutigranjeiros</v>
      </c>
      <c r="F576" s="48"/>
      <c r="G576" s="35" t="str">
        <f t="shared" si="270"/>
        <v>PRONTIFICACAO DOC COMRJ-20</v>
      </c>
      <c r="H576" s="47" t="s">
        <v>118</v>
      </c>
      <c r="I576" s="36">
        <v>45499</v>
      </c>
      <c r="J576" s="37" t="str">
        <f t="shared" si="261"/>
        <v>K</v>
      </c>
      <c r="K576" s="38" t="s">
        <v>36</v>
      </c>
      <c r="L576" s="39">
        <v>35</v>
      </c>
      <c r="M576" s="37">
        <f t="shared" si="262"/>
        <v>45449</v>
      </c>
      <c r="N576" s="37">
        <f t="shared" si="263"/>
        <v>45484</v>
      </c>
      <c r="O576" s="37">
        <f t="shared" si="271"/>
        <v>44915</v>
      </c>
      <c r="P576" s="28">
        <v>44943</v>
      </c>
      <c r="Q576" s="40" t="str">
        <f t="shared" si="264"/>
        <v>S</v>
      </c>
      <c r="R576" s="41">
        <f t="shared" si="265"/>
        <v>28</v>
      </c>
      <c r="S576" s="42">
        <f t="shared" si="266"/>
        <v>35</v>
      </c>
      <c r="T576" s="42">
        <f t="shared" si="267"/>
        <v>-7</v>
      </c>
      <c r="U576" s="42">
        <f t="shared" si="268"/>
        <v>1</v>
      </c>
      <c r="V576" s="37" t="str">
        <f t="shared" ca="1" si="269"/>
        <v>Executado no prazo</v>
      </c>
      <c r="W576" s="33" t="str">
        <f t="shared" si="272"/>
        <v>EVT 48 - Hortifrutigranjeiros</v>
      </c>
    </row>
    <row r="577" spans="1:23" x14ac:dyDescent="0.25">
      <c r="A577" s="29">
        <f t="shared" si="240"/>
        <v>48</v>
      </c>
      <c r="B577" s="30" t="s">
        <v>107</v>
      </c>
      <c r="C577" s="31" t="s">
        <v>375</v>
      </c>
      <c r="D577" s="32" t="s">
        <v>117</v>
      </c>
      <c r="E577" s="33" t="str">
        <f t="shared" si="260"/>
        <v>5006/2023 - Hortifrutigranjeiros</v>
      </c>
      <c r="F577" s="48"/>
      <c r="G577" s="35" t="str">
        <f t="shared" si="270"/>
        <v>PRONTIFICACAO DOC COMRJ-20</v>
      </c>
      <c r="H577" s="47" t="s">
        <v>118</v>
      </c>
      <c r="I577" s="36">
        <v>45499</v>
      </c>
      <c r="J577" s="37" t="str">
        <f t="shared" si="261"/>
        <v>L</v>
      </c>
      <c r="K577" s="38" t="s">
        <v>37</v>
      </c>
      <c r="L577" s="39">
        <v>5</v>
      </c>
      <c r="M577" s="37">
        <f t="shared" si="262"/>
        <v>45484</v>
      </c>
      <c r="N577" s="43">
        <f>I577-10</f>
        <v>45489</v>
      </c>
      <c r="O577" s="37">
        <f t="shared" si="271"/>
        <v>44943</v>
      </c>
      <c r="P577" s="28">
        <v>44944</v>
      </c>
      <c r="Q577" s="40" t="str">
        <f t="shared" si="264"/>
        <v>S</v>
      </c>
      <c r="R577" s="41">
        <f t="shared" si="265"/>
        <v>1</v>
      </c>
      <c r="S577" s="42">
        <f t="shared" si="266"/>
        <v>5</v>
      </c>
      <c r="T577" s="42">
        <f t="shared" si="267"/>
        <v>-4</v>
      </c>
      <c r="U577" s="42">
        <f t="shared" si="268"/>
        <v>1</v>
      </c>
      <c r="V577" s="37" t="str">
        <f t="shared" ca="1" si="269"/>
        <v>Executado no prazo</v>
      </c>
      <c r="W577" s="33" t="str">
        <f t="shared" si="272"/>
        <v>EVT 48 - Hortifrutigranjeiros</v>
      </c>
    </row>
    <row r="578" spans="1:23" x14ac:dyDescent="0.25">
      <c r="A578" s="29">
        <f t="shared" ref="A578:A641" si="273">A566+1</f>
        <v>49</v>
      </c>
      <c r="B578" s="30" t="s">
        <v>107</v>
      </c>
      <c r="C578" s="31" t="s">
        <v>119</v>
      </c>
      <c r="D578" s="32" t="s">
        <v>120</v>
      </c>
      <c r="E578" s="33" t="str">
        <f t="shared" si="260"/>
        <v>xxx - Gêneros (Republicação de itens perdidos e/ou publicação de itens perdidos por ocasião de pedido de reequilíbrio de preços)</v>
      </c>
      <c r="F578" s="48"/>
      <c r="G578" s="35" t="str">
        <f>IF(P578="",MID(K578,5,999),IF(P579="",MID(K579,5,999),IF(P580="",MID(K580,5,999),IF(P581="",MID(K581,5,999),IF(P582="",MID(K582,5,999),IF(P583="",MID(K583,5,999),IF(P584="",MID(K584,5,999),IF(P585="",MID(K585,5,999),IF(P586="",MID(K586,5,999),IF(P587="",MID(K587,5,999),IF(P588="",MID(K588,5,999),MID(K589,5,999))))))))))))</f>
        <v>DISPONIBILIZAÇÃO DAS EEOO</v>
      </c>
      <c r="H578" s="47" t="s">
        <v>369</v>
      </c>
      <c r="I578" s="36" t="s">
        <v>369</v>
      </c>
      <c r="J578" s="37" t="str">
        <f t="shared" si="261"/>
        <v>A</v>
      </c>
      <c r="K578" s="38" t="s">
        <v>26</v>
      </c>
      <c r="L578" s="39">
        <v>0</v>
      </c>
      <c r="M578" s="37" t="e">
        <f t="shared" si="262"/>
        <v>#VALUE!</v>
      </c>
      <c r="N578" s="37" t="e">
        <f t="shared" ref="N578:N588" si="274">M579</f>
        <v>#VALUE!</v>
      </c>
      <c r="O578" s="37" t="e">
        <f>M578</f>
        <v>#VALUE!</v>
      </c>
      <c r="P578" s="28"/>
      <c r="Q578" s="40" t="str">
        <f t="shared" si="264"/>
        <v/>
      </c>
      <c r="R578" s="41" t="str">
        <f t="shared" si="265"/>
        <v/>
      </c>
      <c r="S578" s="42" t="str">
        <f t="shared" si="266"/>
        <v/>
      </c>
      <c r="T578" s="42" t="str">
        <f t="shared" si="267"/>
        <v/>
      </c>
      <c r="U578" s="42">
        <f t="shared" si="268"/>
        <v>0</v>
      </c>
      <c r="V578" s="37" t="e">
        <f t="shared" ca="1" si="269"/>
        <v>#VALUE!</v>
      </c>
      <c r="W578" s="33" t="str">
        <f t="shared" si="272"/>
        <v>EVT 49 - Gêneros (Republicação de itens perdidos e/ou publicação de itens perdidos por ocasião de pedido de reequilíbrio de preços)</v>
      </c>
    </row>
    <row r="579" spans="1:23" x14ac:dyDescent="0.25">
      <c r="A579" s="29">
        <f t="shared" si="273"/>
        <v>49</v>
      </c>
      <c r="B579" s="30" t="s">
        <v>107</v>
      </c>
      <c r="C579" s="31" t="s">
        <v>119</v>
      </c>
      <c r="D579" s="32" t="s">
        <v>120</v>
      </c>
      <c r="E579" s="33" t="str">
        <f t="shared" si="260"/>
        <v>xxx - Gêneros (Republicação de itens perdidos e/ou publicação de itens perdidos por ocasião de pedido de reequilíbrio de preços)</v>
      </c>
      <c r="F579" s="48"/>
      <c r="G579" s="35" t="str">
        <f t="shared" ref="G579:G589" si="275">G578</f>
        <v>DISPONIBILIZAÇÃO DAS EEOO</v>
      </c>
      <c r="H579" s="47" t="s">
        <v>369</v>
      </c>
      <c r="I579" s="36" t="s">
        <v>369</v>
      </c>
      <c r="J579" s="37" t="str">
        <f t="shared" si="261"/>
        <v>B</v>
      </c>
      <c r="K579" s="38" t="s">
        <v>27</v>
      </c>
      <c r="L579" s="39">
        <v>5</v>
      </c>
      <c r="M579" s="37" t="e">
        <f t="shared" si="262"/>
        <v>#VALUE!</v>
      </c>
      <c r="N579" s="37" t="e">
        <f t="shared" si="274"/>
        <v>#VALUE!</v>
      </c>
      <c r="O579" s="37" t="str">
        <f t="shared" ref="O579:O589" si="276">IF(P578&lt;&gt;"",P578,"")</f>
        <v/>
      </c>
      <c r="P579" s="28"/>
      <c r="Q579" s="40" t="str">
        <f t="shared" si="264"/>
        <v/>
      </c>
      <c r="R579" s="41" t="str">
        <f t="shared" si="265"/>
        <v/>
      </c>
      <c r="S579" s="42" t="str">
        <f t="shared" si="266"/>
        <v/>
      </c>
      <c r="T579" s="42" t="str">
        <f t="shared" si="267"/>
        <v/>
      </c>
      <c r="U579" s="42">
        <f t="shared" si="268"/>
        <v>0</v>
      </c>
      <c r="V579" s="37" t="e">
        <f t="shared" ca="1" si="269"/>
        <v>#VALUE!</v>
      </c>
      <c r="W579" s="33" t="str">
        <f t="shared" si="272"/>
        <v>EVT 49 - Gêneros (Republicação de itens perdidos e/ou publicação de itens perdidos por ocasião de pedido de reequilíbrio de preços)</v>
      </c>
    </row>
    <row r="580" spans="1:23" x14ac:dyDescent="0.25">
      <c r="A580" s="29">
        <f t="shared" si="273"/>
        <v>49</v>
      </c>
      <c r="B580" s="30" t="s">
        <v>107</v>
      </c>
      <c r="C580" s="31" t="s">
        <v>119</v>
      </c>
      <c r="D580" s="32" t="s">
        <v>120</v>
      </c>
      <c r="E580" s="33" t="str">
        <f t="shared" si="260"/>
        <v>xxx - Gêneros (Republicação de itens perdidos e/ou publicação de itens perdidos por ocasião de pedido de reequilíbrio de preços)</v>
      </c>
      <c r="F580" s="48"/>
      <c r="G580" s="35" t="str">
        <f t="shared" si="275"/>
        <v>DISPONIBILIZAÇÃO DAS EEOO</v>
      </c>
      <c r="H580" s="47" t="s">
        <v>369</v>
      </c>
      <c r="I580" s="36" t="s">
        <v>369</v>
      </c>
      <c r="J580" s="37" t="str">
        <f t="shared" si="261"/>
        <v>C</v>
      </c>
      <c r="K580" s="38" t="s">
        <v>28</v>
      </c>
      <c r="L580" s="39">
        <v>10</v>
      </c>
      <c r="M580" s="37" t="e">
        <f t="shared" si="262"/>
        <v>#VALUE!</v>
      </c>
      <c r="N580" s="37" t="e">
        <f t="shared" si="274"/>
        <v>#VALUE!</v>
      </c>
      <c r="O580" s="37" t="str">
        <f t="shared" si="276"/>
        <v/>
      </c>
      <c r="P580" s="28"/>
      <c r="Q580" s="40" t="str">
        <f t="shared" si="264"/>
        <v/>
      </c>
      <c r="R580" s="41" t="str">
        <f t="shared" si="265"/>
        <v/>
      </c>
      <c r="S580" s="42" t="str">
        <f t="shared" si="266"/>
        <v/>
      </c>
      <c r="T580" s="42" t="str">
        <f t="shared" si="267"/>
        <v/>
      </c>
      <c r="U580" s="42">
        <f t="shared" si="268"/>
        <v>0</v>
      </c>
      <c r="V580" s="37" t="e">
        <f t="shared" ca="1" si="269"/>
        <v>#VALUE!</v>
      </c>
      <c r="W580" s="33" t="str">
        <f t="shared" si="272"/>
        <v>EVT 49 - Gêneros (Republicação de itens perdidos e/ou publicação de itens perdidos por ocasião de pedido de reequilíbrio de preços)</v>
      </c>
    </row>
    <row r="581" spans="1:23" x14ac:dyDescent="0.25">
      <c r="A581" s="29">
        <f t="shared" si="273"/>
        <v>49</v>
      </c>
      <c r="B581" s="30" t="s">
        <v>107</v>
      </c>
      <c r="C581" s="31" t="s">
        <v>119</v>
      </c>
      <c r="D581" s="32" t="s">
        <v>120</v>
      </c>
      <c r="E581" s="33" t="str">
        <f t="shared" si="260"/>
        <v>xxx - Gêneros (Republicação de itens perdidos e/ou publicação de itens perdidos por ocasião de pedido de reequilíbrio de preços)</v>
      </c>
      <c r="F581" s="48"/>
      <c r="G581" s="35" t="str">
        <f t="shared" si="275"/>
        <v>DISPONIBILIZAÇÃO DAS EEOO</v>
      </c>
      <c r="H581" s="47" t="s">
        <v>369</v>
      </c>
      <c r="I581" s="36" t="s">
        <v>369</v>
      </c>
      <c r="J581" s="37" t="str">
        <f t="shared" si="261"/>
        <v>D</v>
      </c>
      <c r="K581" s="38" t="s">
        <v>29</v>
      </c>
      <c r="L581" s="39">
        <v>5</v>
      </c>
      <c r="M581" s="37" t="e">
        <f t="shared" si="262"/>
        <v>#VALUE!</v>
      </c>
      <c r="N581" s="37" t="e">
        <f t="shared" si="274"/>
        <v>#VALUE!</v>
      </c>
      <c r="O581" s="37" t="str">
        <f t="shared" si="276"/>
        <v/>
      </c>
      <c r="P581" s="28"/>
      <c r="Q581" s="40" t="str">
        <f t="shared" si="264"/>
        <v/>
      </c>
      <c r="R581" s="41" t="str">
        <f t="shared" si="265"/>
        <v/>
      </c>
      <c r="S581" s="42" t="str">
        <f t="shared" si="266"/>
        <v/>
      </c>
      <c r="T581" s="42" t="str">
        <f t="shared" si="267"/>
        <v/>
      </c>
      <c r="U581" s="42">
        <f t="shared" si="268"/>
        <v>0</v>
      </c>
      <c r="V581" s="37" t="e">
        <f t="shared" ca="1" si="269"/>
        <v>#VALUE!</v>
      </c>
      <c r="W581" s="33" t="str">
        <f t="shared" si="272"/>
        <v>EVT 49 - Gêneros (Republicação de itens perdidos e/ou publicação de itens perdidos por ocasião de pedido de reequilíbrio de preços)</v>
      </c>
    </row>
    <row r="582" spans="1:23" x14ac:dyDescent="0.25">
      <c r="A582" s="29">
        <f t="shared" si="273"/>
        <v>49</v>
      </c>
      <c r="B582" s="30" t="s">
        <v>107</v>
      </c>
      <c r="C582" s="31" t="s">
        <v>119</v>
      </c>
      <c r="D582" s="32" t="s">
        <v>120</v>
      </c>
      <c r="E582" s="33" t="str">
        <f t="shared" si="260"/>
        <v>xxx - Gêneros (Republicação de itens perdidos e/ou publicação de itens perdidos por ocasião de pedido de reequilíbrio de preços)</v>
      </c>
      <c r="F582" s="48"/>
      <c r="G582" s="35" t="str">
        <f t="shared" si="275"/>
        <v>DISPONIBILIZAÇÃO DAS EEOO</v>
      </c>
      <c r="H582" s="47" t="s">
        <v>369</v>
      </c>
      <c r="I582" s="36" t="s">
        <v>369</v>
      </c>
      <c r="J582" s="37" t="str">
        <f t="shared" si="261"/>
        <v>E</v>
      </c>
      <c r="K582" s="38" t="s">
        <v>30</v>
      </c>
      <c r="L582" s="39">
        <v>10</v>
      </c>
      <c r="M582" s="37" t="e">
        <f t="shared" si="262"/>
        <v>#VALUE!</v>
      </c>
      <c r="N582" s="37" t="e">
        <f t="shared" si="274"/>
        <v>#VALUE!</v>
      </c>
      <c r="O582" s="37" t="str">
        <f t="shared" si="276"/>
        <v/>
      </c>
      <c r="P582" s="28"/>
      <c r="Q582" s="40" t="str">
        <f t="shared" si="264"/>
        <v/>
      </c>
      <c r="R582" s="41" t="str">
        <f t="shared" si="265"/>
        <v/>
      </c>
      <c r="S582" s="42" t="str">
        <f t="shared" si="266"/>
        <v/>
      </c>
      <c r="T582" s="42" t="str">
        <f t="shared" si="267"/>
        <v/>
      </c>
      <c r="U582" s="42">
        <f t="shared" si="268"/>
        <v>0</v>
      </c>
      <c r="V582" s="37" t="e">
        <f t="shared" ca="1" si="269"/>
        <v>#VALUE!</v>
      </c>
      <c r="W582" s="33" t="str">
        <f t="shared" si="272"/>
        <v>EVT 49 - Gêneros (Republicação de itens perdidos e/ou publicação de itens perdidos por ocasião de pedido de reequilíbrio de preços)</v>
      </c>
    </row>
    <row r="583" spans="1:23" x14ac:dyDescent="0.25">
      <c r="A583" s="29">
        <f t="shared" si="273"/>
        <v>49</v>
      </c>
      <c r="B583" s="30" t="s">
        <v>107</v>
      </c>
      <c r="C583" s="31" t="s">
        <v>119</v>
      </c>
      <c r="D583" s="32" t="s">
        <v>120</v>
      </c>
      <c r="E583" s="33" t="str">
        <f t="shared" si="260"/>
        <v>xxx - Gêneros (Republicação de itens perdidos e/ou publicação de itens perdidos por ocasião de pedido de reequilíbrio de preços)</v>
      </c>
      <c r="F583" s="48"/>
      <c r="G583" s="35" t="str">
        <f t="shared" si="275"/>
        <v>DISPONIBILIZAÇÃO DAS EEOO</v>
      </c>
      <c r="H583" s="47" t="s">
        <v>369</v>
      </c>
      <c r="I583" s="36" t="s">
        <v>369</v>
      </c>
      <c r="J583" s="37" t="str">
        <f t="shared" si="261"/>
        <v>F</v>
      </c>
      <c r="K583" s="38" t="s">
        <v>31</v>
      </c>
      <c r="L583" s="39">
        <v>5</v>
      </c>
      <c r="M583" s="37" t="e">
        <f t="shared" si="262"/>
        <v>#VALUE!</v>
      </c>
      <c r="N583" s="37" t="e">
        <f t="shared" si="274"/>
        <v>#VALUE!</v>
      </c>
      <c r="O583" s="37" t="str">
        <f t="shared" si="276"/>
        <v/>
      </c>
      <c r="P583" s="28"/>
      <c r="Q583" s="40" t="str">
        <f t="shared" si="264"/>
        <v/>
      </c>
      <c r="R583" s="41" t="str">
        <f t="shared" si="265"/>
        <v/>
      </c>
      <c r="S583" s="42" t="str">
        <f t="shared" si="266"/>
        <v/>
      </c>
      <c r="T583" s="42" t="str">
        <f t="shared" si="267"/>
        <v/>
      </c>
      <c r="U583" s="42">
        <f t="shared" si="268"/>
        <v>0</v>
      </c>
      <c r="V583" s="37" t="e">
        <f t="shared" ca="1" si="269"/>
        <v>#VALUE!</v>
      </c>
      <c r="W583" s="33" t="str">
        <f t="shared" si="272"/>
        <v>EVT 49 - Gêneros (Republicação de itens perdidos e/ou publicação de itens perdidos por ocasião de pedido de reequilíbrio de preços)</v>
      </c>
    </row>
    <row r="584" spans="1:23" x14ac:dyDescent="0.25">
      <c r="A584" s="29">
        <f t="shared" si="273"/>
        <v>49</v>
      </c>
      <c r="B584" s="30" t="s">
        <v>107</v>
      </c>
      <c r="C584" s="31" t="s">
        <v>119</v>
      </c>
      <c r="D584" s="32" t="s">
        <v>120</v>
      </c>
      <c r="E584" s="33" t="str">
        <f t="shared" si="260"/>
        <v>xxx - Gêneros (Republicação de itens perdidos e/ou publicação de itens perdidos por ocasião de pedido de reequilíbrio de preços)</v>
      </c>
      <c r="F584" s="48"/>
      <c r="G584" s="35" t="str">
        <f t="shared" si="275"/>
        <v>DISPONIBILIZAÇÃO DAS EEOO</v>
      </c>
      <c r="H584" s="47" t="s">
        <v>369</v>
      </c>
      <c r="I584" s="36" t="s">
        <v>369</v>
      </c>
      <c r="J584" s="37" t="str">
        <f t="shared" si="261"/>
        <v>G</v>
      </c>
      <c r="K584" s="38" t="s">
        <v>32</v>
      </c>
      <c r="L584" s="39">
        <v>5</v>
      </c>
      <c r="M584" s="37" t="e">
        <f t="shared" si="262"/>
        <v>#VALUE!</v>
      </c>
      <c r="N584" s="37" t="e">
        <f t="shared" si="274"/>
        <v>#VALUE!</v>
      </c>
      <c r="O584" s="37" t="str">
        <f t="shared" si="276"/>
        <v/>
      </c>
      <c r="P584" s="28"/>
      <c r="Q584" s="40" t="str">
        <f t="shared" si="264"/>
        <v/>
      </c>
      <c r="R584" s="41" t="str">
        <f t="shared" si="265"/>
        <v/>
      </c>
      <c r="S584" s="42" t="str">
        <f t="shared" si="266"/>
        <v/>
      </c>
      <c r="T584" s="42" t="str">
        <f t="shared" si="267"/>
        <v/>
      </c>
      <c r="U584" s="42">
        <f t="shared" si="268"/>
        <v>0</v>
      </c>
      <c r="V584" s="37" t="e">
        <f t="shared" ca="1" si="269"/>
        <v>#VALUE!</v>
      </c>
      <c r="W584" s="33" t="str">
        <f t="shared" si="272"/>
        <v>EVT 49 - Gêneros (Republicação de itens perdidos e/ou publicação de itens perdidos por ocasião de pedido de reequilíbrio de preços)</v>
      </c>
    </row>
    <row r="585" spans="1:23" x14ac:dyDescent="0.25">
      <c r="A585" s="29">
        <f t="shared" si="273"/>
        <v>49</v>
      </c>
      <c r="B585" s="30" t="s">
        <v>107</v>
      </c>
      <c r="C585" s="31" t="s">
        <v>119</v>
      </c>
      <c r="D585" s="32" t="s">
        <v>120</v>
      </c>
      <c r="E585" s="33" t="str">
        <f t="shared" si="260"/>
        <v>xxx - Gêneros (Republicação de itens perdidos e/ou publicação de itens perdidos por ocasião de pedido de reequilíbrio de preços)</v>
      </c>
      <c r="F585" s="48"/>
      <c r="G585" s="35" t="str">
        <f t="shared" si="275"/>
        <v>DISPONIBILIZAÇÃO DAS EEOO</v>
      </c>
      <c r="H585" s="47" t="s">
        <v>369</v>
      </c>
      <c r="I585" s="36" t="s">
        <v>369</v>
      </c>
      <c r="J585" s="37" t="str">
        <f t="shared" si="261"/>
        <v>H</v>
      </c>
      <c r="K585" s="38" t="s">
        <v>33</v>
      </c>
      <c r="L585" s="39">
        <v>5</v>
      </c>
      <c r="M585" s="37" t="e">
        <f t="shared" si="262"/>
        <v>#VALUE!</v>
      </c>
      <c r="N585" s="37" t="e">
        <f t="shared" si="274"/>
        <v>#VALUE!</v>
      </c>
      <c r="O585" s="37" t="str">
        <f t="shared" si="276"/>
        <v/>
      </c>
      <c r="P585" s="28"/>
      <c r="Q585" s="40" t="str">
        <f t="shared" si="264"/>
        <v/>
      </c>
      <c r="R585" s="41" t="str">
        <f t="shared" si="265"/>
        <v/>
      </c>
      <c r="S585" s="42" t="str">
        <f t="shared" si="266"/>
        <v/>
      </c>
      <c r="T585" s="42" t="str">
        <f t="shared" si="267"/>
        <v/>
      </c>
      <c r="U585" s="42">
        <f t="shared" si="268"/>
        <v>0</v>
      </c>
      <c r="V585" s="37" t="e">
        <f t="shared" ca="1" si="269"/>
        <v>#VALUE!</v>
      </c>
      <c r="W585" s="33" t="str">
        <f t="shared" si="272"/>
        <v>EVT 49 - Gêneros (Republicação de itens perdidos e/ou publicação de itens perdidos por ocasião de pedido de reequilíbrio de preços)</v>
      </c>
    </row>
    <row r="586" spans="1:23" x14ac:dyDescent="0.25">
      <c r="A586" s="29">
        <f t="shared" si="273"/>
        <v>49</v>
      </c>
      <c r="B586" s="30" t="s">
        <v>107</v>
      </c>
      <c r="C586" s="31" t="s">
        <v>119</v>
      </c>
      <c r="D586" s="32" t="s">
        <v>120</v>
      </c>
      <c r="E586" s="33" t="str">
        <f t="shared" si="260"/>
        <v>xxx - Gêneros (Republicação de itens perdidos e/ou publicação de itens perdidos por ocasião de pedido de reequilíbrio de preços)</v>
      </c>
      <c r="F586" s="48"/>
      <c r="G586" s="35" t="str">
        <f t="shared" si="275"/>
        <v>DISPONIBILIZAÇÃO DAS EEOO</v>
      </c>
      <c r="H586" s="47" t="s">
        <v>369</v>
      </c>
      <c r="I586" s="36" t="s">
        <v>369</v>
      </c>
      <c r="J586" s="37" t="str">
        <f t="shared" si="261"/>
        <v>I</v>
      </c>
      <c r="K586" s="38" t="s">
        <v>34</v>
      </c>
      <c r="L586" s="39">
        <v>15</v>
      </c>
      <c r="M586" s="37" t="e">
        <f t="shared" si="262"/>
        <v>#VALUE!</v>
      </c>
      <c r="N586" s="37" t="e">
        <f t="shared" si="274"/>
        <v>#VALUE!</v>
      </c>
      <c r="O586" s="37" t="str">
        <f t="shared" si="276"/>
        <v/>
      </c>
      <c r="P586" s="28"/>
      <c r="Q586" s="40" t="str">
        <f t="shared" si="264"/>
        <v/>
      </c>
      <c r="R586" s="41" t="str">
        <f t="shared" si="265"/>
        <v/>
      </c>
      <c r="S586" s="42" t="str">
        <f t="shared" si="266"/>
        <v/>
      </c>
      <c r="T586" s="42" t="str">
        <f t="shared" si="267"/>
        <v/>
      </c>
      <c r="U586" s="42">
        <f t="shared" si="268"/>
        <v>0</v>
      </c>
      <c r="V586" s="37" t="e">
        <f t="shared" ca="1" si="269"/>
        <v>#VALUE!</v>
      </c>
      <c r="W586" s="33" t="str">
        <f t="shared" si="272"/>
        <v>EVT 49 - Gêneros (Republicação de itens perdidos e/ou publicação de itens perdidos por ocasião de pedido de reequilíbrio de preços)</v>
      </c>
    </row>
    <row r="587" spans="1:23" x14ac:dyDescent="0.25">
      <c r="A587" s="29">
        <f t="shared" si="273"/>
        <v>49</v>
      </c>
      <c r="B587" s="30" t="s">
        <v>107</v>
      </c>
      <c r="C587" s="31" t="s">
        <v>119</v>
      </c>
      <c r="D587" s="32" t="s">
        <v>120</v>
      </c>
      <c r="E587" s="33" t="str">
        <f t="shared" si="260"/>
        <v>xxx - Gêneros (Republicação de itens perdidos e/ou publicação de itens perdidos por ocasião de pedido de reequilíbrio de preços)</v>
      </c>
      <c r="F587" s="48"/>
      <c r="G587" s="35" t="str">
        <f t="shared" si="275"/>
        <v>DISPONIBILIZAÇÃO DAS EEOO</v>
      </c>
      <c r="H587" s="47" t="s">
        <v>369</v>
      </c>
      <c r="I587" s="36" t="s">
        <v>369</v>
      </c>
      <c r="J587" s="37" t="str">
        <f t="shared" si="261"/>
        <v>J</v>
      </c>
      <c r="K587" s="38" t="s">
        <v>35</v>
      </c>
      <c r="L587" s="39">
        <v>5</v>
      </c>
      <c r="M587" s="37" t="e">
        <f t="shared" si="262"/>
        <v>#VALUE!</v>
      </c>
      <c r="N587" s="37" t="e">
        <f t="shared" si="274"/>
        <v>#VALUE!</v>
      </c>
      <c r="O587" s="37" t="str">
        <f t="shared" si="276"/>
        <v/>
      </c>
      <c r="P587" s="28"/>
      <c r="Q587" s="40" t="str">
        <f t="shared" si="264"/>
        <v/>
      </c>
      <c r="R587" s="41" t="str">
        <f t="shared" si="265"/>
        <v/>
      </c>
      <c r="S587" s="42" t="str">
        <f t="shared" si="266"/>
        <v/>
      </c>
      <c r="T587" s="42" t="str">
        <f t="shared" si="267"/>
        <v/>
      </c>
      <c r="U587" s="42">
        <f t="shared" si="268"/>
        <v>0</v>
      </c>
      <c r="V587" s="37" t="e">
        <f t="shared" ca="1" si="269"/>
        <v>#VALUE!</v>
      </c>
      <c r="W587" s="33" t="str">
        <f t="shared" si="272"/>
        <v>EVT 49 - Gêneros (Republicação de itens perdidos e/ou publicação de itens perdidos por ocasião de pedido de reequilíbrio de preços)</v>
      </c>
    </row>
    <row r="588" spans="1:23" x14ac:dyDescent="0.25">
      <c r="A588" s="29">
        <f t="shared" si="273"/>
        <v>49</v>
      </c>
      <c r="B588" s="30" t="s">
        <v>107</v>
      </c>
      <c r="C588" s="31" t="s">
        <v>119</v>
      </c>
      <c r="D588" s="32" t="s">
        <v>120</v>
      </c>
      <c r="E588" s="33" t="str">
        <f t="shared" si="260"/>
        <v>xxx - Gêneros (Republicação de itens perdidos e/ou publicação de itens perdidos por ocasião de pedido de reequilíbrio de preços)</v>
      </c>
      <c r="F588" s="48"/>
      <c r="G588" s="35" t="str">
        <f t="shared" si="275"/>
        <v>DISPONIBILIZAÇÃO DAS EEOO</v>
      </c>
      <c r="H588" s="47" t="s">
        <v>369</v>
      </c>
      <c r="I588" s="36" t="s">
        <v>369</v>
      </c>
      <c r="J588" s="37" t="str">
        <f t="shared" si="261"/>
        <v>K</v>
      </c>
      <c r="K588" s="38" t="s">
        <v>36</v>
      </c>
      <c r="L588" s="39">
        <v>15</v>
      </c>
      <c r="M588" s="37" t="e">
        <f t="shared" si="262"/>
        <v>#VALUE!</v>
      </c>
      <c r="N588" s="37" t="e">
        <f t="shared" si="274"/>
        <v>#VALUE!</v>
      </c>
      <c r="O588" s="37" t="str">
        <f t="shared" si="276"/>
        <v/>
      </c>
      <c r="P588" s="28"/>
      <c r="Q588" s="40" t="str">
        <f t="shared" si="264"/>
        <v/>
      </c>
      <c r="R588" s="41" t="str">
        <f t="shared" si="265"/>
        <v/>
      </c>
      <c r="S588" s="42" t="str">
        <f t="shared" si="266"/>
        <v/>
      </c>
      <c r="T588" s="42" t="str">
        <f t="shared" si="267"/>
        <v/>
      </c>
      <c r="U588" s="42">
        <f t="shared" si="268"/>
        <v>0</v>
      </c>
      <c r="V588" s="37" t="e">
        <f t="shared" ca="1" si="269"/>
        <v>#VALUE!</v>
      </c>
      <c r="W588" s="33" t="str">
        <f t="shared" si="272"/>
        <v>EVT 49 - Gêneros (Republicação de itens perdidos e/ou publicação de itens perdidos por ocasião de pedido de reequilíbrio de preços)</v>
      </c>
    </row>
    <row r="589" spans="1:23" x14ac:dyDescent="0.25">
      <c r="A589" s="29">
        <f t="shared" si="273"/>
        <v>49</v>
      </c>
      <c r="B589" s="30" t="s">
        <v>107</v>
      </c>
      <c r="C589" s="31" t="s">
        <v>119</v>
      </c>
      <c r="D589" s="32" t="s">
        <v>120</v>
      </c>
      <c r="E589" s="33" t="str">
        <f t="shared" si="260"/>
        <v>xxx - Gêneros (Republicação de itens perdidos e/ou publicação de itens perdidos por ocasião de pedido de reequilíbrio de preços)</v>
      </c>
      <c r="F589" s="48"/>
      <c r="G589" s="35" t="str">
        <f t="shared" si="275"/>
        <v>DISPONIBILIZAÇÃO DAS EEOO</v>
      </c>
      <c r="H589" s="47" t="s">
        <v>369</v>
      </c>
      <c r="I589" s="36" t="s">
        <v>369</v>
      </c>
      <c r="J589" s="37" t="str">
        <f t="shared" si="261"/>
        <v>L</v>
      </c>
      <c r="K589" s="38" t="s">
        <v>37</v>
      </c>
      <c r="L589" s="39">
        <v>5</v>
      </c>
      <c r="M589" s="37" t="e">
        <f t="shared" si="262"/>
        <v>#VALUE!</v>
      </c>
      <c r="N589" s="43" t="e">
        <f>I589-10</f>
        <v>#VALUE!</v>
      </c>
      <c r="O589" s="37" t="str">
        <f t="shared" si="276"/>
        <v/>
      </c>
      <c r="P589" s="28"/>
      <c r="Q589" s="40" t="str">
        <f t="shared" si="264"/>
        <v/>
      </c>
      <c r="R589" s="41" t="str">
        <f t="shared" si="265"/>
        <v/>
      </c>
      <c r="S589" s="42" t="str">
        <f t="shared" si="266"/>
        <v/>
      </c>
      <c r="T589" s="42" t="str">
        <f t="shared" si="267"/>
        <v/>
      </c>
      <c r="U589" s="42">
        <f t="shared" si="268"/>
        <v>0</v>
      </c>
      <c r="V589" s="37" t="e">
        <f t="shared" ca="1" si="269"/>
        <v>#VALUE!</v>
      </c>
      <c r="W589" s="33" t="str">
        <f t="shared" si="272"/>
        <v>EVT 49 - Gêneros (Republicação de itens perdidos e/ou publicação de itens perdidos por ocasião de pedido de reequilíbrio de preços)</v>
      </c>
    </row>
    <row r="590" spans="1:23" x14ac:dyDescent="0.25">
      <c r="A590" s="29">
        <f t="shared" si="273"/>
        <v>50</v>
      </c>
      <c r="B590" s="30" t="s">
        <v>107</v>
      </c>
      <c r="C590" s="31" t="s">
        <v>376</v>
      </c>
      <c r="D590" s="32" t="s">
        <v>378</v>
      </c>
      <c r="E590" s="33" t="str">
        <f t="shared" si="260"/>
        <v>5007/2023 - Pescados</v>
      </c>
      <c r="F590" s="48"/>
      <c r="G590" s="35" t="str">
        <f>IF(P590="",MID(K590,5,999),IF(P591="",MID(K591,5,999),IF(P592="",MID(K592,5,999),IF(P593="",MID(K593,5,999),IF(P594="",MID(K594,5,999),IF(P595="",MID(K595,5,999),IF(P596="",MID(K596,5,999),IF(P597="",MID(K597,5,999),IF(P598="",MID(K598,5,999),IF(P599="",MID(K599,5,999),IF(P600="",MID(K600,5,999),MID(K601,5,999))))))))))))</f>
        <v>DISPONIBILIZAÇÃO DAS EEOO</v>
      </c>
      <c r="H590" s="31" t="s">
        <v>121</v>
      </c>
      <c r="I590" s="36">
        <v>45672</v>
      </c>
      <c r="J590" s="37" t="str">
        <f t="shared" si="261"/>
        <v>A</v>
      </c>
      <c r="K590" s="38" t="s">
        <v>26</v>
      </c>
      <c r="L590" s="39">
        <v>0</v>
      </c>
      <c r="M590" s="37">
        <f t="shared" si="262"/>
        <v>45517</v>
      </c>
      <c r="N590" s="37">
        <f t="shared" ref="N590:N600" si="277">M591</f>
        <v>45517</v>
      </c>
      <c r="O590" s="37">
        <f>M590</f>
        <v>45517</v>
      </c>
      <c r="P590" s="28"/>
      <c r="Q590" s="40" t="str">
        <f t="shared" si="264"/>
        <v/>
      </c>
      <c r="R590" s="41" t="str">
        <f t="shared" si="265"/>
        <v/>
      </c>
      <c r="S590" s="42" t="str">
        <f t="shared" si="266"/>
        <v/>
      </c>
      <c r="T590" s="42" t="str">
        <f t="shared" si="267"/>
        <v/>
      </c>
      <c r="U590" s="42">
        <f t="shared" si="268"/>
        <v>0</v>
      </c>
      <c r="V590" s="37" t="str">
        <f t="shared" ca="1" si="269"/>
        <v>No prazo, em andamento</v>
      </c>
      <c r="W590" s="33" t="str">
        <f t="shared" si="272"/>
        <v>EVT 50 - Pescados</v>
      </c>
    </row>
    <row r="591" spans="1:23" x14ac:dyDescent="0.25">
      <c r="A591" s="29">
        <f t="shared" si="273"/>
        <v>50</v>
      </c>
      <c r="B591" s="30" t="s">
        <v>107</v>
      </c>
      <c r="C591" s="31" t="s">
        <v>376</v>
      </c>
      <c r="D591" s="32" t="s">
        <v>378</v>
      </c>
      <c r="E591" s="33" t="str">
        <f t="shared" si="260"/>
        <v>5007/2023 - Pescados</v>
      </c>
      <c r="F591" s="48"/>
      <c r="G591" s="35" t="str">
        <f t="shared" ref="G591:G601" si="278">G590</f>
        <v>DISPONIBILIZAÇÃO DAS EEOO</v>
      </c>
      <c r="H591" s="31" t="s">
        <v>121</v>
      </c>
      <c r="I591" s="36">
        <v>45672</v>
      </c>
      <c r="J591" s="37" t="str">
        <f t="shared" si="261"/>
        <v>B</v>
      </c>
      <c r="K591" s="38" t="s">
        <v>27</v>
      </c>
      <c r="L591" s="39">
        <v>10</v>
      </c>
      <c r="M591" s="37">
        <f t="shared" si="262"/>
        <v>45517</v>
      </c>
      <c r="N591" s="37">
        <f t="shared" si="277"/>
        <v>45527</v>
      </c>
      <c r="O591" s="37" t="str">
        <f t="shared" ref="O591:O601" si="279">IF(P590&lt;&gt;"",P590,"")</f>
        <v/>
      </c>
      <c r="P591" s="28"/>
      <c r="Q591" s="40" t="str">
        <f t="shared" si="264"/>
        <v/>
      </c>
      <c r="R591" s="41" t="str">
        <f t="shared" si="265"/>
        <v/>
      </c>
      <c r="S591" s="42" t="str">
        <f t="shared" si="266"/>
        <v/>
      </c>
      <c r="T591" s="42" t="str">
        <f t="shared" si="267"/>
        <v/>
      </c>
      <c r="U591" s="42">
        <f t="shared" si="268"/>
        <v>0</v>
      </c>
      <c r="V591" s="37" t="str">
        <f t="shared" ca="1" si="269"/>
        <v>No prazo, ainda não iniciado</v>
      </c>
      <c r="W591" s="33" t="str">
        <f t="shared" si="272"/>
        <v>EVT 50 - Pescados</v>
      </c>
    </row>
    <row r="592" spans="1:23" x14ac:dyDescent="0.25">
      <c r="A592" s="29">
        <f t="shared" si="273"/>
        <v>50</v>
      </c>
      <c r="B592" s="30" t="s">
        <v>107</v>
      </c>
      <c r="C592" s="31" t="s">
        <v>376</v>
      </c>
      <c r="D592" s="32" t="s">
        <v>378</v>
      </c>
      <c r="E592" s="33" t="str">
        <f t="shared" si="260"/>
        <v>5007/2023 - Pescados</v>
      </c>
      <c r="F592" s="48"/>
      <c r="G592" s="35" t="str">
        <f t="shared" si="278"/>
        <v>DISPONIBILIZAÇÃO DAS EEOO</v>
      </c>
      <c r="H592" s="31" t="s">
        <v>121</v>
      </c>
      <c r="I592" s="36">
        <v>45672</v>
      </c>
      <c r="J592" s="37" t="str">
        <f t="shared" si="261"/>
        <v>C</v>
      </c>
      <c r="K592" s="38" t="s">
        <v>28</v>
      </c>
      <c r="L592" s="39">
        <v>30</v>
      </c>
      <c r="M592" s="37">
        <f t="shared" si="262"/>
        <v>45527</v>
      </c>
      <c r="N592" s="37">
        <f t="shared" si="277"/>
        <v>45557</v>
      </c>
      <c r="O592" s="37" t="str">
        <f t="shared" si="279"/>
        <v/>
      </c>
      <c r="P592" s="28"/>
      <c r="Q592" s="40" t="str">
        <f t="shared" si="264"/>
        <v/>
      </c>
      <c r="R592" s="41" t="str">
        <f t="shared" si="265"/>
        <v/>
      </c>
      <c r="S592" s="42" t="str">
        <f t="shared" si="266"/>
        <v/>
      </c>
      <c r="T592" s="42" t="str">
        <f t="shared" si="267"/>
        <v/>
      </c>
      <c r="U592" s="42">
        <f t="shared" si="268"/>
        <v>0</v>
      </c>
      <c r="V592" s="37" t="str">
        <f t="shared" ca="1" si="269"/>
        <v>No prazo, ainda não iniciado</v>
      </c>
      <c r="W592" s="33" t="str">
        <f t="shared" si="272"/>
        <v>EVT 50 - Pescados</v>
      </c>
    </row>
    <row r="593" spans="1:23" x14ac:dyDescent="0.25">
      <c r="A593" s="29">
        <f t="shared" si="273"/>
        <v>50</v>
      </c>
      <c r="B593" s="30" t="s">
        <v>107</v>
      </c>
      <c r="C593" s="31" t="s">
        <v>376</v>
      </c>
      <c r="D593" s="32" t="s">
        <v>378</v>
      </c>
      <c r="E593" s="33" t="str">
        <f t="shared" si="260"/>
        <v>5007/2023 - Pescados</v>
      </c>
      <c r="F593" s="48"/>
      <c r="G593" s="35" t="str">
        <f t="shared" si="278"/>
        <v>DISPONIBILIZAÇÃO DAS EEOO</v>
      </c>
      <c r="H593" s="31" t="s">
        <v>121</v>
      </c>
      <c r="I593" s="36">
        <v>45672</v>
      </c>
      <c r="J593" s="37" t="str">
        <f t="shared" si="261"/>
        <v>D</v>
      </c>
      <c r="K593" s="38" t="s">
        <v>29</v>
      </c>
      <c r="L593" s="39">
        <v>10</v>
      </c>
      <c r="M593" s="37">
        <f t="shared" si="262"/>
        <v>45557</v>
      </c>
      <c r="N593" s="37">
        <f t="shared" si="277"/>
        <v>45567</v>
      </c>
      <c r="O593" s="37" t="str">
        <f t="shared" si="279"/>
        <v/>
      </c>
      <c r="P593" s="28"/>
      <c r="Q593" s="40" t="str">
        <f t="shared" si="264"/>
        <v/>
      </c>
      <c r="R593" s="41" t="str">
        <f t="shared" si="265"/>
        <v/>
      </c>
      <c r="S593" s="42" t="str">
        <f t="shared" si="266"/>
        <v/>
      </c>
      <c r="T593" s="42" t="str">
        <f t="shared" si="267"/>
        <v/>
      </c>
      <c r="U593" s="42">
        <f t="shared" si="268"/>
        <v>0</v>
      </c>
      <c r="V593" s="37" t="str">
        <f t="shared" ca="1" si="269"/>
        <v>No prazo, ainda não iniciado</v>
      </c>
      <c r="W593" s="33" t="str">
        <f t="shared" si="272"/>
        <v>EVT 50 - Pescados</v>
      </c>
    </row>
    <row r="594" spans="1:23" x14ac:dyDescent="0.25">
      <c r="A594" s="29">
        <f t="shared" si="273"/>
        <v>50</v>
      </c>
      <c r="B594" s="30" t="s">
        <v>107</v>
      </c>
      <c r="C594" s="31" t="s">
        <v>376</v>
      </c>
      <c r="D594" s="32" t="s">
        <v>378</v>
      </c>
      <c r="E594" s="33" t="str">
        <f t="shared" si="260"/>
        <v>5007/2023 - Pescados</v>
      </c>
      <c r="F594" s="48"/>
      <c r="G594" s="35" t="str">
        <f t="shared" si="278"/>
        <v>DISPONIBILIZAÇÃO DAS EEOO</v>
      </c>
      <c r="H594" s="31" t="s">
        <v>121</v>
      </c>
      <c r="I594" s="36">
        <v>45672</v>
      </c>
      <c r="J594" s="37" t="str">
        <f t="shared" si="261"/>
        <v>E</v>
      </c>
      <c r="K594" s="38" t="s">
        <v>30</v>
      </c>
      <c r="L594" s="39">
        <v>10</v>
      </c>
      <c r="M594" s="37">
        <f t="shared" si="262"/>
        <v>45567</v>
      </c>
      <c r="N594" s="37">
        <f t="shared" si="277"/>
        <v>45577</v>
      </c>
      <c r="O594" s="37" t="str">
        <f t="shared" si="279"/>
        <v/>
      </c>
      <c r="P594" s="28"/>
      <c r="Q594" s="40" t="str">
        <f t="shared" si="264"/>
        <v/>
      </c>
      <c r="R594" s="41" t="str">
        <f t="shared" si="265"/>
        <v/>
      </c>
      <c r="S594" s="42" t="str">
        <f t="shared" si="266"/>
        <v/>
      </c>
      <c r="T594" s="42" t="str">
        <f t="shared" si="267"/>
        <v/>
      </c>
      <c r="U594" s="42">
        <f t="shared" si="268"/>
        <v>0</v>
      </c>
      <c r="V594" s="37" t="str">
        <f t="shared" ca="1" si="269"/>
        <v>No prazo, ainda não iniciado</v>
      </c>
      <c r="W594" s="33" t="str">
        <f t="shared" si="272"/>
        <v>EVT 50 - Pescados</v>
      </c>
    </row>
    <row r="595" spans="1:23" x14ac:dyDescent="0.25">
      <c r="A595" s="29">
        <f t="shared" si="273"/>
        <v>50</v>
      </c>
      <c r="B595" s="30" t="s">
        <v>107</v>
      </c>
      <c r="C595" s="31" t="s">
        <v>376</v>
      </c>
      <c r="D595" s="32" t="s">
        <v>378</v>
      </c>
      <c r="E595" s="33" t="str">
        <f t="shared" si="260"/>
        <v>5007/2023 - Pescados</v>
      </c>
      <c r="F595" s="48"/>
      <c r="G595" s="35" t="str">
        <f t="shared" si="278"/>
        <v>DISPONIBILIZAÇÃO DAS EEOO</v>
      </c>
      <c r="H595" s="31" t="s">
        <v>121</v>
      </c>
      <c r="I595" s="36">
        <v>45672</v>
      </c>
      <c r="J595" s="37" t="str">
        <f t="shared" si="261"/>
        <v>F</v>
      </c>
      <c r="K595" s="38" t="s">
        <v>31</v>
      </c>
      <c r="L595" s="39">
        <v>10</v>
      </c>
      <c r="M595" s="37">
        <f t="shared" si="262"/>
        <v>45577</v>
      </c>
      <c r="N595" s="37">
        <f t="shared" si="277"/>
        <v>45587</v>
      </c>
      <c r="O595" s="37" t="str">
        <f t="shared" si="279"/>
        <v/>
      </c>
      <c r="P595" s="28"/>
      <c r="Q595" s="40" t="str">
        <f t="shared" si="264"/>
        <v/>
      </c>
      <c r="R595" s="41" t="str">
        <f t="shared" si="265"/>
        <v/>
      </c>
      <c r="S595" s="42" t="str">
        <f t="shared" si="266"/>
        <v/>
      </c>
      <c r="T595" s="42" t="str">
        <f t="shared" si="267"/>
        <v/>
      </c>
      <c r="U595" s="42">
        <f t="shared" si="268"/>
        <v>0</v>
      </c>
      <c r="V595" s="37" t="str">
        <f t="shared" ca="1" si="269"/>
        <v>No prazo, ainda não iniciado</v>
      </c>
      <c r="W595" s="33" t="str">
        <f t="shared" si="272"/>
        <v>EVT 50 - Pescados</v>
      </c>
    </row>
    <row r="596" spans="1:23" x14ac:dyDescent="0.25">
      <c r="A596" s="29">
        <f t="shared" si="273"/>
        <v>50</v>
      </c>
      <c r="B596" s="30" t="s">
        <v>107</v>
      </c>
      <c r="C596" s="31" t="s">
        <v>376</v>
      </c>
      <c r="D596" s="32" t="s">
        <v>378</v>
      </c>
      <c r="E596" s="33" t="str">
        <f t="shared" si="260"/>
        <v>5007/2023 - Pescados</v>
      </c>
      <c r="F596" s="48"/>
      <c r="G596" s="35" t="str">
        <f t="shared" si="278"/>
        <v>DISPONIBILIZAÇÃO DAS EEOO</v>
      </c>
      <c r="H596" s="31" t="s">
        <v>121</v>
      </c>
      <c r="I596" s="36">
        <v>45672</v>
      </c>
      <c r="J596" s="37" t="str">
        <f t="shared" si="261"/>
        <v>G</v>
      </c>
      <c r="K596" s="38" t="s">
        <v>32</v>
      </c>
      <c r="L596" s="39">
        <v>5</v>
      </c>
      <c r="M596" s="37">
        <f t="shared" si="262"/>
        <v>45587</v>
      </c>
      <c r="N596" s="37">
        <f t="shared" si="277"/>
        <v>45592</v>
      </c>
      <c r="O596" s="37" t="str">
        <f t="shared" si="279"/>
        <v/>
      </c>
      <c r="P596" s="28"/>
      <c r="Q596" s="40" t="str">
        <f t="shared" si="264"/>
        <v/>
      </c>
      <c r="R596" s="41" t="str">
        <f t="shared" si="265"/>
        <v/>
      </c>
      <c r="S596" s="42" t="str">
        <f t="shared" si="266"/>
        <v/>
      </c>
      <c r="T596" s="42" t="str">
        <f t="shared" si="267"/>
        <v/>
      </c>
      <c r="U596" s="42">
        <f t="shared" si="268"/>
        <v>0</v>
      </c>
      <c r="V596" s="37" t="str">
        <f t="shared" ca="1" si="269"/>
        <v>No prazo, ainda não iniciado</v>
      </c>
      <c r="W596" s="33" t="str">
        <f t="shared" si="272"/>
        <v>EVT 50 - Pescados</v>
      </c>
    </row>
    <row r="597" spans="1:23" x14ac:dyDescent="0.25">
      <c r="A597" s="29">
        <f t="shared" si="273"/>
        <v>50</v>
      </c>
      <c r="B597" s="30" t="s">
        <v>107</v>
      </c>
      <c r="C597" s="31" t="s">
        <v>376</v>
      </c>
      <c r="D597" s="32" t="s">
        <v>378</v>
      </c>
      <c r="E597" s="33" t="str">
        <f t="shared" si="260"/>
        <v>5007/2023 - Pescados</v>
      </c>
      <c r="F597" s="48"/>
      <c r="G597" s="35" t="str">
        <f t="shared" si="278"/>
        <v>DISPONIBILIZAÇÃO DAS EEOO</v>
      </c>
      <c r="H597" s="31" t="s">
        <v>121</v>
      </c>
      <c r="I597" s="36">
        <v>45672</v>
      </c>
      <c r="J597" s="37" t="str">
        <f t="shared" si="261"/>
        <v>H</v>
      </c>
      <c r="K597" s="38" t="s">
        <v>33</v>
      </c>
      <c r="L597" s="39">
        <v>5</v>
      </c>
      <c r="M597" s="37">
        <f t="shared" si="262"/>
        <v>45592</v>
      </c>
      <c r="N597" s="37">
        <f t="shared" si="277"/>
        <v>45597</v>
      </c>
      <c r="O597" s="37" t="str">
        <f t="shared" si="279"/>
        <v/>
      </c>
      <c r="P597" s="28"/>
      <c r="Q597" s="40" t="str">
        <f t="shared" si="264"/>
        <v/>
      </c>
      <c r="R597" s="41" t="str">
        <f t="shared" si="265"/>
        <v/>
      </c>
      <c r="S597" s="42" t="str">
        <f t="shared" si="266"/>
        <v/>
      </c>
      <c r="T597" s="42" t="str">
        <f t="shared" si="267"/>
        <v/>
      </c>
      <c r="U597" s="42">
        <f t="shared" si="268"/>
        <v>0</v>
      </c>
      <c r="V597" s="37" t="str">
        <f t="shared" ca="1" si="269"/>
        <v>No prazo, ainda não iniciado</v>
      </c>
      <c r="W597" s="33" t="str">
        <f t="shared" si="272"/>
        <v>EVT 50 - Pescados</v>
      </c>
    </row>
    <row r="598" spans="1:23" x14ac:dyDescent="0.25">
      <c r="A598" s="29">
        <f t="shared" si="273"/>
        <v>50</v>
      </c>
      <c r="B598" s="30" t="s">
        <v>107</v>
      </c>
      <c r="C598" s="31" t="s">
        <v>376</v>
      </c>
      <c r="D598" s="32" t="s">
        <v>378</v>
      </c>
      <c r="E598" s="33" t="str">
        <f t="shared" si="260"/>
        <v>5007/2023 - Pescados</v>
      </c>
      <c r="F598" s="48"/>
      <c r="G598" s="35" t="str">
        <f t="shared" si="278"/>
        <v>DISPONIBILIZAÇÃO DAS EEOO</v>
      </c>
      <c r="H598" s="31" t="s">
        <v>121</v>
      </c>
      <c r="I598" s="36">
        <v>45672</v>
      </c>
      <c r="J598" s="37" t="str">
        <f t="shared" si="261"/>
        <v>I</v>
      </c>
      <c r="K598" s="38" t="s">
        <v>34</v>
      </c>
      <c r="L598" s="39">
        <v>15</v>
      </c>
      <c r="M598" s="37">
        <f t="shared" si="262"/>
        <v>45597</v>
      </c>
      <c r="N598" s="37">
        <f t="shared" si="277"/>
        <v>45612</v>
      </c>
      <c r="O598" s="37" t="str">
        <f t="shared" si="279"/>
        <v/>
      </c>
      <c r="P598" s="28"/>
      <c r="Q598" s="40" t="str">
        <f t="shared" si="264"/>
        <v/>
      </c>
      <c r="R598" s="41" t="str">
        <f t="shared" si="265"/>
        <v/>
      </c>
      <c r="S598" s="42" t="str">
        <f t="shared" si="266"/>
        <v/>
      </c>
      <c r="T598" s="42" t="str">
        <f t="shared" si="267"/>
        <v/>
      </c>
      <c r="U598" s="42">
        <f t="shared" si="268"/>
        <v>0</v>
      </c>
      <c r="V598" s="37" t="str">
        <f t="shared" ca="1" si="269"/>
        <v>No prazo, ainda não iniciado</v>
      </c>
      <c r="W598" s="33" t="str">
        <f t="shared" si="272"/>
        <v>EVT 50 - Pescados</v>
      </c>
    </row>
    <row r="599" spans="1:23" x14ac:dyDescent="0.25">
      <c r="A599" s="29">
        <f t="shared" si="273"/>
        <v>50</v>
      </c>
      <c r="B599" s="30" t="s">
        <v>107</v>
      </c>
      <c r="C599" s="31" t="s">
        <v>376</v>
      </c>
      <c r="D599" s="32" t="s">
        <v>378</v>
      </c>
      <c r="E599" s="33" t="str">
        <f t="shared" si="260"/>
        <v>5007/2023 - Pescados</v>
      </c>
      <c r="F599" s="48"/>
      <c r="G599" s="35" t="str">
        <f t="shared" si="278"/>
        <v>DISPONIBILIZAÇÃO DAS EEOO</v>
      </c>
      <c r="H599" s="31" t="s">
        <v>121</v>
      </c>
      <c r="I599" s="36">
        <v>45672</v>
      </c>
      <c r="J599" s="37" t="str">
        <f t="shared" si="261"/>
        <v>J</v>
      </c>
      <c r="K599" s="38" t="s">
        <v>35</v>
      </c>
      <c r="L599" s="39">
        <v>10</v>
      </c>
      <c r="M599" s="37">
        <f t="shared" si="262"/>
        <v>45612</v>
      </c>
      <c r="N599" s="37">
        <f t="shared" si="277"/>
        <v>45622</v>
      </c>
      <c r="O599" s="37" t="str">
        <f t="shared" si="279"/>
        <v/>
      </c>
      <c r="P599" s="28"/>
      <c r="Q599" s="40" t="str">
        <f t="shared" si="264"/>
        <v/>
      </c>
      <c r="R599" s="41" t="str">
        <f t="shared" si="265"/>
        <v/>
      </c>
      <c r="S599" s="42" t="str">
        <f t="shared" si="266"/>
        <v/>
      </c>
      <c r="T599" s="42" t="str">
        <f t="shared" si="267"/>
        <v/>
      </c>
      <c r="U599" s="42">
        <f t="shared" si="268"/>
        <v>0</v>
      </c>
      <c r="V599" s="37" t="str">
        <f t="shared" ca="1" si="269"/>
        <v>No prazo, ainda não iniciado</v>
      </c>
      <c r="W599" s="33" t="str">
        <f t="shared" si="272"/>
        <v>EVT 50 - Pescados</v>
      </c>
    </row>
    <row r="600" spans="1:23" x14ac:dyDescent="0.25">
      <c r="A600" s="29">
        <f t="shared" si="273"/>
        <v>50</v>
      </c>
      <c r="B600" s="30" t="s">
        <v>107</v>
      </c>
      <c r="C600" s="31" t="s">
        <v>376</v>
      </c>
      <c r="D600" s="32" t="s">
        <v>378</v>
      </c>
      <c r="E600" s="33" t="str">
        <f t="shared" si="260"/>
        <v>5007/2023 - Pescados</v>
      </c>
      <c r="F600" s="48"/>
      <c r="G600" s="35" t="str">
        <f t="shared" si="278"/>
        <v>DISPONIBILIZAÇÃO DAS EEOO</v>
      </c>
      <c r="H600" s="31" t="s">
        <v>121</v>
      </c>
      <c r="I600" s="36">
        <v>45672</v>
      </c>
      <c r="J600" s="37" t="str">
        <f t="shared" si="261"/>
        <v>K</v>
      </c>
      <c r="K600" s="38" t="s">
        <v>36</v>
      </c>
      <c r="L600" s="39">
        <v>35</v>
      </c>
      <c r="M600" s="37">
        <f t="shared" si="262"/>
        <v>45622</v>
      </c>
      <c r="N600" s="37">
        <f t="shared" si="277"/>
        <v>45657</v>
      </c>
      <c r="O600" s="37" t="str">
        <f t="shared" si="279"/>
        <v/>
      </c>
      <c r="P600" s="28"/>
      <c r="Q600" s="40" t="str">
        <f t="shared" si="264"/>
        <v/>
      </c>
      <c r="R600" s="41" t="str">
        <f t="shared" si="265"/>
        <v/>
      </c>
      <c r="S600" s="42" t="str">
        <f t="shared" si="266"/>
        <v/>
      </c>
      <c r="T600" s="42" t="str">
        <f t="shared" si="267"/>
        <v/>
      </c>
      <c r="U600" s="42">
        <f t="shared" si="268"/>
        <v>0</v>
      </c>
      <c r="V600" s="37" t="str">
        <f t="shared" ca="1" si="269"/>
        <v>No prazo, ainda não iniciado</v>
      </c>
      <c r="W600" s="33" t="str">
        <f t="shared" si="272"/>
        <v>EVT 50 - Pescados</v>
      </c>
    </row>
    <row r="601" spans="1:23" x14ac:dyDescent="0.25">
      <c r="A601" s="29">
        <f t="shared" si="273"/>
        <v>50</v>
      </c>
      <c r="B601" s="30" t="s">
        <v>107</v>
      </c>
      <c r="C601" s="31" t="s">
        <v>376</v>
      </c>
      <c r="D601" s="32" t="s">
        <v>378</v>
      </c>
      <c r="E601" s="33" t="str">
        <f t="shared" si="260"/>
        <v>5007/2023 - Pescados</v>
      </c>
      <c r="F601" s="48"/>
      <c r="G601" s="35" t="str">
        <f t="shared" si="278"/>
        <v>DISPONIBILIZAÇÃO DAS EEOO</v>
      </c>
      <c r="H601" s="31" t="s">
        <v>121</v>
      </c>
      <c r="I601" s="36">
        <v>45672</v>
      </c>
      <c r="J601" s="37" t="str">
        <f t="shared" si="261"/>
        <v>L</v>
      </c>
      <c r="K601" s="38" t="s">
        <v>37</v>
      </c>
      <c r="L601" s="39">
        <v>5</v>
      </c>
      <c r="M601" s="37">
        <f t="shared" si="262"/>
        <v>45657</v>
      </c>
      <c r="N601" s="43">
        <f>I601-10</f>
        <v>45662</v>
      </c>
      <c r="O601" s="37" t="str">
        <f t="shared" si="279"/>
        <v/>
      </c>
      <c r="P601" s="28"/>
      <c r="Q601" s="40" t="str">
        <f t="shared" si="264"/>
        <v/>
      </c>
      <c r="R601" s="41" t="str">
        <f t="shared" si="265"/>
        <v/>
      </c>
      <c r="S601" s="42" t="str">
        <f t="shared" si="266"/>
        <v/>
      </c>
      <c r="T601" s="42" t="str">
        <f t="shared" si="267"/>
        <v/>
      </c>
      <c r="U601" s="42">
        <f t="shared" si="268"/>
        <v>0</v>
      </c>
      <c r="V601" s="37" t="str">
        <f t="shared" ca="1" si="269"/>
        <v>No prazo, ainda não iniciado</v>
      </c>
      <c r="W601" s="33" t="str">
        <f t="shared" si="272"/>
        <v>EVT 50 - Pescados</v>
      </c>
    </row>
    <row r="602" spans="1:23" x14ac:dyDescent="0.25">
      <c r="A602" s="29">
        <f t="shared" si="273"/>
        <v>51</v>
      </c>
      <c r="B602" s="30" t="s">
        <v>107</v>
      </c>
      <c r="C602" s="31" t="s">
        <v>381</v>
      </c>
      <c r="D602" s="32" t="s">
        <v>122</v>
      </c>
      <c r="E602" s="33" t="str">
        <f t="shared" si="260"/>
        <v>158/2023 - Carnes bovinas</v>
      </c>
      <c r="F602" s="49"/>
      <c r="G602" s="35" t="str">
        <f>IF(P602="",MID(K602,5,999),IF(P603="",MID(K603,5,999),IF(P604="",MID(K604,5,999),IF(P605="",MID(K605,5,999),IF(P606="",MID(K606,5,999),IF(P607="",MID(K607,5,999),IF(P608="",MID(K608,5,999),IF(P609="",MID(K609,5,999),IF(P610="",MID(K610,5,999),IF(P611="",MID(K611,5,999),IF(P612="",MID(K612,5,999),MID(K613,5,999))))))))))))</f>
        <v>DISPONIBILIZAÇÃO DAS EEOO</v>
      </c>
      <c r="H602" s="47" t="s">
        <v>123</v>
      </c>
      <c r="I602" s="36">
        <v>45585</v>
      </c>
      <c r="J602" s="37" t="str">
        <f t="shared" si="261"/>
        <v>A</v>
      </c>
      <c r="K602" s="38" t="s">
        <v>26</v>
      </c>
      <c r="L602" s="39">
        <v>0</v>
      </c>
      <c r="M602" s="37">
        <f t="shared" si="262"/>
        <v>45430</v>
      </c>
      <c r="N602" s="37">
        <f t="shared" ref="N602:N612" si="280">M603</f>
        <v>45430</v>
      </c>
      <c r="O602" s="37">
        <f>M602</f>
        <v>45430</v>
      </c>
      <c r="P602" s="28"/>
      <c r="Q602" s="40" t="str">
        <f t="shared" si="264"/>
        <v/>
      </c>
      <c r="R602" s="41" t="str">
        <f t="shared" si="265"/>
        <v/>
      </c>
      <c r="S602" s="42" t="str">
        <f t="shared" si="266"/>
        <v/>
      </c>
      <c r="T602" s="42" t="str">
        <f t="shared" si="267"/>
        <v/>
      </c>
      <c r="U602" s="42">
        <f t="shared" si="268"/>
        <v>0</v>
      </c>
      <c r="V602" s="37" t="str">
        <f t="shared" ca="1" si="269"/>
        <v>No prazo, em andamento</v>
      </c>
      <c r="W602" s="33" t="str">
        <f t="shared" si="272"/>
        <v>EVT 51 - Carnes bovinas</v>
      </c>
    </row>
    <row r="603" spans="1:23" x14ac:dyDescent="0.25">
      <c r="A603" s="29">
        <f t="shared" si="273"/>
        <v>51</v>
      </c>
      <c r="B603" s="30" t="s">
        <v>107</v>
      </c>
      <c r="C603" s="31" t="s">
        <v>381</v>
      </c>
      <c r="D603" s="32" t="s">
        <v>122</v>
      </c>
      <c r="E603" s="33" t="str">
        <f t="shared" si="260"/>
        <v>158/2023 - Carnes bovinas</v>
      </c>
      <c r="F603" s="49"/>
      <c r="G603" s="35" t="str">
        <f t="shared" ref="G603:G613" si="281">G602</f>
        <v>DISPONIBILIZAÇÃO DAS EEOO</v>
      </c>
      <c r="H603" s="47" t="s">
        <v>123</v>
      </c>
      <c r="I603" s="36">
        <v>45585</v>
      </c>
      <c r="J603" s="37" t="str">
        <f t="shared" si="261"/>
        <v>B</v>
      </c>
      <c r="K603" s="38" t="s">
        <v>27</v>
      </c>
      <c r="L603" s="39">
        <v>10</v>
      </c>
      <c r="M603" s="37">
        <f t="shared" si="262"/>
        <v>45430</v>
      </c>
      <c r="N603" s="37">
        <f t="shared" si="280"/>
        <v>45440</v>
      </c>
      <c r="O603" s="37" t="str">
        <f t="shared" ref="O603:O613" si="282">IF(P602&lt;&gt;"",P602,"")</f>
        <v/>
      </c>
      <c r="P603" s="28"/>
      <c r="Q603" s="40" t="str">
        <f t="shared" si="264"/>
        <v/>
      </c>
      <c r="R603" s="41" t="str">
        <f t="shared" si="265"/>
        <v/>
      </c>
      <c r="S603" s="42" t="str">
        <f t="shared" si="266"/>
        <v/>
      </c>
      <c r="T603" s="42" t="str">
        <f t="shared" si="267"/>
        <v/>
      </c>
      <c r="U603" s="42">
        <f t="shared" si="268"/>
        <v>0</v>
      </c>
      <c r="V603" s="37" t="str">
        <f t="shared" ca="1" si="269"/>
        <v>No prazo, ainda não iniciado</v>
      </c>
      <c r="W603" s="33" t="str">
        <f t="shared" si="272"/>
        <v>EVT 51 - Carnes bovinas</v>
      </c>
    </row>
    <row r="604" spans="1:23" x14ac:dyDescent="0.25">
      <c r="A604" s="29">
        <f t="shared" si="273"/>
        <v>51</v>
      </c>
      <c r="B604" s="30" t="s">
        <v>107</v>
      </c>
      <c r="C604" s="31" t="s">
        <v>381</v>
      </c>
      <c r="D604" s="32" t="s">
        <v>122</v>
      </c>
      <c r="E604" s="33" t="str">
        <f t="shared" si="260"/>
        <v>158/2023 - Carnes bovinas</v>
      </c>
      <c r="F604" s="49"/>
      <c r="G604" s="35" t="str">
        <f t="shared" si="281"/>
        <v>DISPONIBILIZAÇÃO DAS EEOO</v>
      </c>
      <c r="H604" s="47" t="s">
        <v>123</v>
      </c>
      <c r="I604" s="36">
        <v>45585</v>
      </c>
      <c r="J604" s="37" t="str">
        <f t="shared" si="261"/>
        <v>C</v>
      </c>
      <c r="K604" s="38" t="s">
        <v>28</v>
      </c>
      <c r="L604" s="39">
        <v>30</v>
      </c>
      <c r="M604" s="37">
        <f t="shared" si="262"/>
        <v>45440</v>
      </c>
      <c r="N604" s="37">
        <f t="shared" si="280"/>
        <v>45470</v>
      </c>
      <c r="O604" s="37" t="str">
        <f t="shared" si="282"/>
        <v/>
      </c>
      <c r="P604" s="28"/>
      <c r="Q604" s="40" t="str">
        <f t="shared" si="264"/>
        <v/>
      </c>
      <c r="R604" s="41" t="str">
        <f t="shared" si="265"/>
        <v/>
      </c>
      <c r="S604" s="42" t="str">
        <f t="shared" si="266"/>
        <v/>
      </c>
      <c r="T604" s="42" t="str">
        <f t="shared" si="267"/>
        <v/>
      </c>
      <c r="U604" s="42">
        <f t="shared" si="268"/>
        <v>0</v>
      </c>
      <c r="V604" s="37" t="str">
        <f t="shared" ca="1" si="269"/>
        <v>No prazo, ainda não iniciado</v>
      </c>
      <c r="W604" s="33" t="str">
        <f t="shared" si="272"/>
        <v>EVT 51 - Carnes bovinas</v>
      </c>
    </row>
    <row r="605" spans="1:23" x14ac:dyDescent="0.25">
      <c r="A605" s="29">
        <f t="shared" si="273"/>
        <v>51</v>
      </c>
      <c r="B605" s="30" t="s">
        <v>107</v>
      </c>
      <c r="C605" s="31" t="s">
        <v>381</v>
      </c>
      <c r="D605" s="32" t="s">
        <v>122</v>
      </c>
      <c r="E605" s="33" t="str">
        <f t="shared" si="260"/>
        <v>158/2023 - Carnes bovinas</v>
      </c>
      <c r="F605" s="49"/>
      <c r="G605" s="35" t="str">
        <f t="shared" si="281"/>
        <v>DISPONIBILIZAÇÃO DAS EEOO</v>
      </c>
      <c r="H605" s="47" t="s">
        <v>123</v>
      </c>
      <c r="I605" s="36">
        <v>45585</v>
      </c>
      <c r="J605" s="37" t="str">
        <f t="shared" si="261"/>
        <v>D</v>
      </c>
      <c r="K605" s="38" t="s">
        <v>29</v>
      </c>
      <c r="L605" s="39">
        <v>10</v>
      </c>
      <c r="M605" s="37">
        <f t="shared" si="262"/>
        <v>45470</v>
      </c>
      <c r="N605" s="37">
        <f t="shared" si="280"/>
        <v>45480</v>
      </c>
      <c r="O605" s="37" t="str">
        <f t="shared" si="282"/>
        <v/>
      </c>
      <c r="P605" s="28"/>
      <c r="Q605" s="40" t="str">
        <f t="shared" si="264"/>
        <v/>
      </c>
      <c r="R605" s="41" t="str">
        <f t="shared" si="265"/>
        <v/>
      </c>
      <c r="S605" s="42" t="str">
        <f t="shared" si="266"/>
        <v/>
      </c>
      <c r="T605" s="42" t="str">
        <f t="shared" si="267"/>
        <v/>
      </c>
      <c r="U605" s="42">
        <f t="shared" si="268"/>
        <v>0</v>
      </c>
      <c r="V605" s="37" t="str">
        <f t="shared" ca="1" si="269"/>
        <v>No prazo, ainda não iniciado</v>
      </c>
      <c r="W605" s="33" t="str">
        <f t="shared" si="272"/>
        <v>EVT 51 - Carnes bovinas</v>
      </c>
    </row>
    <row r="606" spans="1:23" x14ac:dyDescent="0.25">
      <c r="A606" s="29">
        <f t="shared" si="273"/>
        <v>51</v>
      </c>
      <c r="B606" s="30" t="s">
        <v>107</v>
      </c>
      <c r="C606" s="31" t="s">
        <v>381</v>
      </c>
      <c r="D606" s="32" t="s">
        <v>122</v>
      </c>
      <c r="E606" s="33" t="str">
        <f t="shared" si="260"/>
        <v>158/2023 - Carnes bovinas</v>
      </c>
      <c r="F606" s="49"/>
      <c r="G606" s="35" t="str">
        <f t="shared" si="281"/>
        <v>DISPONIBILIZAÇÃO DAS EEOO</v>
      </c>
      <c r="H606" s="47" t="s">
        <v>123</v>
      </c>
      <c r="I606" s="36">
        <v>45585</v>
      </c>
      <c r="J606" s="37" t="str">
        <f t="shared" si="261"/>
        <v>E</v>
      </c>
      <c r="K606" s="38" t="s">
        <v>30</v>
      </c>
      <c r="L606" s="39">
        <v>10</v>
      </c>
      <c r="M606" s="37">
        <f t="shared" si="262"/>
        <v>45480</v>
      </c>
      <c r="N606" s="37">
        <f t="shared" si="280"/>
        <v>45490</v>
      </c>
      <c r="O606" s="37" t="str">
        <f t="shared" si="282"/>
        <v/>
      </c>
      <c r="P606" s="28"/>
      <c r="Q606" s="40" t="str">
        <f t="shared" si="264"/>
        <v/>
      </c>
      <c r="R606" s="41" t="str">
        <f t="shared" si="265"/>
        <v/>
      </c>
      <c r="S606" s="42" t="str">
        <f t="shared" si="266"/>
        <v/>
      </c>
      <c r="T606" s="42" t="str">
        <f t="shared" si="267"/>
        <v/>
      </c>
      <c r="U606" s="42">
        <f t="shared" si="268"/>
        <v>0</v>
      </c>
      <c r="V606" s="37" t="str">
        <f t="shared" ca="1" si="269"/>
        <v>No prazo, ainda não iniciado</v>
      </c>
      <c r="W606" s="33" t="str">
        <f t="shared" si="272"/>
        <v>EVT 51 - Carnes bovinas</v>
      </c>
    </row>
    <row r="607" spans="1:23" x14ac:dyDescent="0.25">
      <c r="A607" s="29">
        <f t="shared" si="273"/>
        <v>51</v>
      </c>
      <c r="B607" s="30" t="s">
        <v>107</v>
      </c>
      <c r="C607" s="31" t="s">
        <v>381</v>
      </c>
      <c r="D607" s="32" t="s">
        <v>122</v>
      </c>
      <c r="E607" s="33" t="str">
        <f t="shared" si="260"/>
        <v>158/2023 - Carnes bovinas</v>
      </c>
      <c r="F607" s="49"/>
      <c r="G607" s="35" t="str">
        <f t="shared" si="281"/>
        <v>DISPONIBILIZAÇÃO DAS EEOO</v>
      </c>
      <c r="H607" s="47" t="s">
        <v>123</v>
      </c>
      <c r="I607" s="36">
        <v>45585</v>
      </c>
      <c r="J607" s="37" t="str">
        <f t="shared" si="261"/>
        <v>F</v>
      </c>
      <c r="K607" s="38" t="s">
        <v>31</v>
      </c>
      <c r="L607" s="39">
        <v>10</v>
      </c>
      <c r="M607" s="37">
        <f t="shared" si="262"/>
        <v>45490</v>
      </c>
      <c r="N607" s="37">
        <f t="shared" si="280"/>
        <v>45500</v>
      </c>
      <c r="O607" s="37" t="str">
        <f t="shared" si="282"/>
        <v/>
      </c>
      <c r="P607" s="28"/>
      <c r="Q607" s="40" t="str">
        <f t="shared" si="264"/>
        <v/>
      </c>
      <c r="R607" s="41" t="str">
        <f t="shared" si="265"/>
        <v/>
      </c>
      <c r="S607" s="42" t="str">
        <f t="shared" si="266"/>
        <v/>
      </c>
      <c r="T607" s="42" t="str">
        <f t="shared" si="267"/>
        <v/>
      </c>
      <c r="U607" s="42">
        <f t="shared" si="268"/>
        <v>0</v>
      </c>
      <c r="V607" s="37" t="str">
        <f t="shared" ca="1" si="269"/>
        <v>No prazo, ainda não iniciado</v>
      </c>
      <c r="W607" s="33" t="str">
        <f t="shared" si="272"/>
        <v>EVT 51 - Carnes bovinas</v>
      </c>
    </row>
    <row r="608" spans="1:23" x14ac:dyDescent="0.25">
      <c r="A608" s="29">
        <f t="shared" si="273"/>
        <v>51</v>
      </c>
      <c r="B608" s="30" t="s">
        <v>107</v>
      </c>
      <c r="C608" s="31" t="s">
        <v>381</v>
      </c>
      <c r="D608" s="32" t="s">
        <v>122</v>
      </c>
      <c r="E608" s="33" t="str">
        <f t="shared" si="260"/>
        <v>158/2023 - Carnes bovinas</v>
      </c>
      <c r="F608" s="49"/>
      <c r="G608" s="35" t="str">
        <f t="shared" si="281"/>
        <v>DISPONIBILIZAÇÃO DAS EEOO</v>
      </c>
      <c r="H608" s="47" t="s">
        <v>123</v>
      </c>
      <c r="I608" s="36">
        <v>45585</v>
      </c>
      <c r="J608" s="37" t="str">
        <f t="shared" si="261"/>
        <v>G</v>
      </c>
      <c r="K608" s="38" t="s">
        <v>32</v>
      </c>
      <c r="L608" s="39">
        <v>5</v>
      </c>
      <c r="M608" s="37">
        <f t="shared" si="262"/>
        <v>45500</v>
      </c>
      <c r="N608" s="37">
        <f t="shared" si="280"/>
        <v>45505</v>
      </c>
      <c r="O608" s="37" t="str">
        <f t="shared" si="282"/>
        <v/>
      </c>
      <c r="P608" s="28"/>
      <c r="Q608" s="40" t="str">
        <f t="shared" si="264"/>
        <v/>
      </c>
      <c r="R608" s="41" t="str">
        <f t="shared" si="265"/>
        <v/>
      </c>
      <c r="S608" s="42" t="str">
        <f t="shared" si="266"/>
        <v/>
      </c>
      <c r="T608" s="42" t="str">
        <f t="shared" si="267"/>
        <v/>
      </c>
      <c r="U608" s="42">
        <f t="shared" si="268"/>
        <v>0</v>
      </c>
      <c r="V608" s="37" t="str">
        <f t="shared" ca="1" si="269"/>
        <v>No prazo, ainda não iniciado</v>
      </c>
      <c r="W608" s="33" t="str">
        <f t="shared" si="272"/>
        <v>EVT 51 - Carnes bovinas</v>
      </c>
    </row>
    <row r="609" spans="1:23" x14ac:dyDescent="0.25">
      <c r="A609" s="29">
        <f t="shared" si="273"/>
        <v>51</v>
      </c>
      <c r="B609" s="30" t="s">
        <v>107</v>
      </c>
      <c r="C609" s="31" t="s">
        <v>381</v>
      </c>
      <c r="D609" s="32" t="s">
        <v>122</v>
      </c>
      <c r="E609" s="33" t="str">
        <f t="shared" si="260"/>
        <v>158/2023 - Carnes bovinas</v>
      </c>
      <c r="F609" s="49"/>
      <c r="G609" s="35" t="str">
        <f t="shared" si="281"/>
        <v>DISPONIBILIZAÇÃO DAS EEOO</v>
      </c>
      <c r="H609" s="47" t="s">
        <v>123</v>
      </c>
      <c r="I609" s="36">
        <v>45585</v>
      </c>
      <c r="J609" s="37" t="str">
        <f t="shared" si="261"/>
        <v>H</v>
      </c>
      <c r="K609" s="38" t="s">
        <v>33</v>
      </c>
      <c r="L609" s="39">
        <v>5</v>
      </c>
      <c r="M609" s="37">
        <f t="shared" si="262"/>
        <v>45505</v>
      </c>
      <c r="N609" s="37">
        <f t="shared" si="280"/>
        <v>45510</v>
      </c>
      <c r="O609" s="37" t="str">
        <f t="shared" si="282"/>
        <v/>
      </c>
      <c r="P609" s="28"/>
      <c r="Q609" s="40" t="str">
        <f t="shared" si="264"/>
        <v/>
      </c>
      <c r="R609" s="41" t="str">
        <f t="shared" si="265"/>
        <v/>
      </c>
      <c r="S609" s="42" t="str">
        <f t="shared" si="266"/>
        <v/>
      </c>
      <c r="T609" s="42" t="str">
        <f t="shared" si="267"/>
        <v/>
      </c>
      <c r="U609" s="42">
        <f t="shared" si="268"/>
        <v>0</v>
      </c>
      <c r="V609" s="37" t="str">
        <f t="shared" ca="1" si="269"/>
        <v>No prazo, ainda não iniciado</v>
      </c>
      <c r="W609" s="33" t="str">
        <f t="shared" si="272"/>
        <v>EVT 51 - Carnes bovinas</v>
      </c>
    </row>
    <row r="610" spans="1:23" x14ac:dyDescent="0.25">
      <c r="A610" s="29">
        <f t="shared" si="273"/>
        <v>51</v>
      </c>
      <c r="B610" s="30" t="s">
        <v>107</v>
      </c>
      <c r="C610" s="31" t="s">
        <v>381</v>
      </c>
      <c r="D610" s="32" t="s">
        <v>122</v>
      </c>
      <c r="E610" s="33" t="str">
        <f t="shared" si="260"/>
        <v>158/2023 - Carnes bovinas</v>
      </c>
      <c r="F610" s="49"/>
      <c r="G610" s="35" t="str">
        <f t="shared" si="281"/>
        <v>DISPONIBILIZAÇÃO DAS EEOO</v>
      </c>
      <c r="H610" s="47" t="s">
        <v>123</v>
      </c>
      <c r="I610" s="36">
        <v>45585</v>
      </c>
      <c r="J610" s="37" t="str">
        <f t="shared" si="261"/>
        <v>I</v>
      </c>
      <c r="K610" s="38" t="s">
        <v>34</v>
      </c>
      <c r="L610" s="39">
        <v>15</v>
      </c>
      <c r="M610" s="37">
        <f t="shared" si="262"/>
        <v>45510</v>
      </c>
      <c r="N610" s="37">
        <f t="shared" si="280"/>
        <v>45525</v>
      </c>
      <c r="O610" s="37" t="str">
        <f t="shared" si="282"/>
        <v/>
      </c>
      <c r="P610" s="28"/>
      <c r="Q610" s="40" t="str">
        <f t="shared" si="264"/>
        <v/>
      </c>
      <c r="R610" s="41" t="str">
        <f t="shared" si="265"/>
        <v/>
      </c>
      <c r="S610" s="42" t="str">
        <f t="shared" si="266"/>
        <v/>
      </c>
      <c r="T610" s="42" t="str">
        <f t="shared" si="267"/>
        <v/>
      </c>
      <c r="U610" s="42">
        <f t="shared" si="268"/>
        <v>0</v>
      </c>
      <c r="V610" s="37" t="str">
        <f t="shared" ca="1" si="269"/>
        <v>No prazo, ainda não iniciado</v>
      </c>
      <c r="W610" s="33" t="str">
        <f t="shared" si="272"/>
        <v>EVT 51 - Carnes bovinas</v>
      </c>
    </row>
    <row r="611" spans="1:23" x14ac:dyDescent="0.25">
      <c r="A611" s="29">
        <f t="shared" si="273"/>
        <v>51</v>
      </c>
      <c r="B611" s="30" t="s">
        <v>107</v>
      </c>
      <c r="C611" s="31" t="s">
        <v>381</v>
      </c>
      <c r="D611" s="32" t="s">
        <v>122</v>
      </c>
      <c r="E611" s="33" t="str">
        <f t="shared" si="260"/>
        <v>158/2023 - Carnes bovinas</v>
      </c>
      <c r="F611" s="49"/>
      <c r="G611" s="35" t="str">
        <f t="shared" si="281"/>
        <v>DISPONIBILIZAÇÃO DAS EEOO</v>
      </c>
      <c r="H611" s="47" t="s">
        <v>123</v>
      </c>
      <c r="I611" s="36">
        <v>45585</v>
      </c>
      <c r="J611" s="37" t="str">
        <f t="shared" si="261"/>
        <v>J</v>
      </c>
      <c r="K611" s="38" t="s">
        <v>35</v>
      </c>
      <c r="L611" s="39">
        <v>10</v>
      </c>
      <c r="M611" s="37">
        <f t="shared" si="262"/>
        <v>45525</v>
      </c>
      <c r="N611" s="37">
        <f t="shared" si="280"/>
        <v>45535</v>
      </c>
      <c r="O611" s="37" t="str">
        <f t="shared" si="282"/>
        <v/>
      </c>
      <c r="P611" s="28"/>
      <c r="Q611" s="40" t="str">
        <f t="shared" si="264"/>
        <v/>
      </c>
      <c r="R611" s="41" t="str">
        <f t="shared" si="265"/>
        <v/>
      </c>
      <c r="S611" s="42" t="str">
        <f t="shared" si="266"/>
        <v/>
      </c>
      <c r="T611" s="42" t="str">
        <f t="shared" si="267"/>
        <v/>
      </c>
      <c r="U611" s="42">
        <f t="shared" si="268"/>
        <v>0</v>
      </c>
      <c r="V611" s="37" t="str">
        <f t="shared" ca="1" si="269"/>
        <v>No prazo, ainda não iniciado</v>
      </c>
      <c r="W611" s="33" t="str">
        <f t="shared" si="272"/>
        <v>EVT 51 - Carnes bovinas</v>
      </c>
    </row>
    <row r="612" spans="1:23" x14ac:dyDescent="0.25">
      <c r="A612" s="29">
        <f t="shared" si="273"/>
        <v>51</v>
      </c>
      <c r="B612" s="30" t="s">
        <v>107</v>
      </c>
      <c r="C612" s="31" t="s">
        <v>381</v>
      </c>
      <c r="D612" s="32" t="s">
        <v>122</v>
      </c>
      <c r="E612" s="33" t="str">
        <f t="shared" si="260"/>
        <v>158/2023 - Carnes bovinas</v>
      </c>
      <c r="F612" s="49"/>
      <c r="G612" s="35" t="str">
        <f t="shared" si="281"/>
        <v>DISPONIBILIZAÇÃO DAS EEOO</v>
      </c>
      <c r="H612" s="47" t="s">
        <v>123</v>
      </c>
      <c r="I612" s="36">
        <v>45585</v>
      </c>
      <c r="J612" s="37" t="str">
        <f t="shared" si="261"/>
        <v>K</v>
      </c>
      <c r="K612" s="38" t="s">
        <v>36</v>
      </c>
      <c r="L612" s="39">
        <v>35</v>
      </c>
      <c r="M612" s="37">
        <f t="shared" si="262"/>
        <v>45535</v>
      </c>
      <c r="N612" s="37">
        <f t="shared" si="280"/>
        <v>45570</v>
      </c>
      <c r="O612" s="37" t="str">
        <f t="shared" si="282"/>
        <v/>
      </c>
      <c r="P612" s="28"/>
      <c r="Q612" s="40" t="str">
        <f t="shared" si="264"/>
        <v/>
      </c>
      <c r="R612" s="41" t="str">
        <f t="shared" si="265"/>
        <v/>
      </c>
      <c r="S612" s="42" t="str">
        <f t="shared" si="266"/>
        <v/>
      </c>
      <c r="T612" s="42" t="str">
        <f t="shared" si="267"/>
        <v/>
      </c>
      <c r="U612" s="42">
        <f t="shared" si="268"/>
        <v>0</v>
      </c>
      <c r="V612" s="37" t="str">
        <f t="shared" ca="1" si="269"/>
        <v>No prazo, ainda não iniciado</v>
      </c>
      <c r="W612" s="33" t="str">
        <f t="shared" si="272"/>
        <v>EVT 51 - Carnes bovinas</v>
      </c>
    </row>
    <row r="613" spans="1:23" x14ac:dyDescent="0.25">
      <c r="A613" s="29">
        <f t="shared" si="273"/>
        <v>51</v>
      </c>
      <c r="B613" s="30" t="s">
        <v>107</v>
      </c>
      <c r="C613" s="31" t="s">
        <v>381</v>
      </c>
      <c r="D613" s="32" t="s">
        <v>122</v>
      </c>
      <c r="E613" s="33" t="str">
        <f t="shared" si="260"/>
        <v>158/2023 - Carnes bovinas</v>
      </c>
      <c r="F613" s="49"/>
      <c r="G613" s="35" t="str">
        <f t="shared" si="281"/>
        <v>DISPONIBILIZAÇÃO DAS EEOO</v>
      </c>
      <c r="H613" s="47" t="s">
        <v>123</v>
      </c>
      <c r="I613" s="36">
        <v>45585</v>
      </c>
      <c r="J613" s="37" t="str">
        <f t="shared" si="261"/>
        <v>L</v>
      </c>
      <c r="K613" s="38" t="s">
        <v>37</v>
      </c>
      <c r="L613" s="39">
        <v>5</v>
      </c>
      <c r="M613" s="37">
        <f t="shared" si="262"/>
        <v>45570</v>
      </c>
      <c r="N613" s="43">
        <f>I613-10</f>
        <v>45575</v>
      </c>
      <c r="O613" s="37" t="str">
        <f t="shared" si="282"/>
        <v/>
      </c>
      <c r="P613" s="28"/>
      <c r="Q613" s="40" t="str">
        <f t="shared" si="264"/>
        <v/>
      </c>
      <c r="R613" s="41" t="str">
        <f t="shared" si="265"/>
        <v/>
      </c>
      <c r="S613" s="42" t="str">
        <f t="shared" si="266"/>
        <v/>
      </c>
      <c r="T613" s="42" t="str">
        <f t="shared" si="267"/>
        <v/>
      </c>
      <c r="U613" s="42">
        <f t="shared" si="268"/>
        <v>0</v>
      </c>
      <c r="V613" s="37" t="str">
        <f t="shared" ca="1" si="269"/>
        <v>No prazo, ainda não iniciado</v>
      </c>
      <c r="W613" s="33" t="str">
        <f t="shared" si="272"/>
        <v>EVT 51 - Carnes bovinas</v>
      </c>
    </row>
    <row r="614" spans="1:23" x14ac:dyDescent="0.25">
      <c r="A614" s="29">
        <f t="shared" si="273"/>
        <v>52</v>
      </c>
      <c r="B614" s="30" t="s">
        <v>107</v>
      </c>
      <c r="C614" s="31" t="s">
        <v>370</v>
      </c>
      <c r="D614" s="32" t="s">
        <v>383</v>
      </c>
      <c r="E614" s="33" t="str">
        <f t="shared" si="260"/>
        <v>90060/2024 - Gêneros Secos</v>
      </c>
      <c r="F614" s="48"/>
      <c r="G614" s="35" t="str">
        <f>IF(P614="",MID(K614,5,999),IF(P615="",MID(K615,5,999),IF(P616="",MID(K616,5,999),IF(P617="",MID(K617,5,999),IF(P618="",MID(K618,5,999),IF(P619="",MID(K619,5,999),IF(P620="",MID(K620,5,999),IF(P621="",MID(K621,5,999),IF(P622="",MID(K622,5,999),IF(P623="",MID(K623,5,999),IF(P624="",MID(K624,5,999),MID(K625,5,999))))))))))))</f>
        <v>SOLICITAÇÃO DE NOTA TÉCNICA</v>
      </c>
      <c r="H614" s="31" t="s">
        <v>110</v>
      </c>
      <c r="I614" s="36">
        <v>45414</v>
      </c>
      <c r="J614" s="37" t="str">
        <f t="shared" si="261"/>
        <v>A</v>
      </c>
      <c r="K614" s="38" t="s">
        <v>26</v>
      </c>
      <c r="L614" s="39">
        <v>0</v>
      </c>
      <c r="M614" s="37">
        <f t="shared" si="262"/>
        <v>45293</v>
      </c>
      <c r="N614" s="37">
        <f t="shared" ref="N614:N624" si="283">M615</f>
        <v>45293</v>
      </c>
      <c r="O614" s="37">
        <f>M614</f>
        <v>45293</v>
      </c>
      <c r="P614" s="28">
        <v>44946</v>
      </c>
      <c r="Q614" s="40" t="str">
        <f t="shared" si="264"/>
        <v>S</v>
      </c>
      <c r="R614" s="41">
        <f t="shared" si="265"/>
        <v>-347</v>
      </c>
      <c r="S614" s="42">
        <f t="shared" si="266"/>
        <v>0</v>
      </c>
      <c r="T614" s="42">
        <f t="shared" si="267"/>
        <v>-347</v>
      </c>
      <c r="U614" s="42">
        <f t="shared" si="268"/>
        <v>1</v>
      </c>
      <c r="V614" s="37" t="str">
        <f t="shared" ca="1" si="269"/>
        <v>Executado no prazo</v>
      </c>
      <c r="W614" s="33" t="str">
        <f t="shared" si="272"/>
        <v>EVT 52 - Gêneros Secos</v>
      </c>
    </row>
    <row r="615" spans="1:23" x14ac:dyDescent="0.25">
      <c r="A615" s="29">
        <f t="shared" si="273"/>
        <v>52</v>
      </c>
      <c r="B615" s="30" t="s">
        <v>107</v>
      </c>
      <c r="C615" s="31" t="s">
        <v>370</v>
      </c>
      <c r="D615" s="32" t="s">
        <v>383</v>
      </c>
      <c r="E615" s="33" t="str">
        <f t="shared" si="260"/>
        <v>90060/2024 - Gêneros Secos</v>
      </c>
      <c r="F615" s="48"/>
      <c r="G615" s="35" t="str">
        <f t="shared" ref="G615:G625" si="284">G614</f>
        <v>SOLICITAÇÃO DE NOTA TÉCNICA</v>
      </c>
      <c r="H615" s="31" t="s">
        <v>110</v>
      </c>
      <c r="I615" s="36">
        <v>45414</v>
      </c>
      <c r="J615" s="37" t="str">
        <f t="shared" si="261"/>
        <v>B</v>
      </c>
      <c r="K615" s="38" t="s">
        <v>27</v>
      </c>
      <c r="L615" s="39">
        <v>5</v>
      </c>
      <c r="M615" s="37">
        <f t="shared" si="262"/>
        <v>45293</v>
      </c>
      <c r="N615" s="37">
        <f t="shared" si="283"/>
        <v>45298</v>
      </c>
      <c r="O615" s="37">
        <f>IF(P614&lt;&gt;"",P614,"")</f>
        <v>44946</v>
      </c>
      <c r="P615" s="28">
        <v>44956</v>
      </c>
      <c r="Q615" s="40" t="str">
        <f t="shared" si="264"/>
        <v>S</v>
      </c>
      <c r="R615" s="41">
        <f t="shared" si="265"/>
        <v>10</v>
      </c>
      <c r="S615" s="42">
        <f t="shared" si="266"/>
        <v>5</v>
      </c>
      <c r="T615" s="42">
        <f t="shared" si="267"/>
        <v>5</v>
      </c>
      <c r="U615" s="42">
        <f t="shared" si="268"/>
        <v>1</v>
      </c>
      <c r="V615" s="37" t="str">
        <f t="shared" ca="1" si="269"/>
        <v>Executado no prazo</v>
      </c>
      <c r="W615" s="33" t="str">
        <f t="shared" si="272"/>
        <v>EVT 52 - Gêneros Secos</v>
      </c>
    </row>
    <row r="616" spans="1:23" x14ac:dyDescent="0.25">
      <c r="A616" s="29">
        <f t="shared" si="273"/>
        <v>52</v>
      </c>
      <c r="B616" s="30" t="s">
        <v>107</v>
      </c>
      <c r="C616" s="31" t="s">
        <v>370</v>
      </c>
      <c r="D616" s="32" t="s">
        <v>383</v>
      </c>
      <c r="E616" s="33" t="str">
        <f t="shared" si="260"/>
        <v>90060/2024 - Gêneros Secos</v>
      </c>
      <c r="F616" s="48"/>
      <c r="G616" s="35" t="str">
        <f t="shared" si="284"/>
        <v>SOLICITAÇÃO DE NOTA TÉCNICA</v>
      </c>
      <c r="H616" s="31" t="s">
        <v>110</v>
      </c>
      <c r="I616" s="36">
        <v>45414</v>
      </c>
      <c r="J616" s="37" t="str">
        <f t="shared" si="261"/>
        <v>C</v>
      </c>
      <c r="K616" s="38" t="s">
        <v>28</v>
      </c>
      <c r="L616" s="39">
        <v>20</v>
      </c>
      <c r="M616" s="37">
        <f t="shared" si="262"/>
        <v>45298</v>
      </c>
      <c r="N616" s="37">
        <f t="shared" si="283"/>
        <v>45318</v>
      </c>
      <c r="O616" s="37">
        <f>IF(P615&lt;&gt;"",P615,"")</f>
        <v>44956</v>
      </c>
      <c r="P616" s="28">
        <v>44958</v>
      </c>
      <c r="Q616" s="40" t="str">
        <f t="shared" si="264"/>
        <v>S</v>
      </c>
      <c r="R616" s="41">
        <f t="shared" si="265"/>
        <v>2</v>
      </c>
      <c r="S616" s="42">
        <f t="shared" si="266"/>
        <v>20</v>
      </c>
      <c r="T616" s="42">
        <f t="shared" si="267"/>
        <v>-18</v>
      </c>
      <c r="U616" s="42">
        <f t="shared" si="268"/>
        <v>1</v>
      </c>
      <c r="V616" s="37" t="str">
        <f t="shared" ca="1" si="269"/>
        <v>Executado no prazo</v>
      </c>
      <c r="W616" s="33" t="str">
        <f t="shared" si="272"/>
        <v>EVT 52 - Gêneros Secos</v>
      </c>
    </row>
    <row r="617" spans="1:23" x14ac:dyDescent="0.25">
      <c r="A617" s="29">
        <f t="shared" si="273"/>
        <v>52</v>
      </c>
      <c r="B617" s="30" t="s">
        <v>107</v>
      </c>
      <c r="C617" s="31" t="s">
        <v>370</v>
      </c>
      <c r="D617" s="32" t="s">
        <v>383</v>
      </c>
      <c r="E617" s="33" t="str">
        <f t="shared" si="260"/>
        <v>90060/2024 - Gêneros Secos</v>
      </c>
      <c r="F617" s="48"/>
      <c r="G617" s="35" t="str">
        <f t="shared" si="284"/>
        <v>SOLICITAÇÃO DE NOTA TÉCNICA</v>
      </c>
      <c r="H617" s="31" t="s">
        <v>110</v>
      </c>
      <c r="I617" s="36">
        <v>45414</v>
      </c>
      <c r="J617" s="37" t="str">
        <f t="shared" si="261"/>
        <v>D</v>
      </c>
      <c r="K617" s="38" t="s">
        <v>29</v>
      </c>
      <c r="L617" s="39">
        <v>5</v>
      </c>
      <c r="M617" s="37">
        <f t="shared" si="262"/>
        <v>45318</v>
      </c>
      <c r="N617" s="37">
        <f t="shared" si="283"/>
        <v>45323</v>
      </c>
      <c r="O617" s="37">
        <f>IF(P616&lt;&gt;"",P616,"")</f>
        <v>44958</v>
      </c>
      <c r="P617" s="28">
        <v>44959</v>
      </c>
      <c r="Q617" s="40" t="str">
        <f t="shared" si="264"/>
        <v>S</v>
      </c>
      <c r="R617" s="41">
        <f t="shared" si="265"/>
        <v>1</v>
      </c>
      <c r="S617" s="42">
        <f t="shared" si="266"/>
        <v>5</v>
      </c>
      <c r="T617" s="42">
        <f t="shared" si="267"/>
        <v>-4</v>
      </c>
      <c r="U617" s="42">
        <f t="shared" si="268"/>
        <v>1</v>
      </c>
      <c r="V617" s="37" t="str">
        <f t="shared" ca="1" si="269"/>
        <v>Executado no prazo</v>
      </c>
      <c r="W617" s="33" t="str">
        <f t="shared" si="272"/>
        <v>EVT 52 - Gêneros Secos</v>
      </c>
    </row>
    <row r="618" spans="1:23" x14ac:dyDescent="0.25">
      <c r="A618" s="29">
        <f t="shared" si="273"/>
        <v>52</v>
      </c>
      <c r="B618" s="30" t="s">
        <v>107</v>
      </c>
      <c r="C618" s="31" t="s">
        <v>370</v>
      </c>
      <c r="D618" s="32" t="s">
        <v>383</v>
      </c>
      <c r="E618" s="33" t="str">
        <f t="shared" ref="E618:E668" si="285">C618&amp;" - "&amp;D618</f>
        <v>90060/2024 - Gêneros Secos</v>
      </c>
      <c r="F618" s="48"/>
      <c r="G618" s="35" t="str">
        <f t="shared" si="284"/>
        <v>SOLICITAÇÃO DE NOTA TÉCNICA</v>
      </c>
      <c r="H618" s="31" t="s">
        <v>110</v>
      </c>
      <c r="I618" s="36">
        <v>45414</v>
      </c>
      <c r="J618" s="37" t="str">
        <f t="shared" ref="J618:J660" si="286">LEFT(K618,1)</f>
        <v>E</v>
      </c>
      <c r="K618" s="38" t="s">
        <v>30</v>
      </c>
      <c r="L618" s="39">
        <v>5</v>
      </c>
      <c r="M618" s="37">
        <f t="shared" ref="M618:M668" si="287">N618-L618</f>
        <v>45323</v>
      </c>
      <c r="N618" s="37">
        <f t="shared" si="283"/>
        <v>45328</v>
      </c>
      <c r="O618" s="37">
        <f>IF(P617&lt;&gt;"",P617,"")</f>
        <v>44959</v>
      </c>
      <c r="P618" s="28">
        <v>44959</v>
      </c>
      <c r="Q618" s="40" t="str">
        <f t="shared" ref="Q618:Q668" si="288">IF(P618&lt;&gt;"","S","")</f>
        <v>S</v>
      </c>
      <c r="R618" s="41">
        <f t="shared" ref="R618:R668" si="289">IF(Q618="S",P618-O618,"")</f>
        <v>0</v>
      </c>
      <c r="S618" s="42">
        <f t="shared" ref="S618:S668" si="290">IF(Q618="S",L618,"")</f>
        <v>5</v>
      </c>
      <c r="T618" s="42">
        <f t="shared" ref="T618:T668" si="291">IF(R618&lt;&gt;"",R618-L618,"")</f>
        <v>-5</v>
      </c>
      <c r="U618" s="42">
        <f t="shared" ref="U618:U668" si="292">IF(Q618&lt;&gt;"",1,0)</f>
        <v>1</v>
      </c>
      <c r="V618" s="37" t="str">
        <f t="shared" ref="V618:V668" ca="1" si="293">IF(AND(N618&gt;=TODAY(),P618="",O618=""),"No prazo, ainda não iniciado",IF(AND(P618&lt;=N618,P618&lt;&gt;""),"Executado no prazo",IF(AND(N618&gt;=TODAY(),P618="",O618&lt;&gt;""),"No prazo, em andamento",IF(AND(P618&gt;N618,P618&lt;&gt;""),"Executado com atraso",IF(AND(N618&lt;TODAY(),P618="",O618=""),"Atrasado, ainda não iniciado",IF(AND(N618&lt;TODAY(),P618="",O618&lt;&gt;""),"Atrasado, em andamento"))))))</f>
        <v>Executado no prazo</v>
      </c>
      <c r="W618" s="33" t="str">
        <f t="shared" si="272"/>
        <v>EVT 52 - Gêneros Secos</v>
      </c>
    </row>
    <row r="619" spans="1:23" x14ac:dyDescent="0.25">
      <c r="A619" s="29">
        <f t="shared" si="273"/>
        <v>52</v>
      </c>
      <c r="B619" s="30" t="s">
        <v>107</v>
      </c>
      <c r="C619" s="31" t="s">
        <v>370</v>
      </c>
      <c r="D619" s="32" t="s">
        <v>383</v>
      </c>
      <c r="E619" s="33" t="str">
        <f t="shared" si="285"/>
        <v>90060/2024 - Gêneros Secos</v>
      </c>
      <c r="F619" s="48"/>
      <c r="G619" s="35" t="str">
        <f t="shared" si="284"/>
        <v>SOLICITAÇÃO DE NOTA TÉCNICA</v>
      </c>
      <c r="H619" s="31" t="s">
        <v>110</v>
      </c>
      <c r="I619" s="36">
        <v>45414</v>
      </c>
      <c r="J619" s="37" t="str">
        <f t="shared" si="286"/>
        <v>F</v>
      </c>
      <c r="K619" s="38" t="s">
        <v>31</v>
      </c>
      <c r="L619" s="39">
        <v>3</v>
      </c>
      <c r="M619" s="37">
        <f t="shared" si="287"/>
        <v>45328</v>
      </c>
      <c r="N619" s="37">
        <f t="shared" si="283"/>
        <v>45331</v>
      </c>
      <c r="O619" s="37">
        <f>IF(P618&lt;&gt;"",P618,"")</f>
        <v>44959</v>
      </c>
      <c r="P619" s="28"/>
      <c r="Q619" s="40" t="str">
        <f t="shared" si="288"/>
        <v/>
      </c>
      <c r="R619" s="41" t="str">
        <f t="shared" si="289"/>
        <v/>
      </c>
      <c r="S619" s="42" t="str">
        <f t="shared" si="290"/>
        <v/>
      </c>
      <c r="T619" s="42" t="str">
        <f t="shared" si="291"/>
        <v/>
      </c>
      <c r="U619" s="42">
        <f t="shared" si="292"/>
        <v>0</v>
      </c>
      <c r="V619" s="37" t="str">
        <f t="shared" ca="1" si="293"/>
        <v>Atrasado, em andamento</v>
      </c>
      <c r="W619" s="33" t="str">
        <f t="shared" si="272"/>
        <v>EVT 52 - Gêneros Secos</v>
      </c>
    </row>
    <row r="620" spans="1:23" x14ac:dyDescent="0.25">
      <c r="A620" s="29">
        <f t="shared" si="273"/>
        <v>52</v>
      </c>
      <c r="B620" s="30" t="s">
        <v>107</v>
      </c>
      <c r="C620" s="31" t="s">
        <v>370</v>
      </c>
      <c r="D620" s="32" t="s">
        <v>383</v>
      </c>
      <c r="E620" s="33" t="str">
        <f t="shared" si="285"/>
        <v>90060/2024 - Gêneros Secos</v>
      </c>
      <c r="F620" s="48"/>
      <c r="G620" s="35" t="str">
        <f t="shared" si="284"/>
        <v>SOLICITAÇÃO DE NOTA TÉCNICA</v>
      </c>
      <c r="H620" s="31" t="s">
        <v>110</v>
      </c>
      <c r="I620" s="36">
        <v>45414</v>
      </c>
      <c r="J620" s="37" t="str">
        <f t="shared" si="286"/>
        <v>G</v>
      </c>
      <c r="K620" s="38" t="s">
        <v>32</v>
      </c>
      <c r="L620" s="39">
        <v>3</v>
      </c>
      <c r="M620" s="37">
        <f t="shared" si="287"/>
        <v>45331</v>
      </c>
      <c r="N620" s="37">
        <f t="shared" si="283"/>
        <v>45334</v>
      </c>
      <c r="O620" s="37">
        <v>44977</v>
      </c>
      <c r="P620" s="28"/>
      <c r="Q620" s="40" t="str">
        <f t="shared" si="288"/>
        <v/>
      </c>
      <c r="R620" s="41" t="str">
        <f t="shared" si="289"/>
        <v/>
      </c>
      <c r="S620" s="42" t="str">
        <f t="shared" si="290"/>
        <v/>
      </c>
      <c r="T620" s="42" t="str">
        <f t="shared" si="291"/>
        <v/>
      </c>
      <c r="U620" s="42">
        <f t="shared" si="292"/>
        <v>0</v>
      </c>
      <c r="V620" s="37" t="str">
        <f t="shared" ca="1" si="293"/>
        <v>Atrasado, em andamento</v>
      </c>
      <c r="W620" s="33" t="str">
        <f t="shared" si="272"/>
        <v>EVT 52 - Gêneros Secos</v>
      </c>
    </row>
    <row r="621" spans="1:23" x14ac:dyDescent="0.25">
      <c r="A621" s="29">
        <f t="shared" si="273"/>
        <v>52</v>
      </c>
      <c r="B621" s="30" t="s">
        <v>107</v>
      </c>
      <c r="C621" s="31" t="s">
        <v>370</v>
      </c>
      <c r="D621" s="32" t="s">
        <v>383</v>
      </c>
      <c r="E621" s="33" t="str">
        <f t="shared" si="285"/>
        <v>90060/2024 - Gêneros Secos</v>
      </c>
      <c r="F621" s="48"/>
      <c r="G621" s="35" t="str">
        <f t="shared" si="284"/>
        <v>SOLICITAÇÃO DE NOTA TÉCNICA</v>
      </c>
      <c r="H621" s="31" t="s">
        <v>110</v>
      </c>
      <c r="I621" s="36">
        <v>45414</v>
      </c>
      <c r="J621" s="37" t="str">
        <f t="shared" si="286"/>
        <v>H</v>
      </c>
      <c r="K621" s="38" t="s">
        <v>33</v>
      </c>
      <c r="L621" s="39">
        <v>5</v>
      </c>
      <c r="M621" s="37">
        <f t="shared" si="287"/>
        <v>45334</v>
      </c>
      <c r="N621" s="37">
        <f t="shared" si="283"/>
        <v>45339</v>
      </c>
      <c r="O621" s="37">
        <v>44984</v>
      </c>
      <c r="P621" s="28"/>
      <c r="Q621" s="40" t="str">
        <f t="shared" si="288"/>
        <v/>
      </c>
      <c r="R621" s="41" t="str">
        <f t="shared" si="289"/>
        <v/>
      </c>
      <c r="S621" s="42" t="str">
        <f t="shared" si="290"/>
        <v/>
      </c>
      <c r="T621" s="42" t="str">
        <f t="shared" si="291"/>
        <v/>
      </c>
      <c r="U621" s="42">
        <f t="shared" si="292"/>
        <v>0</v>
      </c>
      <c r="V621" s="37" t="str">
        <f t="shared" ca="1" si="293"/>
        <v>Atrasado, em andamento</v>
      </c>
      <c r="W621" s="33" t="str">
        <f t="shared" si="272"/>
        <v>EVT 52 - Gêneros Secos</v>
      </c>
    </row>
    <row r="622" spans="1:23" x14ac:dyDescent="0.25">
      <c r="A622" s="29">
        <f t="shared" si="273"/>
        <v>52</v>
      </c>
      <c r="B622" s="30" t="s">
        <v>107</v>
      </c>
      <c r="C622" s="31" t="s">
        <v>370</v>
      </c>
      <c r="D622" s="32" t="s">
        <v>383</v>
      </c>
      <c r="E622" s="33" t="str">
        <f t="shared" si="285"/>
        <v>90060/2024 - Gêneros Secos</v>
      </c>
      <c r="F622" s="48"/>
      <c r="G622" s="35" t="str">
        <f t="shared" si="284"/>
        <v>SOLICITAÇÃO DE NOTA TÉCNICA</v>
      </c>
      <c r="H622" s="31" t="s">
        <v>110</v>
      </c>
      <c r="I622" s="36">
        <v>45414</v>
      </c>
      <c r="J622" s="37" t="str">
        <f t="shared" si="286"/>
        <v>I</v>
      </c>
      <c r="K622" s="38" t="s">
        <v>34</v>
      </c>
      <c r="L622" s="39">
        <v>15</v>
      </c>
      <c r="M622" s="37">
        <f t="shared" si="287"/>
        <v>45339</v>
      </c>
      <c r="N622" s="37">
        <f t="shared" si="283"/>
        <v>45354</v>
      </c>
      <c r="O622" s="37">
        <v>44987</v>
      </c>
      <c r="P622" s="28"/>
      <c r="Q622" s="40" t="str">
        <f t="shared" si="288"/>
        <v/>
      </c>
      <c r="R622" s="41" t="str">
        <f t="shared" si="289"/>
        <v/>
      </c>
      <c r="S622" s="42" t="str">
        <f t="shared" si="290"/>
        <v/>
      </c>
      <c r="T622" s="42" t="str">
        <f t="shared" si="291"/>
        <v/>
      </c>
      <c r="U622" s="42">
        <f t="shared" si="292"/>
        <v>0</v>
      </c>
      <c r="V622" s="37" t="str">
        <f t="shared" ca="1" si="293"/>
        <v>Atrasado, em andamento</v>
      </c>
      <c r="W622" s="33" t="str">
        <f t="shared" si="272"/>
        <v>EVT 52 - Gêneros Secos</v>
      </c>
    </row>
    <row r="623" spans="1:23" x14ac:dyDescent="0.25">
      <c r="A623" s="29">
        <f t="shared" si="273"/>
        <v>52</v>
      </c>
      <c r="B623" s="30" t="s">
        <v>107</v>
      </c>
      <c r="C623" s="31" t="s">
        <v>370</v>
      </c>
      <c r="D623" s="32" t="s">
        <v>383</v>
      </c>
      <c r="E623" s="33" t="str">
        <f t="shared" si="285"/>
        <v>90060/2024 - Gêneros Secos</v>
      </c>
      <c r="F623" s="48"/>
      <c r="G623" s="35" t="str">
        <f t="shared" si="284"/>
        <v>SOLICITAÇÃO DE NOTA TÉCNICA</v>
      </c>
      <c r="H623" s="31" t="s">
        <v>110</v>
      </c>
      <c r="I623" s="36">
        <v>45414</v>
      </c>
      <c r="J623" s="37" t="str">
        <f t="shared" si="286"/>
        <v>J</v>
      </c>
      <c r="K623" s="38" t="s">
        <v>35</v>
      </c>
      <c r="L623" s="39">
        <v>10</v>
      </c>
      <c r="M623" s="37">
        <f t="shared" si="287"/>
        <v>45354</v>
      </c>
      <c r="N623" s="37">
        <f t="shared" si="283"/>
        <v>45364</v>
      </c>
      <c r="O623" s="37">
        <v>44995</v>
      </c>
      <c r="P623" s="28"/>
      <c r="Q623" s="40" t="str">
        <f t="shared" si="288"/>
        <v/>
      </c>
      <c r="R623" s="41" t="str">
        <f t="shared" si="289"/>
        <v/>
      </c>
      <c r="S623" s="42" t="str">
        <f t="shared" si="290"/>
        <v/>
      </c>
      <c r="T623" s="42" t="str">
        <f t="shared" si="291"/>
        <v/>
      </c>
      <c r="U623" s="42">
        <f t="shared" si="292"/>
        <v>0</v>
      </c>
      <c r="V623" s="37" t="str">
        <f t="shared" ca="1" si="293"/>
        <v>Atrasado, em andamento</v>
      </c>
      <c r="W623" s="33" t="str">
        <f t="shared" si="272"/>
        <v>EVT 52 - Gêneros Secos</v>
      </c>
    </row>
    <row r="624" spans="1:23" x14ac:dyDescent="0.25">
      <c r="A624" s="29">
        <f t="shared" si="273"/>
        <v>52</v>
      </c>
      <c r="B624" s="30" t="s">
        <v>107</v>
      </c>
      <c r="C624" s="31" t="s">
        <v>370</v>
      </c>
      <c r="D624" s="32" t="s">
        <v>383</v>
      </c>
      <c r="E624" s="33" t="str">
        <f t="shared" si="285"/>
        <v>90060/2024 - Gêneros Secos</v>
      </c>
      <c r="F624" s="48"/>
      <c r="G624" s="35" t="str">
        <f t="shared" si="284"/>
        <v>SOLICITAÇÃO DE NOTA TÉCNICA</v>
      </c>
      <c r="H624" s="31" t="s">
        <v>110</v>
      </c>
      <c r="I624" s="36">
        <v>45414</v>
      </c>
      <c r="J624" s="37" t="str">
        <f t="shared" si="286"/>
        <v>K</v>
      </c>
      <c r="K624" s="38" t="s">
        <v>36</v>
      </c>
      <c r="L624" s="39">
        <v>35</v>
      </c>
      <c r="M624" s="37">
        <f t="shared" si="287"/>
        <v>45364</v>
      </c>
      <c r="N624" s="37">
        <f t="shared" si="283"/>
        <v>45399</v>
      </c>
      <c r="O624" s="37" t="str">
        <f>IF(P623&lt;&gt;"",P623,"")</f>
        <v/>
      </c>
      <c r="P624" s="28"/>
      <c r="Q624" s="40" t="str">
        <f t="shared" si="288"/>
        <v/>
      </c>
      <c r="R624" s="41" t="str">
        <f t="shared" si="289"/>
        <v/>
      </c>
      <c r="S624" s="42" t="str">
        <f t="shared" si="290"/>
        <v/>
      </c>
      <c r="T624" s="42" t="str">
        <f t="shared" si="291"/>
        <v/>
      </c>
      <c r="U624" s="42">
        <f t="shared" si="292"/>
        <v>0</v>
      </c>
      <c r="V624" s="37" t="str">
        <f t="shared" ca="1" si="293"/>
        <v>No prazo, ainda não iniciado</v>
      </c>
      <c r="W624" s="33" t="str">
        <f t="shared" ref="W624:W674" si="294">"EVT "&amp;A624&amp;" - "&amp;D624</f>
        <v>EVT 52 - Gêneros Secos</v>
      </c>
    </row>
    <row r="625" spans="1:23" x14ac:dyDescent="0.25">
      <c r="A625" s="29">
        <f t="shared" si="273"/>
        <v>52</v>
      </c>
      <c r="B625" s="30" t="s">
        <v>107</v>
      </c>
      <c r="C625" s="31" t="s">
        <v>370</v>
      </c>
      <c r="D625" s="32" t="s">
        <v>383</v>
      </c>
      <c r="E625" s="33" t="str">
        <f t="shared" si="285"/>
        <v>90060/2024 - Gêneros Secos</v>
      </c>
      <c r="F625" s="48"/>
      <c r="G625" s="35" t="str">
        <f t="shared" si="284"/>
        <v>SOLICITAÇÃO DE NOTA TÉCNICA</v>
      </c>
      <c r="H625" s="31" t="s">
        <v>110</v>
      </c>
      <c r="I625" s="36">
        <v>45414</v>
      </c>
      <c r="J625" s="37" t="str">
        <f t="shared" si="286"/>
        <v>L</v>
      </c>
      <c r="K625" s="38" t="s">
        <v>37</v>
      </c>
      <c r="L625" s="39">
        <v>5</v>
      </c>
      <c r="M625" s="37">
        <f t="shared" si="287"/>
        <v>45399</v>
      </c>
      <c r="N625" s="43">
        <f>I625-10</f>
        <v>45404</v>
      </c>
      <c r="O625" s="37" t="str">
        <f>IF(P624&lt;&gt;"",P624,"")</f>
        <v/>
      </c>
      <c r="P625" s="28"/>
      <c r="Q625" s="40" t="str">
        <f t="shared" si="288"/>
        <v/>
      </c>
      <c r="R625" s="41" t="str">
        <f t="shared" si="289"/>
        <v/>
      </c>
      <c r="S625" s="42" t="str">
        <f t="shared" si="290"/>
        <v/>
      </c>
      <c r="T625" s="42" t="str">
        <f t="shared" si="291"/>
        <v/>
      </c>
      <c r="U625" s="42">
        <f t="shared" si="292"/>
        <v>0</v>
      </c>
      <c r="V625" s="37" t="str">
        <f t="shared" ca="1" si="293"/>
        <v>No prazo, ainda não iniciado</v>
      </c>
      <c r="W625" s="33" t="str">
        <f t="shared" si="294"/>
        <v>EVT 52 - Gêneros Secos</v>
      </c>
    </row>
    <row r="626" spans="1:23" x14ac:dyDescent="0.25">
      <c r="A626" s="29">
        <f t="shared" si="273"/>
        <v>53</v>
      </c>
      <c r="B626" s="30" t="s">
        <v>107</v>
      </c>
      <c r="C626" s="31" t="s">
        <v>385</v>
      </c>
      <c r="D626" s="32" t="s">
        <v>384</v>
      </c>
      <c r="E626" s="33" t="str">
        <f t="shared" si="285"/>
        <v>5005/2023 - Diversos I</v>
      </c>
      <c r="F626" s="48"/>
      <c r="G626" s="35"/>
      <c r="H626" s="47" t="s">
        <v>124</v>
      </c>
      <c r="I626" s="36" t="s">
        <v>369</v>
      </c>
      <c r="J626" s="37" t="str">
        <f t="shared" si="286"/>
        <v>A</v>
      </c>
      <c r="K626" s="38" t="s">
        <v>26</v>
      </c>
      <c r="L626" s="39">
        <v>0</v>
      </c>
      <c r="M626" s="37" t="e">
        <f t="shared" si="287"/>
        <v>#VALUE!</v>
      </c>
      <c r="N626" s="37" t="e">
        <f t="shared" ref="N626:N635" si="295">M627</f>
        <v>#VALUE!</v>
      </c>
      <c r="O626" s="27" t="e">
        <f>M626</f>
        <v>#VALUE!</v>
      </c>
      <c r="P626" s="28">
        <v>44839</v>
      </c>
      <c r="Q626" s="40" t="str">
        <f t="shared" si="288"/>
        <v>S</v>
      </c>
      <c r="R626" s="41" t="e">
        <f t="shared" si="289"/>
        <v>#VALUE!</v>
      </c>
      <c r="S626" s="42">
        <f t="shared" si="290"/>
        <v>0</v>
      </c>
      <c r="T626" s="42" t="e">
        <f t="shared" si="291"/>
        <v>#VALUE!</v>
      </c>
      <c r="U626" s="42">
        <f t="shared" si="292"/>
        <v>1</v>
      </c>
      <c r="V626" s="37" t="e">
        <f t="shared" ca="1" si="293"/>
        <v>#VALUE!</v>
      </c>
      <c r="W626" s="33" t="str">
        <f t="shared" si="294"/>
        <v>EVT 53 - Diversos I</v>
      </c>
    </row>
    <row r="627" spans="1:23" x14ac:dyDescent="0.25">
      <c r="A627" s="29">
        <f t="shared" si="273"/>
        <v>53</v>
      </c>
      <c r="B627" s="30" t="s">
        <v>107</v>
      </c>
      <c r="C627" s="31" t="s">
        <v>385</v>
      </c>
      <c r="D627" s="32" t="s">
        <v>384</v>
      </c>
      <c r="E627" s="33" t="str">
        <f t="shared" si="285"/>
        <v>5005/2023 - Diversos I</v>
      </c>
      <c r="F627" s="48"/>
      <c r="G627" s="35"/>
      <c r="H627" s="47" t="s">
        <v>124</v>
      </c>
      <c r="I627" s="36" t="s">
        <v>369</v>
      </c>
      <c r="J627" s="37" t="str">
        <f t="shared" si="286"/>
        <v>B</v>
      </c>
      <c r="K627" s="38" t="s">
        <v>27</v>
      </c>
      <c r="L627" s="39">
        <v>5</v>
      </c>
      <c r="M627" s="37" t="e">
        <f t="shared" si="287"/>
        <v>#VALUE!</v>
      </c>
      <c r="N627" s="37" t="e">
        <f t="shared" si="295"/>
        <v>#VALUE!</v>
      </c>
      <c r="O627" s="37">
        <f t="shared" ref="O627:O636" si="296">IF(P626&lt;&gt;"",P626,"")</f>
        <v>44839</v>
      </c>
      <c r="P627" s="28">
        <v>44855</v>
      </c>
      <c r="Q627" s="40" t="str">
        <f t="shared" si="288"/>
        <v>S</v>
      </c>
      <c r="R627" s="41">
        <f t="shared" si="289"/>
        <v>16</v>
      </c>
      <c r="S627" s="42">
        <f t="shared" si="290"/>
        <v>5</v>
      </c>
      <c r="T627" s="42">
        <f t="shared" si="291"/>
        <v>11</v>
      </c>
      <c r="U627" s="42">
        <f t="shared" si="292"/>
        <v>1</v>
      </c>
      <c r="V627" s="37" t="e">
        <f t="shared" ca="1" si="293"/>
        <v>#VALUE!</v>
      </c>
      <c r="W627" s="33" t="str">
        <f t="shared" si="294"/>
        <v>EVT 53 - Diversos I</v>
      </c>
    </row>
    <row r="628" spans="1:23" x14ac:dyDescent="0.25">
      <c r="A628" s="29">
        <f t="shared" si="273"/>
        <v>53</v>
      </c>
      <c r="B628" s="30" t="s">
        <v>107</v>
      </c>
      <c r="C628" s="31" t="s">
        <v>385</v>
      </c>
      <c r="D628" s="32" t="s">
        <v>384</v>
      </c>
      <c r="E628" s="33" t="str">
        <f t="shared" si="285"/>
        <v>5005/2023 - Diversos I</v>
      </c>
      <c r="F628" s="48"/>
      <c r="G628" s="35"/>
      <c r="H628" s="47" t="s">
        <v>124</v>
      </c>
      <c r="I628" s="36" t="s">
        <v>369</v>
      </c>
      <c r="J628" s="37" t="str">
        <f t="shared" si="286"/>
        <v>C</v>
      </c>
      <c r="K628" s="38" t="s">
        <v>28</v>
      </c>
      <c r="L628" s="39">
        <v>30</v>
      </c>
      <c r="M628" s="37" t="e">
        <f t="shared" si="287"/>
        <v>#VALUE!</v>
      </c>
      <c r="N628" s="37" t="e">
        <f t="shared" si="295"/>
        <v>#VALUE!</v>
      </c>
      <c r="O628" s="37">
        <f t="shared" si="296"/>
        <v>44855</v>
      </c>
      <c r="P628" s="28"/>
      <c r="Q628" s="40" t="str">
        <f t="shared" si="288"/>
        <v/>
      </c>
      <c r="R628" s="41" t="str">
        <f t="shared" si="289"/>
        <v/>
      </c>
      <c r="S628" s="42" t="str">
        <f t="shared" si="290"/>
        <v/>
      </c>
      <c r="T628" s="42" t="str">
        <f t="shared" si="291"/>
        <v/>
      </c>
      <c r="U628" s="42">
        <f t="shared" si="292"/>
        <v>0</v>
      </c>
      <c r="V628" s="37" t="e">
        <f t="shared" ca="1" si="293"/>
        <v>#VALUE!</v>
      </c>
      <c r="W628" s="33" t="str">
        <f t="shared" si="294"/>
        <v>EVT 53 - Diversos I</v>
      </c>
    </row>
    <row r="629" spans="1:23" x14ac:dyDescent="0.25">
      <c r="A629" s="29">
        <f t="shared" si="273"/>
        <v>53</v>
      </c>
      <c r="B629" s="30" t="s">
        <v>107</v>
      </c>
      <c r="C629" s="31" t="s">
        <v>385</v>
      </c>
      <c r="D629" s="32" t="s">
        <v>384</v>
      </c>
      <c r="E629" s="33" t="str">
        <f t="shared" si="285"/>
        <v>5005/2023 - Diversos I</v>
      </c>
      <c r="F629" s="48"/>
      <c r="G629" s="35"/>
      <c r="H629" s="47" t="s">
        <v>124</v>
      </c>
      <c r="I629" s="36" t="s">
        <v>369</v>
      </c>
      <c r="J629" s="37" t="str">
        <f t="shared" si="286"/>
        <v>D</v>
      </c>
      <c r="K629" s="38" t="s">
        <v>29</v>
      </c>
      <c r="L629" s="39">
        <v>10</v>
      </c>
      <c r="M629" s="37" t="e">
        <f t="shared" si="287"/>
        <v>#VALUE!</v>
      </c>
      <c r="N629" s="37" t="e">
        <f t="shared" si="295"/>
        <v>#VALUE!</v>
      </c>
      <c r="O629" s="37" t="str">
        <f t="shared" si="296"/>
        <v/>
      </c>
      <c r="P629" s="28"/>
      <c r="Q629" s="40" t="str">
        <f t="shared" si="288"/>
        <v/>
      </c>
      <c r="R629" s="41" t="str">
        <f t="shared" si="289"/>
        <v/>
      </c>
      <c r="S629" s="42" t="str">
        <f t="shared" si="290"/>
        <v/>
      </c>
      <c r="T629" s="42" t="str">
        <f t="shared" si="291"/>
        <v/>
      </c>
      <c r="U629" s="42">
        <f t="shared" si="292"/>
        <v>0</v>
      </c>
      <c r="V629" s="37" t="e">
        <f t="shared" ca="1" si="293"/>
        <v>#VALUE!</v>
      </c>
      <c r="W629" s="33" t="str">
        <f t="shared" si="294"/>
        <v>EVT 53 - Diversos I</v>
      </c>
    </row>
    <row r="630" spans="1:23" x14ac:dyDescent="0.25">
      <c r="A630" s="29">
        <f t="shared" si="273"/>
        <v>53</v>
      </c>
      <c r="B630" s="30" t="s">
        <v>107</v>
      </c>
      <c r="C630" s="31" t="s">
        <v>385</v>
      </c>
      <c r="D630" s="32" t="s">
        <v>384</v>
      </c>
      <c r="E630" s="33" t="str">
        <f t="shared" si="285"/>
        <v>5005/2023 - Diversos I</v>
      </c>
      <c r="F630" s="48"/>
      <c r="G630" s="35"/>
      <c r="H630" s="47" t="s">
        <v>124</v>
      </c>
      <c r="I630" s="36" t="s">
        <v>369</v>
      </c>
      <c r="J630" s="37" t="str">
        <f t="shared" si="286"/>
        <v>E</v>
      </c>
      <c r="K630" s="38" t="s">
        <v>30</v>
      </c>
      <c r="L630" s="39">
        <v>5</v>
      </c>
      <c r="M630" s="37" t="e">
        <f t="shared" si="287"/>
        <v>#VALUE!</v>
      </c>
      <c r="N630" s="37" t="e">
        <f t="shared" si="295"/>
        <v>#VALUE!</v>
      </c>
      <c r="O630" s="37" t="str">
        <f t="shared" si="296"/>
        <v/>
      </c>
      <c r="P630" s="28"/>
      <c r="Q630" s="40" t="str">
        <f t="shared" si="288"/>
        <v/>
      </c>
      <c r="R630" s="41" t="str">
        <f t="shared" si="289"/>
        <v/>
      </c>
      <c r="S630" s="42" t="str">
        <f t="shared" si="290"/>
        <v/>
      </c>
      <c r="T630" s="42" t="str">
        <f t="shared" si="291"/>
        <v/>
      </c>
      <c r="U630" s="42">
        <f t="shared" si="292"/>
        <v>0</v>
      </c>
      <c r="V630" s="37" t="e">
        <f t="shared" ca="1" si="293"/>
        <v>#VALUE!</v>
      </c>
      <c r="W630" s="33" t="str">
        <f t="shared" si="294"/>
        <v>EVT 53 - Diversos I</v>
      </c>
    </row>
    <row r="631" spans="1:23" x14ac:dyDescent="0.25">
      <c r="A631" s="29">
        <f t="shared" si="273"/>
        <v>53</v>
      </c>
      <c r="B631" s="30" t="s">
        <v>107</v>
      </c>
      <c r="C631" s="31" t="s">
        <v>385</v>
      </c>
      <c r="D631" s="32" t="s">
        <v>384</v>
      </c>
      <c r="E631" s="33" t="str">
        <f t="shared" si="285"/>
        <v>5005/2023 - Diversos I</v>
      </c>
      <c r="F631" s="48"/>
      <c r="G631" s="35"/>
      <c r="H631" s="47" t="s">
        <v>124</v>
      </c>
      <c r="I631" s="36" t="s">
        <v>369</v>
      </c>
      <c r="J631" s="37" t="str">
        <f t="shared" si="286"/>
        <v>F</v>
      </c>
      <c r="K631" s="38" t="s">
        <v>31</v>
      </c>
      <c r="L631" s="39">
        <v>5</v>
      </c>
      <c r="M631" s="37" t="e">
        <f t="shared" si="287"/>
        <v>#VALUE!</v>
      </c>
      <c r="N631" s="37" t="e">
        <f t="shared" si="295"/>
        <v>#VALUE!</v>
      </c>
      <c r="O631" s="37" t="str">
        <f t="shared" si="296"/>
        <v/>
      </c>
      <c r="P631" s="28">
        <v>44914</v>
      </c>
      <c r="Q631" s="40" t="str">
        <f t="shared" si="288"/>
        <v>S</v>
      </c>
      <c r="R631" s="41" t="e">
        <f t="shared" si="289"/>
        <v>#VALUE!</v>
      </c>
      <c r="S631" s="42">
        <f t="shared" si="290"/>
        <v>5</v>
      </c>
      <c r="T631" s="42" t="e">
        <f t="shared" si="291"/>
        <v>#VALUE!</v>
      </c>
      <c r="U631" s="42">
        <f t="shared" si="292"/>
        <v>1</v>
      </c>
      <c r="V631" s="37" t="e">
        <f t="shared" ca="1" si="293"/>
        <v>#VALUE!</v>
      </c>
      <c r="W631" s="33" t="str">
        <f t="shared" si="294"/>
        <v>EVT 53 - Diversos I</v>
      </c>
    </row>
    <row r="632" spans="1:23" x14ac:dyDescent="0.25">
      <c r="A632" s="29">
        <f t="shared" si="273"/>
        <v>53</v>
      </c>
      <c r="B632" s="30" t="s">
        <v>107</v>
      </c>
      <c r="C632" s="31" t="s">
        <v>385</v>
      </c>
      <c r="D632" s="32" t="s">
        <v>384</v>
      </c>
      <c r="E632" s="33" t="str">
        <f t="shared" si="285"/>
        <v>5005/2023 - Diversos I</v>
      </c>
      <c r="F632" s="48"/>
      <c r="G632" s="35"/>
      <c r="H632" s="47" t="s">
        <v>124</v>
      </c>
      <c r="I632" s="36" t="s">
        <v>369</v>
      </c>
      <c r="J632" s="37" t="str">
        <f t="shared" si="286"/>
        <v>G</v>
      </c>
      <c r="K632" s="38" t="s">
        <v>32</v>
      </c>
      <c r="L632" s="39">
        <v>5</v>
      </c>
      <c r="M632" s="37" t="e">
        <f t="shared" si="287"/>
        <v>#VALUE!</v>
      </c>
      <c r="N632" s="37" t="e">
        <f t="shared" si="295"/>
        <v>#VALUE!</v>
      </c>
      <c r="O632" s="37">
        <f t="shared" si="296"/>
        <v>44914</v>
      </c>
      <c r="P632" s="28">
        <v>44916</v>
      </c>
      <c r="Q632" s="40" t="str">
        <f t="shared" si="288"/>
        <v>S</v>
      </c>
      <c r="R632" s="41">
        <f t="shared" si="289"/>
        <v>2</v>
      </c>
      <c r="S632" s="42">
        <f t="shared" si="290"/>
        <v>5</v>
      </c>
      <c r="T632" s="42">
        <f t="shared" si="291"/>
        <v>-3</v>
      </c>
      <c r="U632" s="42">
        <f t="shared" si="292"/>
        <v>1</v>
      </c>
      <c r="V632" s="37" t="e">
        <f t="shared" ca="1" si="293"/>
        <v>#VALUE!</v>
      </c>
      <c r="W632" s="33" t="str">
        <f t="shared" si="294"/>
        <v>EVT 53 - Diversos I</v>
      </c>
    </row>
    <row r="633" spans="1:23" x14ac:dyDescent="0.25">
      <c r="A633" s="29">
        <f t="shared" si="273"/>
        <v>53</v>
      </c>
      <c r="B633" s="30" t="s">
        <v>107</v>
      </c>
      <c r="C633" s="31" t="s">
        <v>385</v>
      </c>
      <c r="D633" s="32" t="s">
        <v>384</v>
      </c>
      <c r="E633" s="33" t="str">
        <f t="shared" si="285"/>
        <v>5005/2023 - Diversos I</v>
      </c>
      <c r="F633" s="48"/>
      <c r="G633" s="35"/>
      <c r="H633" s="47" t="s">
        <v>124</v>
      </c>
      <c r="I633" s="36" t="s">
        <v>369</v>
      </c>
      <c r="J633" s="37" t="str">
        <f t="shared" si="286"/>
        <v>H</v>
      </c>
      <c r="K633" s="38" t="s">
        <v>33</v>
      </c>
      <c r="L633" s="39">
        <v>5</v>
      </c>
      <c r="M633" s="37" t="e">
        <f t="shared" si="287"/>
        <v>#VALUE!</v>
      </c>
      <c r="N633" s="37" t="e">
        <f t="shared" si="295"/>
        <v>#VALUE!</v>
      </c>
      <c r="O633" s="37">
        <f t="shared" si="296"/>
        <v>44916</v>
      </c>
      <c r="P633" s="28">
        <v>44917</v>
      </c>
      <c r="Q633" s="40" t="str">
        <f t="shared" si="288"/>
        <v>S</v>
      </c>
      <c r="R633" s="41">
        <f t="shared" si="289"/>
        <v>1</v>
      </c>
      <c r="S633" s="42">
        <f t="shared" si="290"/>
        <v>5</v>
      </c>
      <c r="T633" s="42">
        <f t="shared" si="291"/>
        <v>-4</v>
      </c>
      <c r="U633" s="42">
        <f t="shared" si="292"/>
        <v>1</v>
      </c>
      <c r="V633" s="37" t="e">
        <f t="shared" ca="1" si="293"/>
        <v>#VALUE!</v>
      </c>
      <c r="W633" s="33" t="str">
        <f t="shared" si="294"/>
        <v>EVT 53 - Diversos I</v>
      </c>
    </row>
    <row r="634" spans="1:23" x14ac:dyDescent="0.25">
      <c r="A634" s="29">
        <f t="shared" si="273"/>
        <v>53</v>
      </c>
      <c r="B634" s="30" t="s">
        <v>107</v>
      </c>
      <c r="C634" s="31" t="s">
        <v>385</v>
      </c>
      <c r="D634" s="32" t="s">
        <v>384</v>
      </c>
      <c r="E634" s="33" t="str">
        <f t="shared" si="285"/>
        <v>5005/2023 - Diversos I</v>
      </c>
      <c r="F634" s="48"/>
      <c r="G634" s="35"/>
      <c r="H634" s="47" t="s">
        <v>124</v>
      </c>
      <c r="I634" s="36" t="s">
        <v>369</v>
      </c>
      <c r="J634" s="37" t="str">
        <f t="shared" si="286"/>
        <v>I</v>
      </c>
      <c r="K634" s="38" t="s">
        <v>34</v>
      </c>
      <c r="L634" s="39">
        <v>15</v>
      </c>
      <c r="M634" s="37" t="e">
        <f t="shared" si="287"/>
        <v>#VALUE!</v>
      </c>
      <c r="N634" s="37" t="e">
        <f t="shared" si="295"/>
        <v>#VALUE!</v>
      </c>
      <c r="O634" s="37">
        <f t="shared" si="296"/>
        <v>44917</v>
      </c>
      <c r="P634" s="28"/>
      <c r="Q634" s="40" t="str">
        <f t="shared" si="288"/>
        <v/>
      </c>
      <c r="R634" s="41" t="str">
        <f t="shared" si="289"/>
        <v/>
      </c>
      <c r="S634" s="42" t="str">
        <f t="shared" si="290"/>
        <v/>
      </c>
      <c r="T634" s="42" t="str">
        <f t="shared" si="291"/>
        <v/>
      </c>
      <c r="U634" s="42">
        <f t="shared" si="292"/>
        <v>0</v>
      </c>
      <c r="V634" s="37" t="e">
        <f t="shared" ca="1" si="293"/>
        <v>#VALUE!</v>
      </c>
      <c r="W634" s="33" t="str">
        <f t="shared" si="294"/>
        <v>EVT 53 - Diversos I</v>
      </c>
    </row>
    <row r="635" spans="1:23" x14ac:dyDescent="0.25">
      <c r="A635" s="29">
        <f t="shared" si="273"/>
        <v>53</v>
      </c>
      <c r="B635" s="30" t="s">
        <v>107</v>
      </c>
      <c r="C635" s="31" t="s">
        <v>385</v>
      </c>
      <c r="D635" s="32" t="s">
        <v>384</v>
      </c>
      <c r="E635" s="33" t="str">
        <f t="shared" si="285"/>
        <v>5005/2023 - Diversos I</v>
      </c>
      <c r="F635" s="48"/>
      <c r="G635" s="35"/>
      <c r="H635" s="47" t="s">
        <v>124</v>
      </c>
      <c r="I635" s="36" t="s">
        <v>369</v>
      </c>
      <c r="J635" s="37" t="str">
        <f t="shared" si="286"/>
        <v>J</v>
      </c>
      <c r="K635" s="38" t="s">
        <v>35</v>
      </c>
      <c r="L635" s="39">
        <v>10</v>
      </c>
      <c r="M635" s="37" t="e">
        <f t="shared" si="287"/>
        <v>#VALUE!</v>
      </c>
      <c r="N635" s="37" t="e">
        <f t="shared" si="295"/>
        <v>#VALUE!</v>
      </c>
      <c r="O635" s="37" t="str">
        <f t="shared" si="296"/>
        <v/>
      </c>
      <c r="P635" s="28"/>
      <c r="Q635" s="40" t="str">
        <f t="shared" si="288"/>
        <v/>
      </c>
      <c r="R635" s="41" t="str">
        <f t="shared" si="289"/>
        <v/>
      </c>
      <c r="S635" s="42" t="str">
        <f t="shared" si="290"/>
        <v/>
      </c>
      <c r="T635" s="42" t="str">
        <f t="shared" si="291"/>
        <v/>
      </c>
      <c r="U635" s="42">
        <f t="shared" si="292"/>
        <v>0</v>
      </c>
      <c r="V635" s="37" t="e">
        <f t="shared" ca="1" si="293"/>
        <v>#VALUE!</v>
      </c>
      <c r="W635" s="33" t="str">
        <f t="shared" si="294"/>
        <v>EVT 53 - Diversos I</v>
      </c>
    </row>
    <row r="636" spans="1:23" x14ac:dyDescent="0.25">
      <c r="A636" s="29">
        <f t="shared" si="273"/>
        <v>53</v>
      </c>
      <c r="B636" s="30" t="s">
        <v>107</v>
      </c>
      <c r="C636" s="31" t="s">
        <v>385</v>
      </c>
      <c r="D636" s="32" t="s">
        <v>384</v>
      </c>
      <c r="E636" s="33" t="str">
        <f t="shared" si="285"/>
        <v>5005/2023 - Diversos I</v>
      </c>
      <c r="F636" s="48"/>
      <c r="G636" s="35"/>
      <c r="H636" s="47" t="s">
        <v>124</v>
      </c>
      <c r="I636" s="36" t="s">
        <v>369</v>
      </c>
      <c r="J636" s="37" t="str">
        <f t="shared" si="286"/>
        <v>K</v>
      </c>
      <c r="K636" s="38" t="s">
        <v>36</v>
      </c>
      <c r="L636" s="39">
        <v>20</v>
      </c>
      <c r="M636" s="37" t="e">
        <f t="shared" si="287"/>
        <v>#VALUE!</v>
      </c>
      <c r="N636" s="37" t="e">
        <f>M637</f>
        <v>#VALUE!</v>
      </c>
      <c r="O636" s="37" t="str">
        <f t="shared" si="296"/>
        <v/>
      </c>
      <c r="P636" s="28"/>
      <c r="Q636" s="40" t="str">
        <f t="shared" si="288"/>
        <v/>
      </c>
      <c r="R636" s="41" t="str">
        <f t="shared" si="289"/>
        <v/>
      </c>
      <c r="S636" s="42" t="str">
        <f t="shared" si="290"/>
        <v/>
      </c>
      <c r="T636" s="42" t="str">
        <f t="shared" si="291"/>
        <v/>
      </c>
      <c r="U636" s="42">
        <f t="shared" si="292"/>
        <v>0</v>
      </c>
      <c r="V636" s="37" t="e">
        <f t="shared" ca="1" si="293"/>
        <v>#VALUE!</v>
      </c>
      <c r="W636" s="33" t="str">
        <f t="shared" si="294"/>
        <v>EVT 53 - Diversos I</v>
      </c>
    </row>
    <row r="637" spans="1:23" x14ac:dyDescent="0.25">
      <c r="A637" s="29">
        <f t="shared" si="273"/>
        <v>53</v>
      </c>
      <c r="B637" s="30" t="s">
        <v>107</v>
      </c>
      <c r="C637" s="31" t="s">
        <v>385</v>
      </c>
      <c r="D637" s="32" t="s">
        <v>384</v>
      </c>
      <c r="E637" s="33" t="str">
        <f t="shared" si="285"/>
        <v>5005/2023 - Diversos I</v>
      </c>
      <c r="F637" s="33"/>
      <c r="G637" s="35"/>
      <c r="H637" s="47" t="s">
        <v>124</v>
      </c>
      <c r="I637" s="36" t="s">
        <v>369</v>
      </c>
      <c r="J637" s="37" t="str">
        <f>LEFT(K637,1)</f>
        <v>L</v>
      </c>
      <c r="K637" s="38" t="s">
        <v>37</v>
      </c>
      <c r="L637" s="39">
        <v>5</v>
      </c>
      <c r="M637" s="37" t="e">
        <f>N637-L637</f>
        <v>#VALUE!</v>
      </c>
      <c r="N637" s="43" t="e">
        <f>I637-10</f>
        <v>#VALUE!</v>
      </c>
      <c r="O637" s="37" t="str">
        <f>IF(P636&lt;&gt;"",P636,"")</f>
        <v/>
      </c>
      <c r="P637" s="28"/>
      <c r="Q637" s="40" t="str">
        <f>IF(P637&lt;&gt;"","S","")</f>
        <v/>
      </c>
      <c r="R637" s="41" t="str">
        <f>IF(Q637="S",P637-O637,"")</f>
        <v/>
      </c>
      <c r="S637" s="42" t="str">
        <f>IF(Q637="S",L637,"")</f>
        <v/>
      </c>
      <c r="T637" s="42" t="str">
        <f>IF(R637&lt;&gt;"",R637-L637,"")</f>
        <v/>
      </c>
      <c r="U637" s="42">
        <f>IF(Q637&lt;&gt;"",1,0)</f>
        <v>0</v>
      </c>
      <c r="V637" s="37" t="e">
        <f ca="1">IF(AND(N637&gt;=TODAY(),P637="",O637=""),"No prazo, ainda não iniciado",IF(AND(P637&lt;=N637,P637&lt;&gt;""),"Executado no prazo",IF(AND(N637&gt;=TODAY(),P637="",O637&lt;&gt;""),"No prazo, em andamento",IF(AND(P637&gt;N637,P637&lt;&gt;""),"Executado com atraso",IF(AND(N637&lt;TODAY(),P637="",O637=""),"Atrasado, ainda não iniciado",IF(AND(N637&lt;TODAY(),P637="",O637&lt;&gt;""),"Atrasado, em andamento"))))))</f>
        <v>#VALUE!</v>
      </c>
      <c r="W637" s="33" t="str">
        <f>"EVT "&amp;A637&amp;" - "&amp;D637</f>
        <v>EVT 53 - Diversos I</v>
      </c>
    </row>
    <row r="638" spans="1:23" x14ac:dyDescent="0.25">
      <c r="A638" s="29">
        <f t="shared" si="273"/>
        <v>54</v>
      </c>
      <c r="B638" s="30" t="s">
        <v>107</v>
      </c>
      <c r="C638" s="31" t="s">
        <v>372</v>
      </c>
      <c r="D638" s="32" t="s">
        <v>386</v>
      </c>
      <c r="E638" s="33" t="str">
        <f t="shared" si="285"/>
        <v>5003/2023 - Diversos II</v>
      </c>
      <c r="F638" s="33"/>
      <c r="G638" s="35"/>
      <c r="H638" s="47" t="s">
        <v>387</v>
      </c>
      <c r="I638" s="36">
        <v>45623</v>
      </c>
      <c r="J638" s="37"/>
      <c r="K638" s="38"/>
      <c r="L638" s="39"/>
      <c r="M638" s="37"/>
      <c r="N638" s="43"/>
      <c r="O638" s="37"/>
      <c r="P638" s="28"/>
      <c r="Q638" s="40"/>
      <c r="R638" s="41"/>
      <c r="S638" s="42"/>
      <c r="T638" s="42"/>
      <c r="U638" s="42"/>
      <c r="V638" s="37"/>
      <c r="W638" s="33"/>
    </row>
    <row r="639" spans="1:23" x14ac:dyDescent="0.25">
      <c r="A639" s="29">
        <f t="shared" si="273"/>
        <v>54</v>
      </c>
      <c r="B639" s="30" t="s">
        <v>107</v>
      </c>
      <c r="C639" s="31" t="s">
        <v>372</v>
      </c>
      <c r="D639" s="32" t="s">
        <v>386</v>
      </c>
      <c r="E639" s="33" t="str">
        <f t="shared" si="285"/>
        <v>5003/2023 - Diversos II</v>
      </c>
      <c r="F639" s="33"/>
      <c r="G639" s="35"/>
      <c r="H639" s="47" t="s">
        <v>387</v>
      </c>
      <c r="I639" s="36">
        <v>45623</v>
      </c>
      <c r="J639" s="37"/>
      <c r="K639" s="38"/>
      <c r="L639" s="39"/>
      <c r="M639" s="37"/>
      <c r="N639" s="43"/>
      <c r="O639" s="37"/>
      <c r="P639" s="28"/>
      <c r="Q639" s="40"/>
      <c r="R639" s="41"/>
      <c r="S639" s="42"/>
      <c r="T639" s="42"/>
      <c r="U639" s="42"/>
      <c r="V639" s="37"/>
      <c r="W639" s="33"/>
    </row>
    <row r="640" spans="1:23" x14ac:dyDescent="0.25">
      <c r="A640" s="29">
        <f t="shared" si="273"/>
        <v>54</v>
      </c>
      <c r="B640" s="30" t="s">
        <v>107</v>
      </c>
      <c r="C640" s="31" t="s">
        <v>372</v>
      </c>
      <c r="D640" s="32" t="s">
        <v>386</v>
      </c>
      <c r="E640" s="33" t="str">
        <f t="shared" si="285"/>
        <v>5003/2023 - Diversos II</v>
      </c>
      <c r="F640" s="33"/>
      <c r="G640" s="35"/>
      <c r="H640" s="47" t="s">
        <v>387</v>
      </c>
      <c r="I640" s="36">
        <v>45623</v>
      </c>
      <c r="J640" s="37"/>
      <c r="K640" s="38"/>
      <c r="L640" s="39"/>
      <c r="M640" s="37"/>
      <c r="N640" s="43"/>
      <c r="O640" s="37"/>
      <c r="P640" s="28"/>
      <c r="Q640" s="40"/>
      <c r="R640" s="41"/>
      <c r="S640" s="42"/>
      <c r="T640" s="42"/>
      <c r="U640" s="42"/>
      <c r="V640" s="37"/>
      <c r="W640" s="33"/>
    </row>
    <row r="641" spans="1:23" x14ac:dyDescent="0.25">
      <c r="A641" s="29">
        <f t="shared" si="273"/>
        <v>54</v>
      </c>
      <c r="B641" s="30" t="s">
        <v>107</v>
      </c>
      <c r="C641" s="31" t="s">
        <v>372</v>
      </c>
      <c r="D641" s="32" t="s">
        <v>386</v>
      </c>
      <c r="E641" s="33" t="str">
        <f t="shared" si="285"/>
        <v>5003/2023 - Diversos II</v>
      </c>
      <c r="F641" s="33"/>
      <c r="G641" s="35"/>
      <c r="H641" s="47" t="s">
        <v>387</v>
      </c>
      <c r="I641" s="36">
        <v>45623</v>
      </c>
      <c r="J641" s="37"/>
      <c r="K641" s="38"/>
      <c r="L641" s="39"/>
      <c r="M641" s="37"/>
      <c r="N641" s="43"/>
      <c r="O641" s="37"/>
      <c r="P641" s="28"/>
      <c r="Q641" s="40"/>
      <c r="R641" s="41"/>
      <c r="S641" s="42"/>
      <c r="T641" s="42"/>
      <c r="U641" s="42"/>
      <c r="V641" s="37"/>
      <c r="W641" s="33"/>
    </row>
    <row r="642" spans="1:23" x14ac:dyDescent="0.25">
      <c r="A642" s="29">
        <f t="shared" ref="A642:A648" si="297">A630+1</f>
        <v>54</v>
      </c>
      <c r="B642" s="30" t="s">
        <v>107</v>
      </c>
      <c r="C642" s="31" t="s">
        <v>372</v>
      </c>
      <c r="D642" s="32" t="s">
        <v>386</v>
      </c>
      <c r="E642" s="33" t="str">
        <f t="shared" si="285"/>
        <v>5003/2023 - Diversos II</v>
      </c>
      <c r="F642" s="33"/>
      <c r="G642" s="35"/>
      <c r="H642" s="47" t="s">
        <v>387</v>
      </c>
      <c r="I642" s="36">
        <v>45623</v>
      </c>
      <c r="J642" s="37"/>
      <c r="K642" s="38"/>
      <c r="L642" s="39"/>
      <c r="M642" s="37"/>
      <c r="N642" s="43"/>
      <c r="O642" s="37"/>
      <c r="P642" s="28"/>
      <c r="Q642" s="40"/>
      <c r="R642" s="41"/>
      <c r="S642" s="42"/>
      <c r="T642" s="42"/>
      <c r="U642" s="42"/>
      <c r="V642" s="37"/>
      <c r="W642" s="33"/>
    </row>
    <row r="643" spans="1:23" x14ac:dyDescent="0.25">
      <c r="A643" s="29">
        <f t="shared" si="297"/>
        <v>54</v>
      </c>
      <c r="B643" s="30" t="s">
        <v>107</v>
      </c>
      <c r="C643" s="31" t="s">
        <v>372</v>
      </c>
      <c r="D643" s="32" t="s">
        <v>386</v>
      </c>
      <c r="E643" s="33" t="str">
        <f t="shared" si="285"/>
        <v>5003/2023 - Diversos II</v>
      </c>
      <c r="F643" s="33"/>
      <c r="G643" s="35"/>
      <c r="H643" s="47" t="s">
        <v>387</v>
      </c>
      <c r="I643" s="36">
        <v>45623</v>
      </c>
      <c r="J643" s="37"/>
      <c r="K643" s="38"/>
      <c r="L643" s="39"/>
      <c r="M643" s="37"/>
      <c r="N643" s="43"/>
      <c r="O643" s="37"/>
      <c r="P643" s="28"/>
      <c r="Q643" s="40"/>
      <c r="R643" s="41"/>
      <c r="S643" s="42"/>
      <c r="T643" s="42"/>
      <c r="U643" s="42"/>
      <c r="V643" s="37"/>
      <c r="W643" s="33"/>
    </row>
    <row r="644" spans="1:23" x14ac:dyDescent="0.25">
      <c r="A644" s="29">
        <f t="shared" si="297"/>
        <v>54</v>
      </c>
      <c r="B644" s="30" t="s">
        <v>107</v>
      </c>
      <c r="C644" s="31" t="s">
        <v>372</v>
      </c>
      <c r="D644" s="32" t="s">
        <v>386</v>
      </c>
      <c r="E644" s="33" t="str">
        <f t="shared" si="285"/>
        <v>5003/2023 - Diversos II</v>
      </c>
      <c r="F644" s="33"/>
      <c r="G644" s="35"/>
      <c r="H644" s="47" t="s">
        <v>387</v>
      </c>
      <c r="I644" s="36">
        <v>45623</v>
      </c>
      <c r="J644" s="37"/>
      <c r="K644" s="38"/>
      <c r="L644" s="39"/>
      <c r="M644" s="37"/>
      <c r="N644" s="43"/>
      <c r="O644" s="37"/>
      <c r="P644" s="28"/>
      <c r="Q644" s="40"/>
      <c r="R644" s="41"/>
      <c r="S644" s="42"/>
      <c r="T644" s="42"/>
      <c r="U644" s="42"/>
      <c r="V644" s="37"/>
      <c r="W644" s="33"/>
    </row>
    <row r="645" spans="1:23" x14ac:dyDescent="0.25">
      <c r="A645" s="29">
        <f t="shared" si="297"/>
        <v>54</v>
      </c>
      <c r="B645" s="30" t="s">
        <v>107</v>
      </c>
      <c r="C645" s="31" t="s">
        <v>372</v>
      </c>
      <c r="D645" s="32" t="s">
        <v>386</v>
      </c>
      <c r="E645" s="33" t="str">
        <f t="shared" si="285"/>
        <v>5003/2023 - Diversos II</v>
      </c>
      <c r="F645" s="33"/>
      <c r="G645" s="35"/>
      <c r="H645" s="47" t="s">
        <v>387</v>
      </c>
      <c r="I645" s="36">
        <v>45623</v>
      </c>
      <c r="J645" s="37"/>
      <c r="K645" s="38"/>
      <c r="L645" s="39"/>
      <c r="M645" s="37"/>
      <c r="N645" s="43"/>
      <c r="O645" s="37"/>
      <c r="P645" s="28"/>
      <c r="Q645" s="40"/>
      <c r="R645" s="41"/>
      <c r="S645" s="42"/>
      <c r="T645" s="42"/>
      <c r="U645" s="42"/>
      <c r="V645" s="37"/>
      <c r="W645" s="33"/>
    </row>
    <row r="646" spans="1:23" x14ac:dyDescent="0.25">
      <c r="A646" s="29">
        <f t="shared" si="297"/>
        <v>54</v>
      </c>
      <c r="B646" s="30" t="s">
        <v>107</v>
      </c>
      <c r="C646" s="31" t="s">
        <v>372</v>
      </c>
      <c r="D646" s="32" t="s">
        <v>386</v>
      </c>
      <c r="E646" s="33" t="str">
        <f t="shared" si="285"/>
        <v>5003/2023 - Diversos II</v>
      </c>
      <c r="F646" s="33"/>
      <c r="G646" s="35"/>
      <c r="H646" s="47" t="s">
        <v>387</v>
      </c>
      <c r="I646" s="36">
        <v>45623</v>
      </c>
      <c r="J646" s="37"/>
      <c r="K646" s="38"/>
      <c r="L646" s="39"/>
      <c r="M646" s="37"/>
      <c r="N646" s="43"/>
      <c r="O646" s="37"/>
      <c r="P646" s="28"/>
      <c r="Q646" s="40"/>
      <c r="R646" s="41"/>
      <c r="S646" s="42"/>
      <c r="T646" s="42"/>
      <c r="U646" s="42"/>
      <c r="V646" s="37"/>
      <c r="W646" s="33"/>
    </row>
    <row r="647" spans="1:23" x14ac:dyDescent="0.25">
      <c r="A647" s="29">
        <f t="shared" si="297"/>
        <v>54</v>
      </c>
      <c r="B647" s="30" t="s">
        <v>107</v>
      </c>
      <c r="C647" s="31" t="s">
        <v>372</v>
      </c>
      <c r="D647" s="32" t="s">
        <v>386</v>
      </c>
      <c r="E647" s="33" t="str">
        <f t="shared" si="285"/>
        <v>5003/2023 - Diversos II</v>
      </c>
      <c r="F647" s="33"/>
      <c r="G647" s="35"/>
      <c r="H647" s="47" t="s">
        <v>387</v>
      </c>
      <c r="I647" s="36">
        <v>45623</v>
      </c>
      <c r="J647" s="37"/>
      <c r="K647" s="38"/>
      <c r="L647" s="39"/>
      <c r="M647" s="37"/>
      <c r="N647" s="43"/>
      <c r="O647" s="37"/>
      <c r="P647" s="28"/>
      <c r="Q647" s="40"/>
      <c r="R647" s="41"/>
      <c r="S647" s="42"/>
      <c r="T647" s="42"/>
      <c r="U647" s="42"/>
      <c r="V647" s="37"/>
      <c r="W647" s="33"/>
    </row>
    <row r="648" spans="1:23" x14ac:dyDescent="0.25">
      <c r="A648" s="29">
        <f t="shared" si="297"/>
        <v>54</v>
      </c>
      <c r="B648" s="30" t="s">
        <v>107</v>
      </c>
      <c r="C648" s="31" t="s">
        <v>372</v>
      </c>
      <c r="D648" s="32" t="s">
        <v>386</v>
      </c>
      <c r="E648" s="33" t="str">
        <f t="shared" si="285"/>
        <v>5003/2023 - Diversos II</v>
      </c>
      <c r="F648" s="33"/>
      <c r="G648" s="35"/>
      <c r="H648" s="47" t="s">
        <v>387</v>
      </c>
      <c r="I648" s="36">
        <v>45623</v>
      </c>
      <c r="J648" s="35"/>
      <c r="K648" s="198"/>
      <c r="L648" s="55"/>
      <c r="M648" s="37"/>
      <c r="N648" s="37"/>
      <c r="O648" s="37"/>
      <c r="P648" s="199"/>
      <c r="Q648" s="40"/>
      <c r="R648" s="41"/>
      <c r="S648" s="42"/>
      <c r="T648" s="42"/>
      <c r="U648" s="42"/>
      <c r="V648" s="35"/>
      <c r="W648" s="198"/>
    </row>
    <row r="649" spans="1:23" x14ac:dyDescent="0.25">
      <c r="A649" s="29">
        <f t="shared" ref="A649:A660" si="298">A626+1</f>
        <v>54</v>
      </c>
      <c r="B649" s="30" t="s">
        <v>125</v>
      </c>
      <c r="C649" s="31" t="s">
        <v>126</v>
      </c>
      <c r="D649" s="32" t="s">
        <v>127</v>
      </c>
      <c r="E649" s="33" t="str">
        <f t="shared" si="285"/>
        <v>59/2023 - MUNIÇÃO E PIROTÉCNICO</v>
      </c>
      <c r="F649" s="48"/>
      <c r="G649" s="35" t="str">
        <f>IF(P649="",MID(K649,5,999),IF(P650="",MID(K650,5,999),IF(P651="",MID(K651,5,999),IF(P652="",MID(K652,5,999),IF(P653="",MID(K653,5,999),IF(P654="",MID(K654,5,999),IF(P655="",MID(K655,5,999),IF(P656="",MID(K656,5,999),IF(P657="",MID(K657,5,999),IF(P658="",MID(K658,5,999),IF(P659="",MID(K659,5,999),MID(K660,5,999))))))))))))</f>
        <v>DISPONIBILIZAÇÃO DAS EEOO</v>
      </c>
      <c r="H649" s="47" t="s">
        <v>128</v>
      </c>
      <c r="I649" s="36">
        <v>45164</v>
      </c>
      <c r="J649" s="37" t="str">
        <f t="shared" si="286"/>
        <v>A</v>
      </c>
      <c r="K649" s="38" t="s">
        <v>26</v>
      </c>
      <c r="L649" s="39">
        <v>0</v>
      </c>
      <c r="M649" s="37">
        <f t="shared" si="287"/>
        <v>44959</v>
      </c>
      <c r="N649" s="37">
        <f t="shared" ref="N649:N659" si="299">M650</f>
        <v>44959</v>
      </c>
      <c r="O649" s="37">
        <f>M649</f>
        <v>44959</v>
      </c>
      <c r="P649" s="28"/>
      <c r="Q649" s="40" t="str">
        <f t="shared" si="288"/>
        <v/>
      </c>
      <c r="R649" s="41" t="str">
        <f t="shared" si="289"/>
        <v/>
      </c>
      <c r="S649" s="42" t="str">
        <f t="shared" si="290"/>
        <v/>
      </c>
      <c r="T649" s="42" t="str">
        <f t="shared" si="291"/>
        <v/>
      </c>
      <c r="U649" s="42">
        <f t="shared" si="292"/>
        <v>0</v>
      </c>
      <c r="V649" s="37" t="str">
        <f t="shared" ca="1" si="293"/>
        <v>Atrasado, em andamento</v>
      </c>
      <c r="W649" s="33" t="str">
        <f t="shared" si="294"/>
        <v>EVT 54 - MUNIÇÃO E PIROTÉCNICO</v>
      </c>
    </row>
    <row r="650" spans="1:23" x14ac:dyDescent="0.25">
      <c r="A650" s="29">
        <f t="shared" si="298"/>
        <v>54</v>
      </c>
      <c r="B650" s="30" t="s">
        <v>125</v>
      </c>
      <c r="C650" s="31" t="s">
        <v>126</v>
      </c>
      <c r="D650" s="32" t="s">
        <v>127</v>
      </c>
      <c r="E650" s="33" t="str">
        <f t="shared" si="285"/>
        <v>59/2023 - MUNIÇÃO E PIROTÉCNICO</v>
      </c>
      <c r="F650" s="48"/>
      <c r="G650" s="35" t="str">
        <f t="shared" ref="G650:G660" si="300">G649</f>
        <v>DISPONIBILIZAÇÃO DAS EEOO</v>
      </c>
      <c r="H650" s="47" t="s">
        <v>128</v>
      </c>
      <c r="I650" s="36">
        <v>45164</v>
      </c>
      <c r="J650" s="37" t="str">
        <f t="shared" si="286"/>
        <v>B</v>
      </c>
      <c r="K650" s="38" t="s">
        <v>27</v>
      </c>
      <c r="L650" s="39">
        <v>5</v>
      </c>
      <c r="M650" s="37">
        <f t="shared" si="287"/>
        <v>44959</v>
      </c>
      <c r="N650" s="37">
        <f t="shared" si="299"/>
        <v>44964</v>
      </c>
      <c r="O650" s="37" t="str">
        <f t="shared" ref="O650:O660" si="301">IF(P649&lt;&gt;"",P649,"")</f>
        <v/>
      </c>
      <c r="P650" s="28"/>
      <c r="Q650" s="40" t="str">
        <f t="shared" si="288"/>
        <v/>
      </c>
      <c r="R650" s="41" t="str">
        <f t="shared" si="289"/>
        <v/>
      </c>
      <c r="S650" s="42" t="str">
        <f t="shared" si="290"/>
        <v/>
      </c>
      <c r="T650" s="42" t="str">
        <f t="shared" si="291"/>
        <v/>
      </c>
      <c r="U650" s="42">
        <f t="shared" si="292"/>
        <v>0</v>
      </c>
      <c r="V650" s="37" t="str">
        <f t="shared" ca="1" si="293"/>
        <v>Atrasado, ainda não iniciado</v>
      </c>
      <c r="W650" s="33" t="str">
        <f t="shared" si="294"/>
        <v>EVT 54 - MUNIÇÃO E PIROTÉCNICO</v>
      </c>
    </row>
    <row r="651" spans="1:23" x14ac:dyDescent="0.25">
      <c r="A651" s="29">
        <f t="shared" si="298"/>
        <v>54</v>
      </c>
      <c r="B651" s="30" t="s">
        <v>125</v>
      </c>
      <c r="C651" s="31" t="s">
        <v>126</v>
      </c>
      <c r="D651" s="32" t="s">
        <v>127</v>
      </c>
      <c r="E651" s="33" t="str">
        <f t="shared" si="285"/>
        <v>59/2023 - MUNIÇÃO E PIROTÉCNICO</v>
      </c>
      <c r="F651" s="48"/>
      <c r="G651" s="35" t="str">
        <f t="shared" si="300"/>
        <v>DISPONIBILIZAÇÃO DAS EEOO</v>
      </c>
      <c r="H651" s="47" t="s">
        <v>128</v>
      </c>
      <c r="I651" s="36">
        <v>45164</v>
      </c>
      <c r="J651" s="37" t="str">
        <f t="shared" si="286"/>
        <v>C</v>
      </c>
      <c r="K651" s="38" t="s">
        <v>28</v>
      </c>
      <c r="L651" s="39">
        <v>60</v>
      </c>
      <c r="M651" s="37">
        <f t="shared" si="287"/>
        <v>44964</v>
      </c>
      <c r="N651" s="37">
        <f t="shared" si="299"/>
        <v>45024</v>
      </c>
      <c r="O651" s="37" t="str">
        <f t="shared" si="301"/>
        <v/>
      </c>
      <c r="P651" s="28"/>
      <c r="Q651" s="40" t="str">
        <f t="shared" si="288"/>
        <v/>
      </c>
      <c r="R651" s="41" t="str">
        <f t="shared" si="289"/>
        <v/>
      </c>
      <c r="S651" s="42" t="str">
        <f t="shared" si="290"/>
        <v/>
      </c>
      <c r="T651" s="42" t="str">
        <f t="shared" si="291"/>
        <v/>
      </c>
      <c r="U651" s="42">
        <f t="shared" si="292"/>
        <v>0</v>
      </c>
      <c r="V651" s="37" t="str">
        <f t="shared" ca="1" si="293"/>
        <v>Atrasado, ainda não iniciado</v>
      </c>
      <c r="W651" s="33" t="str">
        <f t="shared" si="294"/>
        <v>EVT 54 - MUNIÇÃO E PIROTÉCNICO</v>
      </c>
    </row>
    <row r="652" spans="1:23" x14ac:dyDescent="0.25">
      <c r="A652" s="29">
        <f t="shared" si="298"/>
        <v>54</v>
      </c>
      <c r="B652" s="30" t="s">
        <v>125</v>
      </c>
      <c r="C652" s="31" t="s">
        <v>126</v>
      </c>
      <c r="D652" s="32" t="s">
        <v>127</v>
      </c>
      <c r="E652" s="33" t="str">
        <f t="shared" si="285"/>
        <v>59/2023 - MUNIÇÃO E PIROTÉCNICO</v>
      </c>
      <c r="F652" s="48"/>
      <c r="G652" s="35" t="str">
        <f t="shared" si="300"/>
        <v>DISPONIBILIZAÇÃO DAS EEOO</v>
      </c>
      <c r="H652" s="47" t="s">
        <v>128</v>
      </c>
      <c r="I652" s="36">
        <v>45164</v>
      </c>
      <c r="J652" s="37" t="str">
        <f t="shared" si="286"/>
        <v>D</v>
      </c>
      <c r="K652" s="38" t="s">
        <v>29</v>
      </c>
      <c r="L652" s="39">
        <v>5</v>
      </c>
      <c r="M652" s="37">
        <f t="shared" si="287"/>
        <v>45024</v>
      </c>
      <c r="N652" s="37">
        <f t="shared" si="299"/>
        <v>45029</v>
      </c>
      <c r="O652" s="37" t="str">
        <f t="shared" si="301"/>
        <v/>
      </c>
      <c r="P652" s="28"/>
      <c r="Q652" s="40" t="str">
        <f t="shared" si="288"/>
        <v/>
      </c>
      <c r="R652" s="41" t="str">
        <f t="shared" si="289"/>
        <v/>
      </c>
      <c r="S652" s="42" t="str">
        <f t="shared" si="290"/>
        <v/>
      </c>
      <c r="T652" s="42" t="str">
        <f t="shared" si="291"/>
        <v/>
      </c>
      <c r="U652" s="42">
        <f t="shared" si="292"/>
        <v>0</v>
      </c>
      <c r="V652" s="37" t="str">
        <f t="shared" ca="1" si="293"/>
        <v>Atrasado, ainda não iniciado</v>
      </c>
      <c r="W652" s="33" t="str">
        <f t="shared" si="294"/>
        <v>EVT 54 - MUNIÇÃO E PIROTÉCNICO</v>
      </c>
    </row>
    <row r="653" spans="1:23" x14ac:dyDescent="0.25">
      <c r="A653" s="29">
        <f t="shared" si="298"/>
        <v>54</v>
      </c>
      <c r="B653" s="30" t="s">
        <v>125</v>
      </c>
      <c r="C653" s="31" t="s">
        <v>126</v>
      </c>
      <c r="D653" s="32" t="s">
        <v>127</v>
      </c>
      <c r="E653" s="33" t="str">
        <f t="shared" si="285"/>
        <v>59/2023 - MUNIÇÃO E PIROTÉCNICO</v>
      </c>
      <c r="F653" s="48"/>
      <c r="G653" s="35" t="str">
        <f t="shared" si="300"/>
        <v>DISPONIBILIZAÇÃO DAS EEOO</v>
      </c>
      <c r="H653" s="47" t="s">
        <v>128</v>
      </c>
      <c r="I653" s="36">
        <v>45164</v>
      </c>
      <c r="J653" s="37" t="str">
        <f t="shared" si="286"/>
        <v>E</v>
      </c>
      <c r="K653" s="38" t="s">
        <v>30</v>
      </c>
      <c r="L653" s="39">
        <v>5</v>
      </c>
      <c r="M653" s="37">
        <f t="shared" si="287"/>
        <v>45029</v>
      </c>
      <c r="N653" s="37">
        <f t="shared" si="299"/>
        <v>45034</v>
      </c>
      <c r="O653" s="37" t="str">
        <f t="shared" si="301"/>
        <v/>
      </c>
      <c r="P653" s="28"/>
      <c r="Q653" s="40" t="str">
        <f t="shared" si="288"/>
        <v/>
      </c>
      <c r="R653" s="41" t="str">
        <f t="shared" si="289"/>
        <v/>
      </c>
      <c r="S653" s="42" t="str">
        <f t="shared" si="290"/>
        <v/>
      </c>
      <c r="T653" s="42" t="str">
        <f t="shared" si="291"/>
        <v/>
      </c>
      <c r="U653" s="42">
        <f t="shared" si="292"/>
        <v>0</v>
      </c>
      <c r="V653" s="37" t="str">
        <f t="shared" ca="1" si="293"/>
        <v>Atrasado, ainda não iniciado</v>
      </c>
      <c r="W653" s="33" t="str">
        <f t="shared" si="294"/>
        <v>EVT 54 - MUNIÇÃO E PIROTÉCNICO</v>
      </c>
    </row>
    <row r="654" spans="1:23" x14ac:dyDescent="0.25">
      <c r="A654" s="29">
        <f t="shared" si="298"/>
        <v>54</v>
      </c>
      <c r="B654" s="30" t="s">
        <v>125</v>
      </c>
      <c r="C654" s="31" t="s">
        <v>126</v>
      </c>
      <c r="D654" s="32" t="s">
        <v>127</v>
      </c>
      <c r="E654" s="33" t="str">
        <f t="shared" si="285"/>
        <v>59/2023 - MUNIÇÃO E PIROTÉCNICO</v>
      </c>
      <c r="F654" s="48"/>
      <c r="G654" s="35" t="str">
        <f t="shared" si="300"/>
        <v>DISPONIBILIZAÇÃO DAS EEOO</v>
      </c>
      <c r="H654" s="47" t="s">
        <v>128</v>
      </c>
      <c r="I654" s="36">
        <v>45164</v>
      </c>
      <c r="J654" s="37" t="str">
        <f t="shared" si="286"/>
        <v>F</v>
      </c>
      <c r="K654" s="38" t="s">
        <v>31</v>
      </c>
      <c r="L654" s="39">
        <v>10</v>
      </c>
      <c r="M654" s="37">
        <f t="shared" si="287"/>
        <v>45034</v>
      </c>
      <c r="N654" s="37">
        <f t="shared" si="299"/>
        <v>45044</v>
      </c>
      <c r="O654" s="37" t="str">
        <f t="shared" si="301"/>
        <v/>
      </c>
      <c r="P654" s="28"/>
      <c r="Q654" s="40" t="str">
        <f t="shared" si="288"/>
        <v/>
      </c>
      <c r="R654" s="41" t="str">
        <f t="shared" si="289"/>
        <v/>
      </c>
      <c r="S654" s="42" t="str">
        <f t="shared" si="290"/>
        <v/>
      </c>
      <c r="T654" s="42" t="str">
        <f t="shared" si="291"/>
        <v/>
      </c>
      <c r="U654" s="42">
        <f t="shared" si="292"/>
        <v>0</v>
      </c>
      <c r="V654" s="37" t="str">
        <f t="shared" ca="1" si="293"/>
        <v>Atrasado, ainda não iniciado</v>
      </c>
      <c r="W654" s="33" t="str">
        <f t="shared" si="294"/>
        <v>EVT 54 - MUNIÇÃO E PIROTÉCNICO</v>
      </c>
    </row>
    <row r="655" spans="1:23" x14ac:dyDescent="0.25">
      <c r="A655" s="29">
        <f t="shared" si="298"/>
        <v>54</v>
      </c>
      <c r="B655" s="30" t="s">
        <v>125</v>
      </c>
      <c r="C655" s="31" t="s">
        <v>126</v>
      </c>
      <c r="D655" s="32" t="s">
        <v>127</v>
      </c>
      <c r="E655" s="33" t="str">
        <f t="shared" si="285"/>
        <v>59/2023 - MUNIÇÃO E PIROTÉCNICO</v>
      </c>
      <c r="F655" s="48"/>
      <c r="G655" s="35" t="str">
        <f t="shared" si="300"/>
        <v>DISPONIBILIZAÇÃO DAS EEOO</v>
      </c>
      <c r="H655" s="47" t="s">
        <v>128</v>
      </c>
      <c r="I655" s="36">
        <v>45164</v>
      </c>
      <c r="J655" s="37" t="str">
        <f t="shared" si="286"/>
        <v>G</v>
      </c>
      <c r="K655" s="38" t="s">
        <v>32</v>
      </c>
      <c r="L655" s="39">
        <v>10</v>
      </c>
      <c r="M655" s="37">
        <f t="shared" si="287"/>
        <v>45044</v>
      </c>
      <c r="N655" s="37">
        <f t="shared" si="299"/>
        <v>45054</v>
      </c>
      <c r="O655" s="37" t="str">
        <f t="shared" si="301"/>
        <v/>
      </c>
      <c r="P655" s="28"/>
      <c r="Q655" s="40" t="str">
        <f t="shared" si="288"/>
        <v/>
      </c>
      <c r="R655" s="41" t="str">
        <f t="shared" si="289"/>
        <v/>
      </c>
      <c r="S655" s="42" t="str">
        <f t="shared" si="290"/>
        <v/>
      </c>
      <c r="T655" s="42" t="str">
        <f t="shared" si="291"/>
        <v/>
      </c>
      <c r="U655" s="42">
        <f t="shared" si="292"/>
        <v>0</v>
      </c>
      <c r="V655" s="37" t="str">
        <f t="shared" ca="1" si="293"/>
        <v>Atrasado, ainda não iniciado</v>
      </c>
      <c r="W655" s="33" t="str">
        <f t="shared" si="294"/>
        <v>EVT 54 - MUNIÇÃO E PIROTÉCNICO</v>
      </c>
    </row>
    <row r="656" spans="1:23" x14ac:dyDescent="0.25">
      <c r="A656" s="29">
        <f t="shared" si="298"/>
        <v>54</v>
      </c>
      <c r="B656" s="30" t="s">
        <v>125</v>
      </c>
      <c r="C656" s="31" t="s">
        <v>126</v>
      </c>
      <c r="D656" s="32" t="s">
        <v>127</v>
      </c>
      <c r="E656" s="33" t="str">
        <f t="shared" si="285"/>
        <v>59/2023 - MUNIÇÃO E PIROTÉCNICO</v>
      </c>
      <c r="F656" s="48"/>
      <c r="G656" s="35" t="str">
        <f t="shared" si="300"/>
        <v>DISPONIBILIZAÇÃO DAS EEOO</v>
      </c>
      <c r="H656" s="47" t="s">
        <v>128</v>
      </c>
      <c r="I656" s="36">
        <v>45164</v>
      </c>
      <c r="J656" s="37" t="str">
        <f t="shared" si="286"/>
        <v>H</v>
      </c>
      <c r="K656" s="38" t="s">
        <v>33</v>
      </c>
      <c r="L656" s="39">
        <v>5</v>
      </c>
      <c r="M656" s="37">
        <f t="shared" si="287"/>
        <v>45054</v>
      </c>
      <c r="N656" s="37">
        <f t="shared" si="299"/>
        <v>45059</v>
      </c>
      <c r="O656" s="37" t="str">
        <f t="shared" si="301"/>
        <v/>
      </c>
      <c r="P656" s="28"/>
      <c r="Q656" s="40" t="str">
        <f t="shared" si="288"/>
        <v/>
      </c>
      <c r="R656" s="41" t="str">
        <f t="shared" si="289"/>
        <v/>
      </c>
      <c r="S656" s="42" t="str">
        <f t="shared" si="290"/>
        <v/>
      </c>
      <c r="T656" s="42" t="str">
        <f t="shared" si="291"/>
        <v/>
      </c>
      <c r="U656" s="42">
        <f t="shared" si="292"/>
        <v>0</v>
      </c>
      <c r="V656" s="37" t="str">
        <f t="shared" ca="1" si="293"/>
        <v>Atrasado, ainda não iniciado</v>
      </c>
      <c r="W656" s="33" t="str">
        <f t="shared" si="294"/>
        <v>EVT 54 - MUNIÇÃO E PIROTÉCNICO</v>
      </c>
    </row>
    <row r="657" spans="1:23" x14ac:dyDescent="0.25">
      <c r="A657" s="29">
        <f t="shared" si="298"/>
        <v>54</v>
      </c>
      <c r="B657" s="30" t="s">
        <v>125</v>
      </c>
      <c r="C657" s="31" t="s">
        <v>126</v>
      </c>
      <c r="D657" s="32" t="s">
        <v>127</v>
      </c>
      <c r="E657" s="33" t="str">
        <f t="shared" si="285"/>
        <v>59/2023 - MUNIÇÃO E PIROTÉCNICO</v>
      </c>
      <c r="F657" s="48"/>
      <c r="G657" s="35" t="str">
        <f t="shared" si="300"/>
        <v>DISPONIBILIZAÇÃO DAS EEOO</v>
      </c>
      <c r="H657" s="47" t="s">
        <v>128</v>
      </c>
      <c r="I657" s="36">
        <v>45164</v>
      </c>
      <c r="J657" s="37" t="str">
        <f t="shared" si="286"/>
        <v>I</v>
      </c>
      <c r="K657" s="38" t="s">
        <v>34</v>
      </c>
      <c r="L657" s="39">
        <v>30</v>
      </c>
      <c r="M657" s="37">
        <f t="shared" si="287"/>
        <v>45059</v>
      </c>
      <c r="N657" s="37">
        <f t="shared" si="299"/>
        <v>45089</v>
      </c>
      <c r="O657" s="37" t="str">
        <f t="shared" si="301"/>
        <v/>
      </c>
      <c r="P657" s="28"/>
      <c r="Q657" s="40" t="str">
        <f t="shared" si="288"/>
        <v/>
      </c>
      <c r="R657" s="41" t="str">
        <f t="shared" si="289"/>
        <v/>
      </c>
      <c r="S657" s="42" t="str">
        <f t="shared" si="290"/>
        <v/>
      </c>
      <c r="T657" s="42" t="str">
        <f t="shared" si="291"/>
        <v/>
      </c>
      <c r="U657" s="42">
        <f t="shared" si="292"/>
        <v>0</v>
      </c>
      <c r="V657" s="37" t="str">
        <f t="shared" ca="1" si="293"/>
        <v>Atrasado, ainda não iniciado</v>
      </c>
      <c r="W657" s="33" t="str">
        <f t="shared" si="294"/>
        <v>EVT 54 - MUNIÇÃO E PIROTÉCNICO</v>
      </c>
    </row>
    <row r="658" spans="1:23" x14ac:dyDescent="0.25">
      <c r="A658" s="29">
        <f t="shared" si="298"/>
        <v>54</v>
      </c>
      <c r="B658" s="30" t="s">
        <v>125</v>
      </c>
      <c r="C658" s="31" t="s">
        <v>126</v>
      </c>
      <c r="D658" s="32" t="s">
        <v>127</v>
      </c>
      <c r="E658" s="33" t="str">
        <f t="shared" si="285"/>
        <v>59/2023 - MUNIÇÃO E PIROTÉCNICO</v>
      </c>
      <c r="F658" s="48"/>
      <c r="G658" s="35" t="str">
        <f t="shared" si="300"/>
        <v>DISPONIBILIZAÇÃO DAS EEOO</v>
      </c>
      <c r="H658" s="47" t="s">
        <v>128</v>
      </c>
      <c r="I658" s="36">
        <v>45164</v>
      </c>
      <c r="J658" s="37" t="str">
        <f t="shared" si="286"/>
        <v>J</v>
      </c>
      <c r="K658" s="38" t="s">
        <v>35</v>
      </c>
      <c r="L658" s="39">
        <v>15</v>
      </c>
      <c r="M658" s="37">
        <f t="shared" si="287"/>
        <v>45089</v>
      </c>
      <c r="N658" s="37">
        <f t="shared" si="299"/>
        <v>45104</v>
      </c>
      <c r="O658" s="37" t="str">
        <f t="shared" si="301"/>
        <v/>
      </c>
      <c r="P658" s="28"/>
      <c r="Q658" s="40" t="str">
        <f t="shared" si="288"/>
        <v/>
      </c>
      <c r="R658" s="41" t="str">
        <f t="shared" si="289"/>
        <v/>
      </c>
      <c r="S658" s="42" t="str">
        <f t="shared" si="290"/>
        <v/>
      </c>
      <c r="T658" s="42" t="str">
        <f t="shared" si="291"/>
        <v/>
      </c>
      <c r="U658" s="42">
        <f t="shared" si="292"/>
        <v>0</v>
      </c>
      <c r="V658" s="37" t="str">
        <f t="shared" ca="1" si="293"/>
        <v>Atrasado, ainda não iniciado</v>
      </c>
      <c r="W658" s="33" t="str">
        <f t="shared" si="294"/>
        <v>EVT 54 - MUNIÇÃO E PIROTÉCNICO</v>
      </c>
    </row>
    <row r="659" spans="1:23" x14ac:dyDescent="0.25">
      <c r="A659" s="29">
        <f t="shared" si="298"/>
        <v>54</v>
      </c>
      <c r="B659" s="30" t="s">
        <v>125</v>
      </c>
      <c r="C659" s="31" t="s">
        <v>126</v>
      </c>
      <c r="D659" s="32" t="s">
        <v>127</v>
      </c>
      <c r="E659" s="33" t="str">
        <f t="shared" si="285"/>
        <v>59/2023 - MUNIÇÃO E PIROTÉCNICO</v>
      </c>
      <c r="F659" s="48"/>
      <c r="G659" s="35" t="str">
        <f t="shared" si="300"/>
        <v>DISPONIBILIZAÇÃO DAS EEOO</v>
      </c>
      <c r="H659" s="47" t="s">
        <v>128</v>
      </c>
      <c r="I659" s="36">
        <v>45164</v>
      </c>
      <c r="J659" s="37" t="str">
        <f t="shared" si="286"/>
        <v>K</v>
      </c>
      <c r="K659" s="38" t="s">
        <v>36</v>
      </c>
      <c r="L659" s="39">
        <v>45</v>
      </c>
      <c r="M659" s="37">
        <f t="shared" si="287"/>
        <v>45104</v>
      </c>
      <c r="N659" s="37">
        <f t="shared" si="299"/>
        <v>45149</v>
      </c>
      <c r="O659" s="37" t="str">
        <f t="shared" si="301"/>
        <v/>
      </c>
      <c r="P659" s="28"/>
      <c r="Q659" s="40" t="str">
        <f t="shared" si="288"/>
        <v/>
      </c>
      <c r="R659" s="41" t="str">
        <f t="shared" si="289"/>
        <v/>
      </c>
      <c r="S659" s="42" t="str">
        <f t="shared" si="290"/>
        <v/>
      </c>
      <c r="T659" s="42" t="str">
        <f t="shared" si="291"/>
        <v/>
      </c>
      <c r="U659" s="42">
        <f t="shared" si="292"/>
        <v>0</v>
      </c>
      <c r="V659" s="37" t="str">
        <f t="shared" ca="1" si="293"/>
        <v>Atrasado, ainda não iniciado</v>
      </c>
      <c r="W659" s="33" t="str">
        <f t="shared" si="294"/>
        <v>EVT 54 - MUNIÇÃO E PIROTÉCNICO</v>
      </c>
    </row>
    <row r="660" spans="1:23" x14ac:dyDescent="0.25">
      <c r="A660" s="29">
        <f t="shared" si="298"/>
        <v>54</v>
      </c>
      <c r="B660" s="30" t="s">
        <v>125</v>
      </c>
      <c r="C660" s="31" t="s">
        <v>126</v>
      </c>
      <c r="D660" s="32" t="s">
        <v>127</v>
      </c>
      <c r="E660" s="33" t="str">
        <f t="shared" si="285"/>
        <v>59/2023 - MUNIÇÃO E PIROTÉCNICO</v>
      </c>
      <c r="F660" s="48"/>
      <c r="G660" s="35" t="str">
        <f t="shared" si="300"/>
        <v>DISPONIBILIZAÇÃO DAS EEOO</v>
      </c>
      <c r="H660" s="47" t="s">
        <v>128</v>
      </c>
      <c r="I660" s="36">
        <v>45164</v>
      </c>
      <c r="J660" s="37" t="str">
        <f t="shared" si="286"/>
        <v>L</v>
      </c>
      <c r="K660" s="38" t="s">
        <v>37</v>
      </c>
      <c r="L660" s="39">
        <v>5</v>
      </c>
      <c r="M660" s="37">
        <f t="shared" si="287"/>
        <v>45149</v>
      </c>
      <c r="N660" s="43">
        <f>I660-10</f>
        <v>45154</v>
      </c>
      <c r="O660" s="37" t="str">
        <f t="shared" si="301"/>
        <v/>
      </c>
      <c r="P660" s="28"/>
      <c r="Q660" s="40" t="str">
        <f t="shared" si="288"/>
        <v/>
      </c>
      <c r="R660" s="41" t="str">
        <f t="shared" si="289"/>
        <v/>
      </c>
      <c r="S660" s="42" t="str">
        <f t="shared" si="290"/>
        <v/>
      </c>
      <c r="T660" s="42" t="str">
        <f t="shared" si="291"/>
        <v/>
      </c>
      <c r="U660" s="42">
        <f t="shared" si="292"/>
        <v>0</v>
      </c>
      <c r="V660" s="37" t="str">
        <f t="shared" ca="1" si="293"/>
        <v>Atrasado, ainda não iniciado</v>
      </c>
      <c r="W660" s="33" t="str">
        <f t="shared" si="294"/>
        <v>EVT 54 - MUNIÇÃO E PIROTÉCNICO</v>
      </c>
    </row>
    <row r="661" spans="1:23" x14ac:dyDescent="0.25">
      <c r="A661" s="29">
        <f t="shared" ref="A661:A696" si="302">A649+1</f>
        <v>55</v>
      </c>
      <c r="B661" s="30" t="s">
        <v>129</v>
      </c>
      <c r="C661" s="31" t="s">
        <v>407</v>
      </c>
      <c r="D661" s="32" t="s">
        <v>131</v>
      </c>
      <c r="E661" s="33" t="str">
        <f t="shared" si="285"/>
        <v>A GERAR NO SINGRA - ÔNIBUS</v>
      </c>
      <c r="F661" s="48"/>
      <c r="G661" s="35" t="str">
        <f>IF(P661="",MID(K661,5,999),IF(P662="",MID(K662,5,999),IF(P663="",MID(K663,5,999),IF(P664="",MID(K664,5,999),IF(P665="",MID(K665,5,999),IF(P666="",MID(K666,5,999),IF(P667="",MID(K667,5,999),IF(P668="",MID(K668,5,999),IF(P669="",MID(K669,5,999),IF(P670="",MID(K670,5,999),IF(P671="",MID(K671,5,999),MID(K672,5,999))))))))))))</f>
        <v>DISPONIBILIZAÇÃO DAS EEOO</v>
      </c>
      <c r="H661" s="47" t="s">
        <v>130</v>
      </c>
      <c r="I661" s="36">
        <v>45567</v>
      </c>
      <c r="J661" s="37" t="s">
        <v>132</v>
      </c>
      <c r="K661" s="38" t="s">
        <v>26</v>
      </c>
      <c r="L661" s="39">
        <v>5</v>
      </c>
      <c r="M661" s="37">
        <f t="shared" si="287"/>
        <v>45400</v>
      </c>
      <c r="N661" s="37">
        <f t="shared" ref="N661:N671" si="303">M662</f>
        <v>45405</v>
      </c>
      <c r="O661" s="37">
        <f>M661</f>
        <v>45400</v>
      </c>
      <c r="P661" s="28"/>
      <c r="Q661" s="40" t="str">
        <f t="shared" si="288"/>
        <v/>
      </c>
      <c r="R661" s="41" t="str">
        <f t="shared" si="289"/>
        <v/>
      </c>
      <c r="S661" s="42" t="str">
        <f t="shared" si="290"/>
        <v/>
      </c>
      <c r="T661" s="42" t="str">
        <f t="shared" si="291"/>
        <v/>
      </c>
      <c r="U661" s="42">
        <f t="shared" si="292"/>
        <v>0</v>
      </c>
      <c r="V661" s="37" t="str">
        <f t="shared" ca="1" si="293"/>
        <v>No prazo, em andamento</v>
      </c>
      <c r="W661" s="33" t="str">
        <f t="shared" si="294"/>
        <v>EVT 55 - ÔNIBUS</v>
      </c>
    </row>
    <row r="662" spans="1:23" x14ac:dyDescent="0.25">
      <c r="A662" s="29">
        <f t="shared" si="302"/>
        <v>55</v>
      </c>
      <c r="B662" s="30" t="s">
        <v>129</v>
      </c>
      <c r="C662" s="31" t="s">
        <v>407</v>
      </c>
      <c r="D662" s="32" t="s">
        <v>131</v>
      </c>
      <c r="E662" s="33" t="str">
        <f t="shared" si="285"/>
        <v>A GERAR NO SINGRA - ÔNIBUS</v>
      </c>
      <c r="F662" s="48"/>
      <c r="G662" s="35" t="str">
        <f t="shared" ref="G662:G672" si="304">G661</f>
        <v>DISPONIBILIZAÇÃO DAS EEOO</v>
      </c>
      <c r="H662" s="47" t="s">
        <v>130</v>
      </c>
      <c r="I662" s="36">
        <v>45567</v>
      </c>
      <c r="J662" s="37" t="s">
        <v>133</v>
      </c>
      <c r="K662" s="38" t="s">
        <v>27</v>
      </c>
      <c r="L662" s="39">
        <v>10</v>
      </c>
      <c r="M662" s="37">
        <f t="shared" si="287"/>
        <v>45405</v>
      </c>
      <c r="N662" s="37">
        <f t="shared" si="303"/>
        <v>45415</v>
      </c>
      <c r="O662" s="37" t="str">
        <f t="shared" ref="O662:O672" si="305">IF(P661&lt;&gt;"",P661,"")</f>
        <v/>
      </c>
      <c r="P662" s="28"/>
      <c r="Q662" s="40" t="str">
        <f t="shared" si="288"/>
        <v/>
      </c>
      <c r="R662" s="41" t="str">
        <f t="shared" si="289"/>
        <v/>
      </c>
      <c r="S662" s="42" t="str">
        <f t="shared" si="290"/>
        <v/>
      </c>
      <c r="T662" s="42" t="str">
        <f t="shared" si="291"/>
        <v/>
      </c>
      <c r="U662" s="42">
        <f t="shared" si="292"/>
        <v>0</v>
      </c>
      <c r="V662" s="37" t="str">
        <f t="shared" ca="1" si="293"/>
        <v>No prazo, ainda não iniciado</v>
      </c>
      <c r="W662" s="33" t="str">
        <f t="shared" si="294"/>
        <v>EVT 55 - ÔNIBUS</v>
      </c>
    </row>
    <row r="663" spans="1:23" x14ac:dyDescent="0.25">
      <c r="A663" s="29">
        <f t="shared" si="302"/>
        <v>55</v>
      </c>
      <c r="B663" s="30" t="s">
        <v>129</v>
      </c>
      <c r="C663" s="31" t="s">
        <v>407</v>
      </c>
      <c r="D663" s="32" t="s">
        <v>131</v>
      </c>
      <c r="E663" s="33" t="str">
        <f t="shared" si="285"/>
        <v>A GERAR NO SINGRA - ÔNIBUS</v>
      </c>
      <c r="F663" s="48"/>
      <c r="G663" s="35" t="str">
        <f t="shared" si="304"/>
        <v>DISPONIBILIZAÇÃO DAS EEOO</v>
      </c>
      <c r="H663" s="47" t="s">
        <v>130</v>
      </c>
      <c r="I663" s="36">
        <v>45567</v>
      </c>
      <c r="J663" s="37" t="s">
        <v>134</v>
      </c>
      <c r="K663" s="38" t="s">
        <v>28</v>
      </c>
      <c r="L663" s="39">
        <v>40</v>
      </c>
      <c r="M663" s="37">
        <f t="shared" si="287"/>
        <v>45415</v>
      </c>
      <c r="N663" s="37">
        <f t="shared" si="303"/>
        <v>45455</v>
      </c>
      <c r="O663" s="37" t="str">
        <f t="shared" si="305"/>
        <v/>
      </c>
      <c r="P663" s="28"/>
      <c r="Q663" s="40" t="str">
        <f t="shared" si="288"/>
        <v/>
      </c>
      <c r="R663" s="41" t="str">
        <f t="shared" si="289"/>
        <v/>
      </c>
      <c r="S663" s="42" t="str">
        <f t="shared" si="290"/>
        <v/>
      </c>
      <c r="T663" s="42" t="str">
        <f t="shared" si="291"/>
        <v/>
      </c>
      <c r="U663" s="42">
        <f t="shared" si="292"/>
        <v>0</v>
      </c>
      <c r="V663" s="37" t="str">
        <f t="shared" ca="1" si="293"/>
        <v>No prazo, ainda não iniciado</v>
      </c>
      <c r="W663" s="33" t="str">
        <f t="shared" si="294"/>
        <v>EVT 55 - ÔNIBUS</v>
      </c>
    </row>
    <row r="664" spans="1:23" x14ac:dyDescent="0.25">
      <c r="A664" s="29">
        <f t="shared" si="302"/>
        <v>55</v>
      </c>
      <c r="B664" s="30" t="s">
        <v>129</v>
      </c>
      <c r="C664" s="31" t="s">
        <v>407</v>
      </c>
      <c r="D664" s="32" t="s">
        <v>131</v>
      </c>
      <c r="E664" s="33" t="str">
        <f t="shared" si="285"/>
        <v>A GERAR NO SINGRA - ÔNIBUS</v>
      </c>
      <c r="F664" s="48"/>
      <c r="G664" s="35" t="str">
        <f t="shared" si="304"/>
        <v>DISPONIBILIZAÇÃO DAS EEOO</v>
      </c>
      <c r="H664" s="47" t="s">
        <v>130</v>
      </c>
      <c r="I664" s="36">
        <v>45567</v>
      </c>
      <c r="J664" s="37" t="s">
        <v>135</v>
      </c>
      <c r="K664" s="38" t="s">
        <v>29</v>
      </c>
      <c r="L664" s="39">
        <v>5</v>
      </c>
      <c r="M664" s="37">
        <f t="shared" si="287"/>
        <v>45455</v>
      </c>
      <c r="N664" s="37">
        <f t="shared" si="303"/>
        <v>45460</v>
      </c>
      <c r="O664" s="37" t="str">
        <f t="shared" si="305"/>
        <v/>
      </c>
      <c r="P664" s="28"/>
      <c r="Q664" s="40" t="str">
        <f t="shared" si="288"/>
        <v/>
      </c>
      <c r="R664" s="41" t="str">
        <f t="shared" si="289"/>
        <v/>
      </c>
      <c r="S664" s="42" t="str">
        <f t="shared" si="290"/>
        <v/>
      </c>
      <c r="T664" s="42" t="str">
        <f t="shared" si="291"/>
        <v/>
      </c>
      <c r="U664" s="42">
        <f t="shared" si="292"/>
        <v>0</v>
      </c>
      <c r="V664" s="37" t="str">
        <f t="shared" ca="1" si="293"/>
        <v>No prazo, ainda não iniciado</v>
      </c>
      <c r="W664" s="33" t="str">
        <f t="shared" si="294"/>
        <v>EVT 55 - ÔNIBUS</v>
      </c>
    </row>
    <row r="665" spans="1:23" x14ac:dyDescent="0.25">
      <c r="A665" s="29">
        <f t="shared" si="302"/>
        <v>55</v>
      </c>
      <c r="B665" s="30" t="s">
        <v>129</v>
      </c>
      <c r="C665" s="31" t="s">
        <v>407</v>
      </c>
      <c r="D665" s="32" t="s">
        <v>131</v>
      </c>
      <c r="E665" s="33" t="str">
        <f t="shared" si="285"/>
        <v>A GERAR NO SINGRA - ÔNIBUS</v>
      </c>
      <c r="F665" s="48"/>
      <c r="G665" s="35" t="str">
        <f t="shared" si="304"/>
        <v>DISPONIBILIZAÇÃO DAS EEOO</v>
      </c>
      <c r="H665" s="47" t="s">
        <v>130</v>
      </c>
      <c r="I665" s="36">
        <v>45567</v>
      </c>
      <c r="J665" s="37" t="s">
        <v>136</v>
      </c>
      <c r="K665" s="38" t="s">
        <v>30</v>
      </c>
      <c r="L665" s="39">
        <v>20</v>
      </c>
      <c r="M665" s="37">
        <f t="shared" si="287"/>
        <v>45460</v>
      </c>
      <c r="N665" s="37">
        <f t="shared" si="303"/>
        <v>45480</v>
      </c>
      <c r="O665" s="37" t="str">
        <f t="shared" si="305"/>
        <v/>
      </c>
      <c r="P665" s="28"/>
      <c r="Q665" s="40" t="str">
        <f t="shared" si="288"/>
        <v/>
      </c>
      <c r="R665" s="41" t="str">
        <f t="shared" si="289"/>
        <v/>
      </c>
      <c r="S665" s="42" t="str">
        <f t="shared" si="290"/>
        <v/>
      </c>
      <c r="T665" s="42" t="str">
        <f t="shared" si="291"/>
        <v/>
      </c>
      <c r="U665" s="42">
        <f t="shared" si="292"/>
        <v>0</v>
      </c>
      <c r="V665" s="37" t="str">
        <f t="shared" ca="1" si="293"/>
        <v>No prazo, ainda não iniciado</v>
      </c>
      <c r="W665" s="33" t="str">
        <f t="shared" si="294"/>
        <v>EVT 55 - ÔNIBUS</v>
      </c>
    </row>
    <row r="666" spans="1:23" x14ac:dyDescent="0.25">
      <c r="A666" s="29">
        <f t="shared" si="302"/>
        <v>55</v>
      </c>
      <c r="B666" s="30" t="s">
        <v>129</v>
      </c>
      <c r="C666" s="31" t="s">
        <v>407</v>
      </c>
      <c r="D666" s="32" t="s">
        <v>131</v>
      </c>
      <c r="E666" s="33" t="str">
        <f t="shared" si="285"/>
        <v>A GERAR NO SINGRA - ÔNIBUS</v>
      </c>
      <c r="F666" s="48"/>
      <c r="G666" s="35" t="str">
        <f t="shared" si="304"/>
        <v>DISPONIBILIZAÇÃO DAS EEOO</v>
      </c>
      <c r="H666" s="47" t="s">
        <v>130</v>
      </c>
      <c r="I666" s="36">
        <v>45567</v>
      </c>
      <c r="J666" s="37" t="s">
        <v>137</v>
      </c>
      <c r="K666" s="38" t="s">
        <v>31</v>
      </c>
      <c r="L666" s="39">
        <v>5</v>
      </c>
      <c r="M666" s="37">
        <f t="shared" si="287"/>
        <v>45480</v>
      </c>
      <c r="N666" s="37">
        <f t="shared" si="303"/>
        <v>45485</v>
      </c>
      <c r="O666" s="37" t="str">
        <f t="shared" si="305"/>
        <v/>
      </c>
      <c r="P666" s="28">
        <v>45131</v>
      </c>
      <c r="Q666" s="40" t="str">
        <f t="shared" si="288"/>
        <v>S</v>
      </c>
      <c r="R666" s="41" t="e">
        <f t="shared" si="289"/>
        <v>#VALUE!</v>
      </c>
      <c r="S666" s="42">
        <f t="shared" si="290"/>
        <v>5</v>
      </c>
      <c r="T666" s="42" t="e">
        <f t="shared" si="291"/>
        <v>#VALUE!</v>
      </c>
      <c r="U666" s="42">
        <f t="shared" si="292"/>
        <v>1</v>
      </c>
      <c r="V666" s="37" t="str">
        <f t="shared" ca="1" si="293"/>
        <v>Executado no prazo</v>
      </c>
      <c r="W666" s="33" t="str">
        <f t="shared" si="294"/>
        <v>EVT 55 - ÔNIBUS</v>
      </c>
    </row>
    <row r="667" spans="1:23" x14ac:dyDescent="0.25">
      <c r="A667" s="29">
        <f t="shared" si="302"/>
        <v>55</v>
      </c>
      <c r="B667" s="30" t="s">
        <v>129</v>
      </c>
      <c r="C667" s="31" t="s">
        <v>407</v>
      </c>
      <c r="D667" s="32" t="s">
        <v>131</v>
      </c>
      <c r="E667" s="33" t="str">
        <f t="shared" si="285"/>
        <v>A GERAR NO SINGRA - ÔNIBUS</v>
      </c>
      <c r="F667" s="48"/>
      <c r="G667" s="35" t="str">
        <f t="shared" si="304"/>
        <v>DISPONIBILIZAÇÃO DAS EEOO</v>
      </c>
      <c r="H667" s="47" t="s">
        <v>130</v>
      </c>
      <c r="I667" s="36">
        <v>45567</v>
      </c>
      <c r="J667" s="37" t="s">
        <v>138</v>
      </c>
      <c r="K667" s="38" t="s">
        <v>32</v>
      </c>
      <c r="L667" s="39">
        <v>5</v>
      </c>
      <c r="M667" s="37">
        <f t="shared" si="287"/>
        <v>45485</v>
      </c>
      <c r="N667" s="37">
        <f t="shared" si="303"/>
        <v>45490</v>
      </c>
      <c r="O667" s="37">
        <f t="shared" si="305"/>
        <v>45131</v>
      </c>
      <c r="P667" s="28">
        <v>45132</v>
      </c>
      <c r="Q667" s="40" t="str">
        <f t="shared" si="288"/>
        <v>S</v>
      </c>
      <c r="R667" s="41">
        <f t="shared" si="289"/>
        <v>1</v>
      </c>
      <c r="S667" s="42">
        <f t="shared" si="290"/>
        <v>5</v>
      </c>
      <c r="T667" s="42">
        <f t="shared" si="291"/>
        <v>-4</v>
      </c>
      <c r="U667" s="42">
        <f t="shared" si="292"/>
        <v>1</v>
      </c>
      <c r="V667" s="37" t="str">
        <f t="shared" ca="1" si="293"/>
        <v>Executado no prazo</v>
      </c>
      <c r="W667" s="33" t="str">
        <f t="shared" si="294"/>
        <v>EVT 55 - ÔNIBUS</v>
      </c>
    </row>
    <row r="668" spans="1:23" x14ac:dyDescent="0.25">
      <c r="A668" s="29">
        <f t="shared" si="302"/>
        <v>55</v>
      </c>
      <c r="B668" s="30" t="s">
        <v>129</v>
      </c>
      <c r="C668" s="31" t="s">
        <v>407</v>
      </c>
      <c r="D668" s="32" t="s">
        <v>131</v>
      </c>
      <c r="E668" s="33" t="str">
        <f t="shared" si="285"/>
        <v>A GERAR NO SINGRA - ÔNIBUS</v>
      </c>
      <c r="F668" s="48"/>
      <c r="G668" s="35" t="str">
        <f t="shared" si="304"/>
        <v>DISPONIBILIZAÇÃO DAS EEOO</v>
      </c>
      <c r="H668" s="47" t="s">
        <v>130</v>
      </c>
      <c r="I668" s="36">
        <v>45567</v>
      </c>
      <c r="J668" s="37" t="s">
        <v>139</v>
      </c>
      <c r="K668" s="38" t="s">
        <v>33</v>
      </c>
      <c r="L668" s="39">
        <v>5</v>
      </c>
      <c r="M668" s="37">
        <f t="shared" si="287"/>
        <v>45490</v>
      </c>
      <c r="N668" s="37">
        <f t="shared" si="303"/>
        <v>45495</v>
      </c>
      <c r="O668" s="37">
        <f t="shared" si="305"/>
        <v>45132</v>
      </c>
      <c r="P668" s="28">
        <v>45133</v>
      </c>
      <c r="Q668" s="40" t="str">
        <f t="shared" si="288"/>
        <v>S</v>
      </c>
      <c r="R668" s="41">
        <f t="shared" si="289"/>
        <v>1</v>
      </c>
      <c r="S668" s="42">
        <f t="shared" si="290"/>
        <v>5</v>
      </c>
      <c r="T668" s="42">
        <f t="shared" si="291"/>
        <v>-4</v>
      </c>
      <c r="U668" s="42">
        <f t="shared" si="292"/>
        <v>1</v>
      </c>
      <c r="V668" s="37" t="str">
        <f t="shared" ca="1" si="293"/>
        <v>Executado no prazo</v>
      </c>
      <c r="W668" s="33" t="str">
        <f t="shared" si="294"/>
        <v>EVT 55 - ÔNIBUS</v>
      </c>
    </row>
    <row r="669" spans="1:23" x14ac:dyDescent="0.25">
      <c r="A669" s="29">
        <f t="shared" si="302"/>
        <v>55</v>
      </c>
      <c r="B669" s="30" t="s">
        <v>129</v>
      </c>
      <c r="C669" s="31" t="s">
        <v>407</v>
      </c>
      <c r="D669" s="32" t="s">
        <v>131</v>
      </c>
      <c r="E669" s="33" t="str">
        <f t="shared" ref="E669:E708" si="306">C669&amp;" - "&amp;D669</f>
        <v>A GERAR NO SINGRA - ÔNIBUS</v>
      </c>
      <c r="F669" s="48"/>
      <c r="G669" s="35" t="str">
        <f t="shared" si="304"/>
        <v>DISPONIBILIZAÇÃO DAS EEOO</v>
      </c>
      <c r="H669" s="47" t="s">
        <v>130</v>
      </c>
      <c r="I669" s="36">
        <v>45567</v>
      </c>
      <c r="J669" s="37" t="s">
        <v>140</v>
      </c>
      <c r="K669" s="38" t="s">
        <v>34</v>
      </c>
      <c r="L669" s="39">
        <v>25</v>
      </c>
      <c r="M669" s="37">
        <f t="shared" ref="M669:M708" si="307">N669-L669</f>
        <v>45495</v>
      </c>
      <c r="N669" s="37">
        <f t="shared" si="303"/>
        <v>45520</v>
      </c>
      <c r="O669" s="37">
        <f t="shared" si="305"/>
        <v>45133</v>
      </c>
      <c r="P669" s="28">
        <v>45144</v>
      </c>
      <c r="Q669" s="40" t="str">
        <f t="shared" ref="Q669:Q708" si="308">IF(P669&lt;&gt;"","S","")</f>
        <v>S</v>
      </c>
      <c r="R669" s="41">
        <f t="shared" ref="R669:R708" si="309">IF(Q669="S",P669-O669,"")</f>
        <v>11</v>
      </c>
      <c r="S669" s="42">
        <f t="shared" ref="S669:S708" si="310">IF(Q669="S",L669,"")</f>
        <v>25</v>
      </c>
      <c r="T669" s="42">
        <f t="shared" ref="T669:T708" si="311">IF(R669&lt;&gt;"",R669-L669,"")</f>
        <v>-14</v>
      </c>
      <c r="U669" s="42">
        <f t="shared" ref="U669:U708" si="312">IF(Q669&lt;&gt;"",1,0)</f>
        <v>1</v>
      </c>
      <c r="V669" s="37" t="str">
        <f t="shared" ref="V669:V708" ca="1" si="313">IF(AND(N669&gt;=TODAY(),P669="",O669=""),"No prazo, ainda não iniciado",IF(AND(P669&lt;=N669,P669&lt;&gt;""),"Executado no prazo",IF(AND(N669&gt;=TODAY(),P669="",O669&lt;&gt;""),"No prazo, em andamento",IF(AND(P669&gt;N669,P669&lt;&gt;""),"Executado com atraso",IF(AND(N669&lt;TODAY(),P669="",O669=""),"Atrasado, ainda não iniciado",IF(AND(N669&lt;TODAY(),P669="",O669&lt;&gt;""),"Atrasado, em andamento"))))))</f>
        <v>Executado no prazo</v>
      </c>
      <c r="W669" s="33" t="str">
        <f t="shared" si="294"/>
        <v>EVT 55 - ÔNIBUS</v>
      </c>
    </row>
    <row r="670" spans="1:23" x14ac:dyDescent="0.25">
      <c r="A670" s="29">
        <f t="shared" si="302"/>
        <v>55</v>
      </c>
      <c r="B670" s="30" t="s">
        <v>129</v>
      </c>
      <c r="C670" s="31" t="s">
        <v>407</v>
      </c>
      <c r="D670" s="32" t="s">
        <v>131</v>
      </c>
      <c r="E670" s="33" t="str">
        <f t="shared" si="306"/>
        <v>A GERAR NO SINGRA - ÔNIBUS</v>
      </c>
      <c r="F670" s="48"/>
      <c r="G670" s="35" t="str">
        <f t="shared" si="304"/>
        <v>DISPONIBILIZAÇÃO DAS EEOO</v>
      </c>
      <c r="H670" s="47" t="s">
        <v>130</v>
      </c>
      <c r="I670" s="36">
        <v>45567</v>
      </c>
      <c r="J670" s="37" t="s">
        <v>141</v>
      </c>
      <c r="K670" s="38" t="s">
        <v>35</v>
      </c>
      <c r="L670" s="39">
        <v>10</v>
      </c>
      <c r="M670" s="37">
        <f t="shared" si="307"/>
        <v>45520</v>
      </c>
      <c r="N670" s="37">
        <f t="shared" si="303"/>
        <v>45530</v>
      </c>
      <c r="O670" s="37">
        <f t="shared" si="305"/>
        <v>45144</v>
      </c>
      <c r="P670" s="28">
        <v>45163</v>
      </c>
      <c r="Q670" s="40" t="str">
        <f t="shared" si="308"/>
        <v>S</v>
      </c>
      <c r="R670" s="41">
        <f t="shared" si="309"/>
        <v>19</v>
      </c>
      <c r="S670" s="42">
        <f t="shared" si="310"/>
        <v>10</v>
      </c>
      <c r="T670" s="42">
        <f t="shared" si="311"/>
        <v>9</v>
      </c>
      <c r="U670" s="42">
        <f t="shared" si="312"/>
        <v>1</v>
      </c>
      <c r="V670" s="37" t="str">
        <f t="shared" ca="1" si="313"/>
        <v>Executado no prazo</v>
      </c>
      <c r="W670" s="33" t="str">
        <f t="shared" si="294"/>
        <v>EVT 55 - ÔNIBUS</v>
      </c>
    </row>
    <row r="671" spans="1:23" x14ac:dyDescent="0.25">
      <c r="A671" s="29">
        <f t="shared" si="302"/>
        <v>55</v>
      </c>
      <c r="B671" s="30" t="s">
        <v>129</v>
      </c>
      <c r="C671" s="31" t="s">
        <v>407</v>
      </c>
      <c r="D671" s="32" t="s">
        <v>131</v>
      </c>
      <c r="E671" s="33" t="str">
        <f t="shared" si="306"/>
        <v>A GERAR NO SINGRA - ÔNIBUS</v>
      </c>
      <c r="F671" s="48"/>
      <c r="G671" s="35" t="str">
        <f t="shared" si="304"/>
        <v>DISPONIBILIZAÇÃO DAS EEOO</v>
      </c>
      <c r="H671" s="47" t="s">
        <v>130</v>
      </c>
      <c r="I671" s="36">
        <v>45567</v>
      </c>
      <c r="J671" s="37" t="s">
        <v>142</v>
      </c>
      <c r="K671" s="38" t="s">
        <v>36</v>
      </c>
      <c r="L671" s="39">
        <v>25</v>
      </c>
      <c r="M671" s="37">
        <f t="shared" si="307"/>
        <v>45530</v>
      </c>
      <c r="N671" s="37">
        <f t="shared" si="303"/>
        <v>45555</v>
      </c>
      <c r="O671" s="37">
        <f t="shared" si="305"/>
        <v>45163</v>
      </c>
      <c r="P671" s="28"/>
      <c r="Q671" s="40" t="str">
        <f t="shared" si="308"/>
        <v/>
      </c>
      <c r="R671" s="41" t="str">
        <f t="shared" si="309"/>
        <v/>
      </c>
      <c r="S671" s="42" t="str">
        <f t="shared" si="310"/>
        <v/>
      </c>
      <c r="T671" s="42" t="str">
        <f t="shared" si="311"/>
        <v/>
      </c>
      <c r="U671" s="42">
        <f t="shared" si="312"/>
        <v>0</v>
      </c>
      <c r="V671" s="37" t="str">
        <f t="shared" ca="1" si="313"/>
        <v>No prazo, em andamento</v>
      </c>
      <c r="W671" s="33" t="str">
        <f t="shared" si="294"/>
        <v>EVT 55 - ÔNIBUS</v>
      </c>
    </row>
    <row r="672" spans="1:23" x14ac:dyDescent="0.25">
      <c r="A672" s="29">
        <f t="shared" si="302"/>
        <v>55</v>
      </c>
      <c r="B672" s="30" t="s">
        <v>129</v>
      </c>
      <c r="C672" s="31" t="s">
        <v>407</v>
      </c>
      <c r="D672" s="32" t="s">
        <v>131</v>
      </c>
      <c r="E672" s="33" t="str">
        <f t="shared" si="306"/>
        <v>A GERAR NO SINGRA - ÔNIBUS</v>
      </c>
      <c r="F672" s="48"/>
      <c r="G672" s="35" t="str">
        <f t="shared" si="304"/>
        <v>DISPONIBILIZAÇÃO DAS EEOO</v>
      </c>
      <c r="H672" s="47" t="s">
        <v>130</v>
      </c>
      <c r="I672" s="36">
        <v>45567</v>
      </c>
      <c r="J672" s="37" t="s">
        <v>143</v>
      </c>
      <c r="K672" s="38" t="s">
        <v>37</v>
      </c>
      <c r="L672" s="39">
        <v>2</v>
      </c>
      <c r="M672" s="37">
        <f t="shared" si="307"/>
        <v>45555</v>
      </c>
      <c r="N672" s="43">
        <f>I672-10</f>
        <v>45557</v>
      </c>
      <c r="O672" s="37" t="str">
        <f t="shared" si="305"/>
        <v/>
      </c>
      <c r="P672" s="28"/>
      <c r="Q672" s="40" t="str">
        <f t="shared" si="308"/>
        <v/>
      </c>
      <c r="R672" s="41" t="str">
        <f t="shared" si="309"/>
        <v/>
      </c>
      <c r="S672" s="42" t="str">
        <f t="shared" si="310"/>
        <v/>
      </c>
      <c r="T672" s="42" t="str">
        <f t="shared" si="311"/>
        <v/>
      </c>
      <c r="U672" s="42">
        <f t="shared" si="312"/>
        <v>0</v>
      </c>
      <c r="V672" s="37" t="str">
        <f t="shared" ca="1" si="313"/>
        <v>No prazo, ainda não iniciado</v>
      </c>
      <c r="W672" s="33" t="str">
        <f t="shared" si="294"/>
        <v>EVT 55 - ÔNIBUS</v>
      </c>
    </row>
    <row r="673" spans="1:23" x14ac:dyDescent="0.25">
      <c r="A673" s="29">
        <f t="shared" si="302"/>
        <v>56</v>
      </c>
      <c r="B673" s="30" t="s">
        <v>129</v>
      </c>
      <c r="C673" s="31" t="s">
        <v>407</v>
      </c>
      <c r="D673" s="32" t="s">
        <v>145</v>
      </c>
      <c r="E673" s="33" t="str">
        <f t="shared" si="306"/>
        <v>A GERAR NO SINGRA - VTR DIVERSAS</v>
      </c>
      <c r="F673" s="48"/>
      <c r="G673" s="35" t="str">
        <f>IF(P673="",MID(K673,5,999),IF(P674="",MID(K674,5,999),IF(P675="",MID(K675,5,999),IF(P676="",MID(K676,5,999),IF(P677="",MID(K677,5,999),IF(P678="",MID(K678,5,999),IF(P679="",MID(K679,5,999),IF(P680="",MID(K680,5,999),IF(P681="",MID(K681,5,999),IF(P682="",MID(K682,5,999),IF(P683="",MID(K683,5,999),MID(K684,5,999))))))))))))</f>
        <v>DISPONIBILIZAÇÃO DAS EEOO</v>
      </c>
      <c r="H673" s="47" t="s">
        <v>144</v>
      </c>
      <c r="I673" s="36">
        <v>45396</v>
      </c>
      <c r="J673" s="37" t="s">
        <v>132</v>
      </c>
      <c r="K673" s="38" t="s">
        <v>26</v>
      </c>
      <c r="L673" s="39">
        <v>5</v>
      </c>
      <c r="M673" s="37">
        <f t="shared" si="307"/>
        <v>45229</v>
      </c>
      <c r="N673" s="37">
        <f t="shared" ref="N673:N683" si="314">M674</f>
        <v>45234</v>
      </c>
      <c r="O673" s="37">
        <f>M673</f>
        <v>45229</v>
      </c>
      <c r="P673" s="28"/>
      <c r="Q673" s="40" t="str">
        <f t="shared" si="308"/>
        <v/>
      </c>
      <c r="R673" s="41" t="str">
        <f t="shared" si="309"/>
        <v/>
      </c>
      <c r="S673" s="42" t="str">
        <f t="shared" si="310"/>
        <v/>
      </c>
      <c r="T673" s="42" t="str">
        <f t="shared" si="311"/>
        <v/>
      </c>
      <c r="U673" s="42">
        <f t="shared" si="312"/>
        <v>0</v>
      </c>
      <c r="V673" s="37" t="str">
        <f t="shared" ca="1" si="313"/>
        <v>Atrasado, em andamento</v>
      </c>
      <c r="W673" s="33" t="str">
        <f t="shared" si="294"/>
        <v>EVT 56 - VTR DIVERSAS</v>
      </c>
    </row>
    <row r="674" spans="1:23" x14ac:dyDescent="0.25">
      <c r="A674" s="29">
        <f t="shared" si="302"/>
        <v>56</v>
      </c>
      <c r="B674" s="30" t="s">
        <v>129</v>
      </c>
      <c r="C674" s="31" t="s">
        <v>407</v>
      </c>
      <c r="D674" s="32" t="s">
        <v>145</v>
      </c>
      <c r="E674" s="33" t="str">
        <f t="shared" si="306"/>
        <v>A GERAR NO SINGRA - VTR DIVERSAS</v>
      </c>
      <c r="F674" s="48"/>
      <c r="G674" s="35" t="str">
        <f t="shared" ref="G674:G684" si="315">G673</f>
        <v>DISPONIBILIZAÇÃO DAS EEOO</v>
      </c>
      <c r="H674" s="47" t="s">
        <v>144</v>
      </c>
      <c r="I674" s="36">
        <v>45396</v>
      </c>
      <c r="J674" s="37" t="s">
        <v>133</v>
      </c>
      <c r="K674" s="38" t="s">
        <v>27</v>
      </c>
      <c r="L674" s="39">
        <v>10</v>
      </c>
      <c r="M674" s="37">
        <f t="shared" si="307"/>
        <v>45234</v>
      </c>
      <c r="N674" s="37">
        <f t="shared" si="314"/>
        <v>45244</v>
      </c>
      <c r="O674" s="37" t="str">
        <f t="shared" ref="O674:O684" si="316">IF(P673&lt;&gt;"",P673,"")</f>
        <v/>
      </c>
      <c r="P674" s="28">
        <v>44849</v>
      </c>
      <c r="Q674" s="40" t="str">
        <f t="shared" si="308"/>
        <v>S</v>
      </c>
      <c r="R674" s="41" t="e">
        <f t="shared" si="309"/>
        <v>#VALUE!</v>
      </c>
      <c r="S674" s="42">
        <f t="shared" si="310"/>
        <v>10</v>
      </c>
      <c r="T674" s="42" t="e">
        <f t="shared" si="311"/>
        <v>#VALUE!</v>
      </c>
      <c r="U674" s="42">
        <f t="shared" si="312"/>
        <v>1</v>
      </c>
      <c r="V674" s="37" t="str">
        <f t="shared" ca="1" si="313"/>
        <v>Executado no prazo</v>
      </c>
      <c r="W674" s="33" t="str">
        <f t="shared" si="294"/>
        <v>EVT 56 - VTR DIVERSAS</v>
      </c>
    </row>
    <row r="675" spans="1:23" x14ac:dyDescent="0.25">
      <c r="A675" s="29">
        <f t="shared" si="302"/>
        <v>56</v>
      </c>
      <c r="B675" s="30" t="s">
        <v>129</v>
      </c>
      <c r="C675" s="31" t="s">
        <v>407</v>
      </c>
      <c r="D675" s="32" t="s">
        <v>145</v>
      </c>
      <c r="E675" s="33" t="str">
        <f t="shared" si="306"/>
        <v>A GERAR NO SINGRA - VTR DIVERSAS</v>
      </c>
      <c r="F675" s="48"/>
      <c r="G675" s="35" t="str">
        <f t="shared" si="315"/>
        <v>DISPONIBILIZAÇÃO DAS EEOO</v>
      </c>
      <c r="H675" s="47" t="s">
        <v>144</v>
      </c>
      <c r="I675" s="36">
        <v>45396</v>
      </c>
      <c r="J675" s="37" t="s">
        <v>134</v>
      </c>
      <c r="K675" s="38" t="s">
        <v>28</v>
      </c>
      <c r="L675" s="39">
        <v>40</v>
      </c>
      <c r="M675" s="37">
        <f t="shared" si="307"/>
        <v>45244</v>
      </c>
      <c r="N675" s="37">
        <f t="shared" si="314"/>
        <v>45284</v>
      </c>
      <c r="O675" s="37">
        <f t="shared" si="316"/>
        <v>44849</v>
      </c>
      <c r="P675" s="28">
        <v>44859</v>
      </c>
      <c r="Q675" s="40" t="str">
        <f t="shared" si="308"/>
        <v>S</v>
      </c>
      <c r="R675" s="41">
        <f t="shared" si="309"/>
        <v>10</v>
      </c>
      <c r="S675" s="42">
        <f t="shared" si="310"/>
        <v>40</v>
      </c>
      <c r="T675" s="42">
        <f t="shared" si="311"/>
        <v>-30</v>
      </c>
      <c r="U675" s="42">
        <f t="shared" si="312"/>
        <v>1</v>
      </c>
      <c r="V675" s="37" t="str">
        <f t="shared" ca="1" si="313"/>
        <v>Executado no prazo</v>
      </c>
      <c r="W675" s="33" t="str">
        <f t="shared" ref="W675:W714" si="317">"EVT "&amp;A675&amp;" - "&amp;D675</f>
        <v>EVT 56 - VTR DIVERSAS</v>
      </c>
    </row>
    <row r="676" spans="1:23" x14ac:dyDescent="0.25">
      <c r="A676" s="29">
        <f t="shared" si="302"/>
        <v>56</v>
      </c>
      <c r="B676" s="30" t="s">
        <v>129</v>
      </c>
      <c r="C676" s="31" t="s">
        <v>407</v>
      </c>
      <c r="D676" s="32" t="s">
        <v>145</v>
      </c>
      <c r="E676" s="33" t="str">
        <f t="shared" si="306"/>
        <v>A GERAR NO SINGRA - VTR DIVERSAS</v>
      </c>
      <c r="F676" s="48"/>
      <c r="G676" s="35" t="str">
        <f t="shared" si="315"/>
        <v>DISPONIBILIZAÇÃO DAS EEOO</v>
      </c>
      <c r="H676" s="47" t="s">
        <v>144</v>
      </c>
      <c r="I676" s="36">
        <v>45396</v>
      </c>
      <c r="J676" s="37" t="s">
        <v>135</v>
      </c>
      <c r="K676" s="38" t="s">
        <v>29</v>
      </c>
      <c r="L676" s="39">
        <v>5</v>
      </c>
      <c r="M676" s="37">
        <f t="shared" si="307"/>
        <v>45284</v>
      </c>
      <c r="N676" s="37">
        <f t="shared" si="314"/>
        <v>45289</v>
      </c>
      <c r="O676" s="37">
        <f t="shared" si="316"/>
        <v>44859</v>
      </c>
      <c r="P676" s="28">
        <v>44860</v>
      </c>
      <c r="Q676" s="40" t="str">
        <f t="shared" si="308"/>
        <v>S</v>
      </c>
      <c r="R676" s="41">
        <f t="shared" si="309"/>
        <v>1</v>
      </c>
      <c r="S676" s="42">
        <f t="shared" si="310"/>
        <v>5</v>
      </c>
      <c r="T676" s="42">
        <f t="shared" si="311"/>
        <v>-4</v>
      </c>
      <c r="U676" s="42">
        <f t="shared" si="312"/>
        <v>1</v>
      </c>
      <c r="V676" s="37" t="str">
        <f t="shared" ca="1" si="313"/>
        <v>Executado no prazo</v>
      </c>
      <c r="W676" s="33" t="str">
        <f t="shared" si="317"/>
        <v>EVT 56 - VTR DIVERSAS</v>
      </c>
    </row>
    <row r="677" spans="1:23" x14ac:dyDescent="0.25">
      <c r="A677" s="29">
        <f t="shared" si="302"/>
        <v>56</v>
      </c>
      <c r="B677" s="30" t="s">
        <v>129</v>
      </c>
      <c r="C677" s="31" t="s">
        <v>407</v>
      </c>
      <c r="D677" s="32" t="s">
        <v>145</v>
      </c>
      <c r="E677" s="33" t="str">
        <f t="shared" si="306"/>
        <v>A GERAR NO SINGRA - VTR DIVERSAS</v>
      </c>
      <c r="F677" s="48"/>
      <c r="G677" s="35" t="str">
        <f t="shared" si="315"/>
        <v>DISPONIBILIZAÇÃO DAS EEOO</v>
      </c>
      <c r="H677" s="47" t="s">
        <v>144</v>
      </c>
      <c r="I677" s="36">
        <v>45396</v>
      </c>
      <c r="J677" s="37" t="s">
        <v>136</v>
      </c>
      <c r="K677" s="38" t="s">
        <v>30</v>
      </c>
      <c r="L677" s="39">
        <v>20</v>
      </c>
      <c r="M677" s="37">
        <f t="shared" si="307"/>
        <v>45289</v>
      </c>
      <c r="N677" s="37">
        <f t="shared" si="314"/>
        <v>45309</v>
      </c>
      <c r="O677" s="37">
        <f t="shared" si="316"/>
        <v>44860</v>
      </c>
      <c r="P677" s="28">
        <v>44862</v>
      </c>
      <c r="Q677" s="40" t="str">
        <f t="shared" si="308"/>
        <v>S</v>
      </c>
      <c r="R677" s="41">
        <f t="shared" si="309"/>
        <v>2</v>
      </c>
      <c r="S677" s="42">
        <f t="shared" si="310"/>
        <v>20</v>
      </c>
      <c r="T677" s="42">
        <f t="shared" si="311"/>
        <v>-18</v>
      </c>
      <c r="U677" s="42">
        <f t="shared" si="312"/>
        <v>1</v>
      </c>
      <c r="V677" s="37" t="str">
        <f t="shared" ca="1" si="313"/>
        <v>Executado no prazo</v>
      </c>
      <c r="W677" s="33" t="str">
        <f t="shared" si="317"/>
        <v>EVT 56 - VTR DIVERSAS</v>
      </c>
    </row>
    <row r="678" spans="1:23" x14ac:dyDescent="0.25">
      <c r="A678" s="29">
        <f t="shared" si="302"/>
        <v>56</v>
      </c>
      <c r="B678" s="30" t="s">
        <v>129</v>
      </c>
      <c r="C678" s="31" t="s">
        <v>407</v>
      </c>
      <c r="D678" s="32" t="s">
        <v>145</v>
      </c>
      <c r="E678" s="33" t="str">
        <f t="shared" si="306"/>
        <v>A GERAR NO SINGRA - VTR DIVERSAS</v>
      </c>
      <c r="F678" s="48"/>
      <c r="G678" s="35" t="str">
        <f t="shared" si="315"/>
        <v>DISPONIBILIZAÇÃO DAS EEOO</v>
      </c>
      <c r="H678" s="47" t="s">
        <v>144</v>
      </c>
      <c r="I678" s="36">
        <v>45396</v>
      </c>
      <c r="J678" s="37" t="s">
        <v>137</v>
      </c>
      <c r="K678" s="38" t="s">
        <v>31</v>
      </c>
      <c r="L678" s="39">
        <v>5</v>
      </c>
      <c r="M678" s="37">
        <f t="shared" si="307"/>
        <v>45309</v>
      </c>
      <c r="N678" s="37">
        <f t="shared" si="314"/>
        <v>45314</v>
      </c>
      <c r="O678" s="37">
        <f t="shared" si="316"/>
        <v>44862</v>
      </c>
      <c r="P678" s="28">
        <v>44873</v>
      </c>
      <c r="Q678" s="40" t="str">
        <f t="shared" si="308"/>
        <v>S</v>
      </c>
      <c r="R678" s="41">
        <f t="shared" si="309"/>
        <v>11</v>
      </c>
      <c r="S678" s="42">
        <f t="shared" si="310"/>
        <v>5</v>
      </c>
      <c r="T678" s="42">
        <f t="shared" si="311"/>
        <v>6</v>
      </c>
      <c r="U678" s="42">
        <f t="shared" si="312"/>
        <v>1</v>
      </c>
      <c r="V678" s="37" t="str">
        <f t="shared" ca="1" si="313"/>
        <v>Executado no prazo</v>
      </c>
      <c r="W678" s="33" t="str">
        <f t="shared" si="317"/>
        <v>EVT 56 - VTR DIVERSAS</v>
      </c>
    </row>
    <row r="679" spans="1:23" x14ac:dyDescent="0.25">
      <c r="A679" s="29">
        <f t="shared" si="302"/>
        <v>56</v>
      </c>
      <c r="B679" s="30" t="s">
        <v>129</v>
      </c>
      <c r="C679" s="31" t="s">
        <v>407</v>
      </c>
      <c r="D679" s="32" t="s">
        <v>145</v>
      </c>
      <c r="E679" s="33" t="str">
        <f t="shared" si="306"/>
        <v>A GERAR NO SINGRA - VTR DIVERSAS</v>
      </c>
      <c r="F679" s="48"/>
      <c r="G679" s="35" t="str">
        <f t="shared" si="315"/>
        <v>DISPONIBILIZAÇÃO DAS EEOO</v>
      </c>
      <c r="H679" s="47" t="s">
        <v>144</v>
      </c>
      <c r="I679" s="36">
        <v>45396</v>
      </c>
      <c r="J679" s="37" t="s">
        <v>138</v>
      </c>
      <c r="K679" s="38" t="s">
        <v>32</v>
      </c>
      <c r="L679" s="39">
        <v>5</v>
      </c>
      <c r="M679" s="37">
        <f t="shared" si="307"/>
        <v>45314</v>
      </c>
      <c r="N679" s="37">
        <f t="shared" si="314"/>
        <v>45319</v>
      </c>
      <c r="O679" s="37">
        <f t="shared" si="316"/>
        <v>44873</v>
      </c>
      <c r="P679" s="28">
        <v>44874</v>
      </c>
      <c r="Q679" s="40" t="str">
        <f t="shared" si="308"/>
        <v>S</v>
      </c>
      <c r="R679" s="41">
        <f t="shared" si="309"/>
        <v>1</v>
      </c>
      <c r="S679" s="42">
        <f t="shared" si="310"/>
        <v>5</v>
      </c>
      <c r="T679" s="42">
        <f t="shared" si="311"/>
        <v>-4</v>
      </c>
      <c r="U679" s="42">
        <f t="shared" si="312"/>
        <v>1</v>
      </c>
      <c r="V679" s="37" t="str">
        <f t="shared" ca="1" si="313"/>
        <v>Executado no prazo</v>
      </c>
      <c r="W679" s="33" t="str">
        <f t="shared" si="317"/>
        <v>EVT 56 - VTR DIVERSAS</v>
      </c>
    </row>
    <row r="680" spans="1:23" x14ac:dyDescent="0.25">
      <c r="A680" s="29">
        <f t="shared" si="302"/>
        <v>56</v>
      </c>
      <c r="B680" s="30" t="s">
        <v>129</v>
      </c>
      <c r="C680" s="31" t="s">
        <v>407</v>
      </c>
      <c r="D680" s="32" t="s">
        <v>145</v>
      </c>
      <c r="E680" s="33" t="str">
        <f t="shared" si="306"/>
        <v>A GERAR NO SINGRA - VTR DIVERSAS</v>
      </c>
      <c r="F680" s="48"/>
      <c r="G680" s="35" t="str">
        <f t="shared" si="315"/>
        <v>DISPONIBILIZAÇÃO DAS EEOO</v>
      </c>
      <c r="H680" s="47" t="s">
        <v>144</v>
      </c>
      <c r="I680" s="36">
        <v>45396</v>
      </c>
      <c r="J680" s="37" t="s">
        <v>139</v>
      </c>
      <c r="K680" s="38" t="s">
        <v>33</v>
      </c>
      <c r="L680" s="39">
        <v>5</v>
      </c>
      <c r="M680" s="37">
        <f t="shared" si="307"/>
        <v>45319</v>
      </c>
      <c r="N680" s="37">
        <f t="shared" si="314"/>
        <v>45324</v>
      </c>
      <c r="O680" s="37">
        <f t="shared" si="316"/>
        <v>44874</v>
      </c>
      <c r="P680" s="28">
        <v>44874</v>
      </c>
      <c r="Q680" s="40" t="str">
        <f t="shared" si="308"/>
        <v>S</v>
      </c>
      <c r="R680" s="41">
        <f t="shared" si="309"/>
        <v>0</v>
      </c>
      <c r="S680" s="42">
        <f t="shared" si="310"/>
        <v>5</v>
      </c>
      <c r="T680" s="42">
        <f t="shared" si="311"/>
        <v>-5</v>
      </c>
      <c r="U680" s="42">
        <f t="shared" si="312"/>
        <v>1</v>
      </c>
      <c r="V680" s="37" t="str">
        <f t="shared" ca="1" si="313"/>
        <v>Executado no prazo</v>
      </c>
      <c r="W680" s="33" t="str">
        <f t="shared" si="317"/>
        <v>EVT 56 - VTR DIVERSAS</v>
      </c>
    </row>
    <row r="681" spans="1:23" x14ac:dyDescent="0.25">
      <c r="A681" s="29">
        <f t="shared" si="302"/>
        <v>56</v>
      </c>
      <c r="B681" s="30" t="s">
        <v>129</v>
      </c>
      <c r="C681" s="31" t="s">
        <v>407</v>
      </c>
      <c r="D681" s="32" t="s">
        <v>145</v>
      </c>
      <c r="E681" s="33" t="str">
        <f t="shared" si="306"/>
        <v>A GERAR NO SINGRA - VTR DIVERSAS</v>
      </c>
      <c r="F681" s="48"/>
      <c r="G681" s="35" t="str">
        <f t="shared" si="315"/>
        <v>DISPONIBILIZAÇÃO DAS EEOO</v>
      </c>
      <c r="H681" s="47" t="s">
        <v>144</v>
      </c>
      <c r="I681" s="36">
        <v>45396</v>
      </c>
      <c r="J681" s="37" t="s">
        <v>140</v>
      </c>
      <c r="K681" s="38" t="s">
        <v>34</v>
      </c>
      <c r="L681" s="39">
        <v>25</v>
      </c>
      <c r="M681" s="37">
        <f t="shared" si="307"/>
        <v>45324</v>
      </c>
      <c r="N681" s="37">
        <f t="shared" si="314"/>
        <v>45349</v>
      </c>
      <c r="O681" s="37">
        <f t="shared" si="316"/>
        <v>44874</v>
      </c>
      <c r="P681" s="28">
        <v>44894</v>
      </c>
      <c r="Q681" s="40" t="str">
        <f t="shared" si="308"/>
        <v>S</v>
      </c>
      <c r="R681" s="41">
        <f t="shared" si="309"/>
        <v>20</v>
      </c>
      <c r="S681" s="42">
        <f t="shared" si="310"/>
        <v>25</v>
      </c>
      <c r="T681" s="42">
        <f t="shared" si="311"/>
        <v>-5</v>
      </c>
      <c r="U681" s="42">
        <f t="shared" si="312"/>
        <v>1</v>
      </c>
      <c r="V681" s="37" t="str">
        <f t="shared" ca="1" si="313"/>
        <v>Executado no prazo</v>
      </c>
      <c r="W681" s="33" t="str">
        <f t="shared" si="317"/>
        <v>EVT 56 - VTR DIVERSAS</v>
      </c>
    </row>
    <row r="682" spans="1:23" x14ac:dyDescent="0.25">
      <c r="A682" s="29">
        <f t="shared" si="302"/>
        <v>56</v>
      </c>
      <c r="B682" s="30" t="s">
        <v>129</v>
      </c>
      <c r="C682" s="31" t="s">
        <v>407</v>
      </c>
      <c r="D682" s="32" t="s">
        <v>145</v>
      </c>
      <c r="E682" s="33" t="str">
        <f t="shared" si="306"/>
        <v>A GERAR NO SINGRA - VTR DIVERSAS</v>
      </c>
      <c r="F682" s="48"/>
      <c r="G682" s="35" t="str">
        <f t="shared" si="315"/>
        <v>DISPONIBILIZAÇÃO DAS EEOO</v>
      </c>
      <c r="H682" s="47" t="s">
        <v>144</v>
      </c>
      <c r="I682" s="36">
        <v>45396</v>
      </c>
      <c r="J682" s="37" t="s">
        <v>141</v>
      </c>
      <c r="K682" s="38" t="s">
        <v>35</v>
      </c>
      <c r="L682" s="39">
        <v>10</v>
      </c>
      <c r="M682" s="37">
        <f t="shared" si="307"/>
        <v>45349</v>
      </c>
      <c r="N682" s="37">
        <f t="shared" si="314"/>
        <v>45359</v>
      </c>
      <c r="O682" s="37">
        <f t="shared" si="316"/>
        <v>44894</v>
      </c>
      <c r="P682" s="28">
        <v>44953</v>
      </c>
      <c r="Q682" s="40" t="str">
        <f t="shared" si="308"/>
        <v>S</v>
      </c>
      <c r="R682" s="41">
        <f t="shared" si="309"/>
        <v>59</v>
      </c>
      <c r="S682" s="42">
        <f t="shared" si="310"/>
        <v>10</v>
      </c>
      <c r="T682" s="42">
        <f t="shared" si="311"/>
        <v>49</v>
      </c>
      <c r="U682" s="42">
        <f t="shared" si="312"/>
        <v>1</v>
      </c>
      <c r="V682" s="37" t="str">
        <f t="shared" ca="1" si="313"/>
        <v>Executado no prazo</v>
      </c>
      <c r="W682" s="33" t="str">
        <f t="shared" si="317"/>
        <v>EVT 56 - VTR DIVERSAS</v>
      </c>
    </row>
    <row r="683" spans="1:23" x14ac:dyDescent="0.25">
      <c r="A683" s="29">
        <f t="shared" si="302"/>
        <v>56</v>
      </c>
      <c r="B683" s="30" t="s">
        <v>129</v>
      </c>
      <c r="C683" s="31" t="s">
        <v>407</v>
      </c>
      <c r="D683" s="32" t="s">
        <v>145</v>
      </c>
      <c r="E683" s="33" t="str">
        <f t="shared" si="306"/>
        <v>A GERAR NO SINGRA - VTR DIVERSAS</v>
      </c>
      <c r="F683" s="48"/>
      <c r="G683" s="35" t="str">
        <f t="shared" si="315"/>
        <v>DISPONIBILIZAÇÃO DAS EEOO</v>
      </c>
      <c r="H683" s="47" t="s">
        <v>144</v>
      </c>
      <c r="I683" s="36">
        <v>45396</v>
      </c>
      <c r="J683" s="37" t="s">
        <v>142</v>
      </c>
      <c r="K683" s="38" t="s">
        <v>36</v>
      </c>
      <c r="L683" s="39">
        <v>25</v>
      </c>
      <c r="M683" s="37">
        <f t="shared" si="307"/>
        <v>45359</v>
      </c>
      <c r="N683" s="37">
        <f t="shared" si="314"/>
        <v>45384</v>
      </c>
      <c r="O683" s="37">
        <f t="shared" si="316"/>
        <v>44953</v>
      </c>
      <c r="P683" s="28">
        <v>45020</v>
      </c>
      <c r="Q683" s="40" t="str">
        <f t="shared" si="308"/>
        <v>S</v>
      </c>
      <c r="R683" s="41">
        <f t="shared" si="309"/>
        <v>67</v>
      </c>
      <c r="S683" s="42">
        <f t="shared" si="310"/>
        <v>25</v>
      </c>
      <c r="T683" s="42">
        <f t="shared" si="311"/>
        <v>42</v>
      </c>
      <c r="U683" s="42">
        <f t="shared" si="312"/>
        <v>1</v>
      </c>
      <c r="V683" s="37" t="str">
        <f t="shared" ca="1" si="313"/>
        <v>Executado no prazo</v>
      </c>
      <c r="W683" s="33" t="str">
        <f t="shared" si="317"/>
        <v>EVT 56 - VTR DIVERSAS</v>
      </c>
    </row>
    <row r="684" spans="1:23" x14ac:dyDescent="0.25">
      <c r="A684" s="29">
        <f t="shared" si="302"/>
        <v>56</v>
      </c>
      <c r="B684" s="30" t="s">
        <v>129</v>
      </c>
      <c r="C684" s="31" t="s">
        <v>407</v>
      </c>
      <c r="D684" s="32" t="s">
        <v>145</v>
      </c>
      <c r="E684" s="33" t="str">
        <f t="shared" si="306"/>
        <v>A GERAR NO SINGRA - VTR DIVERSAS</v>
      </c>
      <c r="F684" s="48"/>
      <c r="G684" s="35" t="str">
        <f t="shared" si="315"/>
        <v>DISPONIBILIZAÇÃO DAS EEOO</v>
      </c>
      <c r="H684" s="47" t="s">
        <v>144</v>
      </c>
      <c r="I684" s="36">
        <v>45396</v>
      </c>
      <c r="J684" s="37" t="s">
        <v>143</v>
      </c>
      <c r="K684" s="38" t="s">
        <v>37</v>
      </c>
      <c r="L684" s="39">
        <v>2</v>
      </c>
      <c r="M684" s="37">
        <f t="shared" si="307"/>
        <v>45384</v>
      </c>
      <c r="N684" s="43">
        <f>I684-10</f>
        <v>45386</v>
      </c>
      <c r="O684" s="37">
        <f t="shared" si="316"/>
        <v>45020</v>
      </c>
      <c r="P684" s="28">
        <v>45022</v>
      </c>
      <c r="Q684" s="40" t="str">
        <f t="shared" si="308"/>
        <v>S</v>
      </c>
      <c r="R684" s="41">
        <f t="shared" si="309"/>
        <v>2</v>
      </c>
      <c r="S684" s="42">
        <f t="shared" si="310"/>
        <v>2</v>
      </c>
      <c r="T684" s="42">
        <f t="shared" si="311"/>
        <v>0</v>
      </c>
      <c r="U684" s="42">
        <f t="shared" si="312"/>
        <v>1</v>
      </c>
      <c r="V684" s="37" t="str">
        <f t="shared" ca="1" si="313"/>
        <v>Executado no prazo</v>
      </c>
      <c r="W684" s="33" t="str">
        <f t="shared" si="317"/>
        <v>EVT 56 - VTR DIVERSAS</v>
      </c>
    </row>
    <row r="685" spans="1:23" x14ac:dyDescent="0.25">
      <c r="A685" s="29">
        <f t="shared" si="302"/>
        <v>57</v>
      </c>
      <c r="B685" s="30" t="s">
        <v>129</v>
      </c>
      <c r="C685" s="31" t="s">
        <v>407</v>
      </c>
      <c r="D685" s="32" t="s">
        <v>146</v>
      </c>
      <c r="E685" s="33" t="str">
        <f t="shared" si="306"/>
        <v>A GERAR NO SINGRA - CAMINHÃO</v>
      </c>
      <c r="F685" s="48"/>
      <c r="G685" s="35" t="str">
        <f>IF(P685="",MID(K685,5,999),IF(P686="",MID(K686,5,999),IF(P687="",MID(K687,5,999),IF(P688="",MID(K688,5,999),IF(P689="",MID(K689,5,999),IF(P690="",MID(K690,5,999),IF(P691="",MID(K691,5,999),IF(P692="",MID(K692,5,999),IF(P693="",MID(K693,5,999),IF(P694="",MID(K694,5,999),IF(P695="",MID(K695,5,999),MID(K696,5,999))))))))))))</f>
        <v>DISPONIBILIZAÇÃO DAS EEOO</v>
      </c>
      <c r="H685" s="47" t="s">
        <v>130</v>
      </c>
      <c r="I685" s="36">
        <v>45567</v>
      </c>
      <c r="J685" s="37" t="s">
        <v>132</v>
      </c>
      <c r="K685" s="38" t="s">
        <v>26</v>
      </c>
      <c r="L685" s="39">
        <v>5</v>
      </c>
      <c r="M685" s="37">
        <f t="shared" si="307"/>
        <v>45400</v>
      </c>
      <c r="N685" s="37">
        <f t="shared" ref="N685:N695" si="318">M686</f>
        <v>45405</v>
      </c>
      <c r="O685" s="37"/>
      <c r="P685" s="28"/>
      <c r="Q685" s="40" t="str">
        <f t="shared" si="308"/>
        <v/>
      </c>
      <c r="R685" s="41" t="str">
        <f t="shared" si="309"/>
        <v/>
      </c>
      <c r="S685" s="42" t="str">
        <f t="shared" si="310"/>
        <v/>
      </c>
      <c r="T685" s="42" t="str">
        <f t="shared" si="311"/>
        <v/>
      </c>
      <c r="U685" s="42">
        <f t="shared" si="312"/>
        <v>0</v>
      </c>
      <c r="V685" s="37" t="str">
        <f t="shared" ca="1" si="313"/>
        <v>No prazo, ainda não iniciado</v>
      </c>
      <c r="W685" s="33" t="str">
        <f t="shared" si="317"/>
        <v>EVT 57 - CAMINHÃO</v>
      </c>
    </row>
    <row r="686" spans="1:23" x14ac:dyDescent="0.25">
      <c r="A686" s="29">
        <f t="shared" si="302"/>
        <v>57</v>
      </c>
      <c r="B686" s="30" t="s">
        <v>129</v>
      </c>
      <c r="C686" s="31" t="s">
        <v>407</v>
      </c>
      <c r="D686" s="32" t="s">
        <v>146</v>
      </c>
      <c r="E686" s="33" t="str">
        <f t="shared" si="306"/>
        <v>A GERAR NO SINGRA - CAMINHÃO</v>
      </c>
      <c r="F686" s="48"/>
      <c r="G686" s="35" t="str">
        <f t="shared" ref="G686:G696" si="319">G685</f>
        <v>DISPONIBILIZAÇÃO DAS EEOO</v>
      </c>
      <c r="H686" s="47" t="s">
        <v>130</v>
      </c>
      <c r="I686" s="36">
        <v>45567</v>
      </c>
      <c r="J686" s="37" t="s">
        <v>133</v>
      </c>
      <c r="K686" s="38" t="s">
        <v>27</v>
      </c>
      <c r="L686" s="39">
        <v>10</v>
      </c>
      <c r="M686" s="37">
        <f t="shared" si="307"/>
        <v>45405</v>
      </c>
      <c r="N686" s="37">
        <f t="shared" si="318"/>
        <v>45415</v>
      </c>
      <c r="O686" s="37"/>
      <c r="P686" s="28"/>
      <c r="Q686" s="40" t="str">
        <f t="shared" si="308"/>
        <v/>
      </c>
      <c r="R686" s="41" t="str">
        <f t="shared" si="309"/>
        <v/>
      </c>
      <c r="S686" s="42" t="str">
        <f t="shared" si="310"/>
        <v/>
      </c>
      <c r="T686" s="42" t="str">
        <f t="shared" si="311"/>
        <v/>
      </c>
      <c r="U686" s="42">
        <f t="shared" si="312"/>
        <v>0</v>
      </c>
      <c r="V686" s="37" t="str">
        <f t="shared" ca="1" si="313"/>
        <v>No prazo, ainda não iniciado</v>
      </c>
      <c r="W686" s="33" t="str">
        <f t="shared" si="317"/>
        <v>EVT 57 - CAMINHÃO</v>
      </c>
    </row>
    <row r="687" spans="1:23" x14ac:dyDescent="0.25">
      <c r="A687" s="29">
        <f t="shared" si="302"/>
        <v>57</v>
      </c>
      <c r="B687" s="30" t="s">
        <v>129</v>
      </c>
      <c r="C687" s="31" t="s">
        <v>407</v>
      </c>
      <c r="D687" s="32" t="s">
        <v>146</v>
      </c>
      <c r="E687" s="33" t="str">
        <f t="shared" si="306"/>
        <v>A GERAR NO SINGRA - CAMINHÃO</v>
      </c>
      <c r="F687" s="48"/>
      <c r="G687" s="35" t="str">
        <f t="shared" si="319"/>
        <v>DISPONIBILIZAÇÃO DAS EEOO</v>
      </c>
      <c r="H687" s="47" t="s">
        <v>130</v>
      </c>
      <c r="I687" s="36">
        <v>45567</v>
      </c>
      <c r="J687" s="37" t="s">
        <v>134</v>
      </c>
      <c r="K687" s="38" t="s">
        <v>28</v>
      </c>
      <c r="L687" s="39">
        <v>40</v>
      </c>
      <c r="M687" s="37">
        <f t="shared" si="307"/>
        <v>45415</v>
      </c>
      <c r="N687" s="37">
        <f t="shared" si="318"/>
        <v>45455</v>
      </c>
      <c r="O687" s="37"/>
      <c r="P687" s="28"/>
      <c r="Q687" s="40" t="str">
        <f t="shared" si="308"/>
        <v/>
      </c>
      <c r="R687" s="41" t="str">
        <f t="shared" si="309"/>
        <v/>
      </c>
      <c r="S687" s="42" t="str">
        <f t="shared" si="310"/>
        <v/>
      </c>
      <c r="T687" s="42" t="str">
        <f t="shared" si="311"/>
        <v/>
      </c>
      <c r="U687" s="42">
        <f t="shared" si="312"/>
        <v>0</v>
      </c>
      <c r="V687" s="37" t="str">
        <f t="shared" ca="1" si="313"/>
        <v>No prazo, ainda não iniciado</v>
      </c>
      <c r="W687" s="33" t="str">
        <f t="shared" si="317"/>
        <v>EVT 57 - CAMINHÃO</v>
      </c>
    </row>
    <row r="688" spans="1:23" x14ac:dyDescent="0.25">
      <c r="A688" s="29">
        <f t="shared" si="302"/>
        <v>57</v>
      </c>
      <c r="B688" s="30" t="s">
        <v>129</v>
      </c>
      <c r="C688" s="31" t="s">
        <v>407</v>
      </c>
      <c r="D688" s="32" t="s">
        <v>146</v>
      </c>
      <c r="E688" s="33" t="str">
        <f t="shared" si="306"/>
        <v>A GERAR NO SINGRA - CAMINHÃO</v>
      </c>
      <c r="F688" s="48"/>
      <c r="G688" s="35" t="str">
        <f t="shared" si="319"/>
        <v>DISPONIBILIZAÇÃO DAS EEOO</v>
      </c>
      <c r="H688" s="47" t="s">
        <v>130</v>
      </c>
      <c r="I688" s="36">
        <v>45567</v>
      </c>
      <c r="J688" s="37" t="s">
        <v>135</v>
      </c>
      <c r="K688" s="38" t="s">
        <v>29</v>
      </c>
      <c r="L688" s="39">
        <v>5</v>
      </c>
      <c r="M688" s="37">
        <f t="shared" si="307"/>
        <v>45455</v>
      </c>
      <c r="N688" s="37">
        <f t="shared" si="318"/>
        <v>45460</v>
      </c>
      <c r="O688" s="37"/>
      <c r="P688" s="28">
        <v>45131</v>
      </c>
      <c r="Q688" s="40" t="str">
        <f t="shared" si="308"/>
        <v>S</v>
      </c>
      <c r="R688" s="41">
        <f t="shared" si="309"/>
        <v>45131</v>
      </c>
      <c r="S688" s="42">
        <f t="shared" si="310"/>
        <v>5</v>
      </c>
      <c r="T688" s="42">
        <f t="shared" si="311"/>
        <v>45126</v>
      </c>
      <c r="U688" s="42">
        <f t="shared" si="312"/>
        <v>1</v>
      </c>
      <c r="V688" s="37" t="str">
        <f t="shared" ca="1" si="313"/>
        <v>Executado no prazo</v>
      </c>
      <c r="W688" s="33" t="str">
        <f t="shared" si="317"/>
        <v>EVT 57 - CAMINHÃO</v>
      </c>
    </row>
    <row r="689" spans="1:23" x14ac:dyDescent="0.25">
      <c r="A689" s="29">
        <f t="shared" si="302"/>
        <v>57</v>
      </c>
      <c r="B689" s="30" t="s">
        <v>129</v>
      </c>
      <c r="C689" s="31" t="s">
        <v>407</v>
      </c>
      <c r="D689" s="32" t="s">
        <v>146</v>
      </c>
      <c r="E689" s="33" t="str">
        <f t="shared" si="306"/>
        <v>A GERAR NO SINGRA - CAMINHÃO</v>
      </c>
      <c r="F689" s="48"/>
      <c r="G689" s="35" t="str">
        <f t="shared" si="319"/>
        <v>DISPONIBILIZAÇÃO DAS EEOO</v>
      </c>
      <c r="H689" s="47" t="s">
        <v>130</v>
      </c>
      <c r="I689" s="36">
        <v>45567</v>
      </c>
      <c r="J689" s="37" t="s">
        <v>136</v>
      </c>
      <c r="K689" s="38" t="s">
        <v>30</v>
      </c>
      <c r="L689" s="39">
        <v>20</v>
      </c>
      <c r="M689" s="37">
        <f t="shared" si="307"/>
        <v>45460</v>
      </c>
      <c r="N689" s="37">
        <f t="shared" si="318"/>
        <v>45480</v>
      </c>
      <c r="O689" s="37"/>
      <c r="P689" s="28">
        <v>45132</v>
      </c>
      <c r="Q689" s="40" t="str">
        <f t="shared" si="308"/>
        <v>S</v>
      </c>
      <c r="R689" s="41">
        <f t="shared" si="309"/>
        <v>45132</v>
      </c>
      <c r="S689" s="42">
        <f t="shared" si="310"/>
        <v>20</v>
      </c>
      <c r="T689" s="42">
        <f t="shared" si="311"/>
        <v>45112</v>
      </c>
      <c r="U689" s="42">
        <f t="shared" si="312"/>
        <v>1</v>
      </c>
      <c r="V689" s="37" t="str">
        <f t="shared" ca="1" si="313"/>
        <v>Executado no prazo</v>
      </c>
      <c r="W689" s="33" t="str">
        <f t="shared" si="317"/>
        <v>EVT 57 - CAMINHÃO</v>
      </c>
    </row>
    <row r="690" spans="1:23" x14ac:dyDescent="0.25">
      <c r="A690" s="29">
        <f t="shared" si="302"/>
        <v>57</v>
      </c>
      <c r="B690" s="30" t="s">
        <v>129</v>
      </c>
      <c r="C690" s="31" t="s">
        <v>407</v>
      </c>
      <c r="D690" s="32" t="s">
        <v>146</v>
      </c>
      <c r="E690" s="33" t="str">
        <f t="shared" si="306"/>
        <v>A GERAR NO SINGRA - CAMINHÃO</v>
      </c>
      <c r="F690" s="48"/>
      <c r="G690" s="35" t="str">
        <f t="shared" si="319"/>
        <v>DISPONIBILIZAÇÃO DAS EEOO</v>
      </c>
      <c r="H690" s="47" t="s">
        <v>130</v>
      </c>
      <c r="I690" s="36">
        <v>45567</v>
      </c>
      <c r="J690" s="37" t="s">
        <v>137</v>
      </c>
      <c r="K690" s="38" t="s">
        <v>31</v>
      </c>
      <c r="L690" s="39">
        <v>5</v>
      </c>
      <c r="M690" s="37">
        <f t="shared" si="307"/>
        <v>45480</v>
      </c>
      <c r="N690" s="37">
        <f t="shared" si="318"/>
        <v>45485</v>
      </c>
      <c r="O690" s="37">
        <f t="shared" ref="O690:O696" si="320">IF(P689&lt;&gt;"",P689,"")</f>
        <v>45132</v>
      </c>
      <c r="P690" s="28">
        <v>45133</v>
      </c>
      <c r="Q690" s="40" t="str">
        <f t="shared" si="308"/>
        <v>S</v>
      </c>
      <c r="R690" s="41">
        <f t="shared" si="309"/>
        <v>1</v>
      </c>
      <c r="S690" s="42">
        <f t="shared" si="310"/>
        <v>5</v>
      </c>
      <c r="T690" s="42">
        <f t="shared" si="311"/>
        <v>-4</v>
      </c>
      <c r="U690" s="42">
        <f t="shared" si="312"/>
        <v>1</v>
      </c>
      <c r="V690" s="37" t="str">
        <f t="shared" ca="1" si="313"/>
        <v>Executado no prazo</v>
      </c>
      <c r="W690" s="33" t="str">
        <f t="shared" si="317"/>
        <v>EVT 57 - CAMINHÃO</v>
      </c>
    </row>
    <row r="691" spans="1:23" x14ac:dyDescent="0.25">
      <c r="A691" s="29">
        <f t="shared" si="302"/>
        <v>57</v>
      </c>
      <c r="B691" s="30" t="s">
        <v>129</v>
      </c>
      <c r="C691" s="31" t="s">
        <v>407</v>
      </c>
      <c r="D691" s="32" t="s">
        <v>146</v>
      </c>
      <c r="E691" s="33" t="str">
        <f t="shared" si="306"/>
        <v>A GERAR NO SINGRA - CAMINHÃO</v>
      </c>
      <c r="F691" s="48"/>
      <c r="G691" s="35" t="str">
        <f t="shared" si="319"/>
        <v>DISPONIBILIZAÇÃO DAS EEOO</v>
      </c>
      <c r="H691" s="47" t="s">
        <v>130</v>
      </c>
      <c r="I691" s="36">
        <v>45567</v>
      </c>
      <c r="J691" s="37" t="s">
        <v>138</v>
      </c>
      <c r="K691" s="38" t="s">
        <v>32</v>
      </c>
      <c r="L691" s="39">
        <v>5</v>
      </c>
      <c r="M691" s="37">
        <f t="shared" si="307"/>
        <v>45485</v>
      </c>
      <c r="N691" s="37">
        <f t="shared" si="318"/>
        <v>45490</v>
      </c>
      <c r="O691" s="37">
        <f t="shared" si="320"/>
        <v>45133</v>
      </c>
      <c r="P691" s="28">
        <v>45144</v>
      </c>
      <c r="Q691" s="40" t="str">
        <f t="shared" si="308"/>
        <v>S</v>
      </c>
      <c r="R691" s="41">
        <f t="shared" si="309"/>
        <v>11</v>
      </c>
      <c r="S691" s="42">
        <f t="shared" si="310"/>
        <v>5</v>
      </c>
      <c r="T691" s="42">
        <f t="shared" si="311"/>
        <v>6</v>
      </c>
      <c r="U691" s="42">
        <f t="shared" si="312"/>
        <v>1</v>
      </c>
      <c r="V691" s="37" t="str">
        <f t="shared" ca="1" si="313"/>
        <v>Executado no prazo</v>
      </c>
      <c r="W691" s="33" t="str">
        <f t="shared" si="317"/>
        <v>EVT 57 - CAMINHÃO</v>
      </c>
    </row>
    <row r="692" spans="1:23" x14ac:dyDescent="0.25">
      <c r="A692" s="29">
        <f t="shared" si="302"/>
        <v>57</v>
      </c>
      <c r="B692" s="30" t="s">
        <v>129</v>
      </c>
      <c r="C692" s="31" t="s">
        <v>407</v>
      </c>
      <c r="D692" s="32" t="s">
        <v>146</v>
      </c>
      <c r="E692" s="33" t="str">
        <f t="shared" si="306"/>
        <v>A GERAR NO SINGRA - CAMINHÃO</v>
      </c>
      <c r="F692" s="48"/>
      <c r="G692" s="35" t="str">
        <f t="shared" si="319"/>
        <v>DISPONIBILIZAÇÃO DAS EEOO</v>
      </c>
      <c r="H692" s="47" t="s">
        <v>130</v>
      </c>
      <c r="I692" s="36">
        <v>45567</v>
      </c>
      <c r="J692" s="37" t="s">
        <v>139</v>
      </c>
      <c r="K692" s="38" t="s">
        <v>33</v>
      </c>
      <c r="L692" s="39">
        <v>5</v>
      </c>
      <c r="M692" s="37">
        <f t="shared" si="307"/>
        <v>45490</v>
      </c>
      <c r="N692" s="37">
        <f t="shared" si="318"/>
        <v>45495</v>
      </c>
      <c r="O692" s="37">
        <f t="shared" si="320"/>
        <v>45144</v>
      </c>
      <c r="P692" s="28">
        <v>45163</v>
      </c>
      <c r="Q692" s="40" t="str">
        <f t="shared" si="308"/>
        <v>S</v>
      </c>
      <c r="R692" s="41">
        <f t="shared" si="309"/>
        <v>19</v>
      </c>
      <c r="S692" s="42">
        <f t="shared" si="310"/>
        <v>5</v>
      </c>
      <c r="T692" s="42">
        <f t="shared" si="311"/>
        <v>14</v>
      </c>
      <c r="U692" s="42">
        <f t="shared" si="312"/>
        <v>1</v>
      </c>
      <c r="V692" s="37" t="str">
        <f t="shared" ca="1" si="313"/>
        <v>Executado no prazo</v>
      </c>
      <c r="W692" s="33" t="str">
        <f t="shared" si="317"/>
        <v>EVT 57 - CAMINHÃO</v>
      </c>
    </row>
    <row r="693" spans="1:23" x14ac:dyDescent="0.25">
      <c r="A693" s="29">
        <f t="shared" si="302"/>
        <v>57</v>
      </c>
      <c r="B693" s="30" t="s">
        <v>129</v>
      </c>
      <c r="C693" s="31" t="s">
        <v>407</v>
      </c>
      <c r="D693" s="32" t="s">
        <v>146</v>
      </c>
      <c r="E693" s="33" t="str">
        <f t="shared" si="306"/>
        <v>A GERAR NO SINGRA - CAMINHÃO</v>
      </c>
      <c r="F693" s="48"/>
      <c r="G693" s="35" t="str">
        <f t="shared" si="319"/>
        <v>DISPONIBILIZAÇÃO DAS EEOO</v>
      </c>
      <c r="H693" s="47" t="s">
        <v>130</v>
      </c>
      <c r="I693" s="36">
        <v>45567</v>
      </c>
      <c r="J693" s="37" t="s">
        <v>140</v>
      </c>
      <c r="K693" s="38" t="s">
        <v>34</v>
      </c>
      <c r="L693" s="39">
        <v>25</v>
      </c>
      <c r="M693" s="37">
        <f t="shared" si="307"/>
        <v>45495</v>
      </c>
      <c r="N693" s="37">
        <f t="shared" si="318"/>
        <v>45520</v>
      </c>
      <c r="O693" s="37">
        <f t="shared" si="320"/>
        <v>45163</v>
      </c>
      <c r="P693" s="28"/>
      <c r="Q693" s="40" t="str">
        <f t="shared" si="308"/>
        <v/>
      </c>
      <c r="R693" s="41" t="str">
        <f t="shared" si="309"/>
        <v/>
      </c>
      <c r="S693" s="42" t="str">
        <f t="shared" si="310"/>
        <v/>
      </c>
      <c r="T693" s="42" t="str">
        <f t="shared" si="311"/>
        <v/>
      </c>
      <c r="U693" s="42">
        <f t="shared" si="312"/>
        <v>0</v>
      </c>
      <c r="V693" s="37" t="str">
        <f t="shared" ca="1" si="313"/>
        <v>No prazo, em andamento</v>
      </c>
      <c r="W693" s="33" t="str">
        <f t="shared" si="317"/>
        <v>EVT 57 - CAMINHÃO</v>
      </c>
    </row>
    <row r="694" spans="1:23" x14ac:dyDescent="0.25">
      <c r="A694" s="29">
        <f t="shared" si="302"/>
        <v>57</v>
      </c>
      <c r="B694" s="30" t="s">
        <v>129</v>
      </c>
      <c r="C694" s="31" t="s">
        <v>407</v>
      </c>
      <c r="D694" s="32" t="s">
        <v>146</v>
      </c>
      <c r="E694" s="33" t="str">
        <f t="shared" si="306"/>
        <v>A GERAR NO SINGRA - CAMINHÃO</v>
      </c>
      <c r="F694" s="48"/>
      <c r="G694" s="35" t="str">
        <f t="shared" si="319"/>
        <v>DISPONIBILIZAÇÃO DAS EEOO</v>
      </c>
      <c r="H694" s="47" t="s">
        <v>130</v>
      </c>
      <c r="I694" s="36">
        <v>45567</v>
      </c>
      <c r="J694" s="37" t="s">
        <v>141</v>
      </c>
      <c r="K694" s="38" t="s">
        <v>35</v>
      </c>
      <c r="L694" s="39">
        <v>10</v>
      </c>
      <c r="M694" s="37">
        <f t="shared" si="307"/>
        <v>45520</v>
      </c>
      <c r="N694" s="37">
        <f t="shared" si="318"/>
        <v>45530</v>
      </c>
      <c r="O694" s="37" t="str">
        <f t="shared" si="320"/>
        <v/>
      </c>
      <c r="P694" s="28">
        <v>45111</v>
      </c>
      <c r="Q694" s="40" t="str">
        <f t="shared" si="308"/>
        <v>S</v>
      </c>
      <c r="R694" s="41" t="e">
        <f t="shared" si="309"/>
        <v>#VALUE!</v>
      </c>
      <c r="S694" s="42">
        <f t="shared" si="310"/>
        <v>10</v>
      </c>
      <c r="T694" s="42" t="e">
        <f t="shared" si="311"/>
        <v>#VALUE!</v>
      </c>
      <c r="U694" s="42">
        <f t="shared" si="312"/>
        <v>1</v>
      </c>
      <c r="V694" s="37" t="str">
        <f t="shared" ca="1" si="313"/>
        <v>Executado no prazo</v>
      </c>
      <c r="W694" s="33" t="str">
        <f t="shared" si="317"/>
        <v>EVT 57 - CAMINHÃO</v>
      </c>
    </row>
    <row r="695" spans="1:23" x14ac:dyDescent="0.25">
      <c r="A695" s="29">
        <f t="shared" si="302"/>
        <v>57</v>
      </c>
      <c r="B695" s="30" t="s">
        <v>129</v>
      </c>
      <c r="C695" s="31" t="s">
        <v>407</v>
      </c>
      <c r="D695" s="32" t="s">
        <v>146</v>
      </c>
      <c r="E695" s="33" t="str">
        <f t="shared" si="306"/>
        <v>A GERAR NO SINGRA - CAMINHÃO</v>
      </c>
      <c r="F695" s="48"/>
      <c r="G695" s="35" t="str">
        <f t="shared" si="319"/>
        <v>DISPONIBILIZAÇÃO DAS EEOO</v>
      </c>
      <c r="H695" s="47" t="s">
        <v>130</v>
      </c>
      <c r="I695" s="36">
        <v>45567</v>
      </c>
      <c r="J695" s="37" t="s">
        <v>142</v>
      </c>
      <c r="K695" s="38" t="s">
        <v>36</v>
      </c>
      <c r="L695" s="39">
        <v>25</v>
      </c>
      <c r="M695" s="37">
        <f t="shared" si="307"/>
        <v>45530</v>
      </c>
      <c r="N695" s="37">
        <f t="shared" si="318"/>
        <v>45555</v>
      </c>
      <c r="O695" s="37">
        <f t="shared" si="320"/>
        <v>45111</v>
      </c>
      <c r="P695" s="28"/>
      <c r="Q695" s="40" t="str">
        <f t="shared" si="308"/>
        <v/>
      </c>
      <c r="R695" s="41" t="str">
        <f t="shared" si="309"/>
        <v/>
      </c>
      <c r="S695" s="42" t="str">
        <f t="shared" si="310"/>
        <v/>
      </c>
      <c r="T695" s="42" t="str">
        <f t="shared" si="311"/>
        <v/>
      </c>
      <c r="U695" s="42">
        <f t="shared" si="312"/>
        <v>0</v>
      </c>
      <c r="V695" s="37" t="str">
        <f t="shared" ca="1" si="313"/>
        <v>No prazo, em andamento</v>
      </c>
      <c r="W695" s="33" t="str">
        <f t="shared" si="317"/>
        <v>EVT 57 - CAMINHÃO</v>
      </c>
    </row>
    <row r="696" spans="1:23" x14ac:dyDescent="0.25">
      <c r="A696" s="29">
        <f t="shared" si="302"/>
        <v>57</v>
      </c>
      <c r="B696" s="30" t="s">
        <v>129</v>
      </c>
      <c r="C696" s="31" t="s">
        <v>407</v>
      </c>
      <c r="D696" s="32" t="s">
        <v>146</v>
      </c>
      <c r="E696" s="33" t="str">
        <f t="shared" si="306"/>
        <v>A GERAR NO SINGRA - CAMINHÃO</v>
      </c>
      <c r="F696" s="48"/>
      <c r="G696" s="35" t="str">
        <f t="shared" si="319"/>
        <v>DISPONIBILIZAÇÃO DAS EEOO</v>
      </c>
      <c r="H696" s="47" t="s">
        <v>130</v>
      </c>
      <c r="I696" s="36">
        <v>45567</v>
      </c>
      <c r="J696" s="37" t="s">
        <v>143</v>
      </c>
      <c r="K696" s="38" t="s">
        <v>37</v>
      </c>
      <c r="L696" s="39">
        <v>2</v>
      </c>
      <c r="M696" s="37">
        <f t="shared" si="307"/>
        <v>45555</v>
      </c>
      <c r="N696" s="43">
        <f>I696-10</f>
        <v>45557</v>
      </c>
      <c r="O696" s="37" t="str">
        <f t="shared" si="320"/>
        <v/>
      </c>
      <c r="P696" s="28"/>
      <c r="Q696" s="40" t="str">
        <f t="shared" si="308"/>
        <v/>
      </c>
      <c r="R696" s="41" t="str">
        <f t="shared" si="309"/>
        <v/>
      </c>
      <c r="S696" s="42" t="str">
        <f t="shared" si="310"/>
        <v/>
      </c>
      <c r="T696" s="42" t="str">
        <f t="shared" si="311"/>
        <v/>
      </c>
      <c r="U696" s="42">
        <f t="shared" si="312"/>
        <v>0</v>
      </c>
      <c r="V696" s="37" t="str">
        <f t="shared" ca="1" si="313"/>
        <v>No prazo, ainda não iniciado</v>
      </c>
      <c r="W696" s="33" t="str">
        <f t="shared" si="317"/>
        <v>EVT 57 - CAMINHÃO</v>
      </c>
    </row>
    <row r="697" spans="1:23" x14ac:dyDescent="0.25">
      <c r="A697" s="29" t="e">
        <f>#REF!+1</f>
        <v>#REF!</v>
      </c>
      <c r="B697" s="30" t="s">
        <v>129</v>
      </c>
      <c r="C697" s="31" t="s">
        <v>407</v>
      </c>
      <c r="D697" s="32" t="s">
        <v>148</v>
      </c>
      <c r="E697" s="33" t="str">
        <f t="shared" si="306"/>
        <v>A GERAR NO SINGRA - VTR TIPO 03</v>
      </c>
      <c r="F697" s="48"/>
      <c r="G697" s="35" t="str">
        <f>IF(P697="",MID(K697,5,999),IF(P698="",MID(K698,5,999),IF(P699="",MID(K699,5,999),IF(P700="",MID(K700,5,999),IF(P701="",MID(K701,5,999),IF(P702="",MID(K702,5,999),IF(P703="",MID(K703,5,999),IF(P704="",MID(K704,5,999),IF(P705="",MID(K705,5,999),IF(P706="",MID(K706,5,999),IF(P707="",MID(K707,5,999),MID(K708,5,999))))))))))))</f>
        <v>PRONTIFICACAO DOC COMRJ-20</v>
      </c>
      <c r="H697" s="47" t="s">
        <v>147</v>
      </c>
      <c r="I697" s="36">
        <v>45478</v>
      </c>
      <c r="J697" s="37" t="s">
        <v>132</v>
      </c>
      <c r="K697" s="38" t="s">
        <v>26</v>
      </c>
      <c r="L697" s="39">
        <v>5</v>
      </c>
      <c r="M697" s="37">
        <f t="shared" si="307"/>
        <v>45311</v>
      </c>
      <c r="N697" s="37">
        <f t="shared" ref="N697:N707" si="321">M698</f>
        <v>45316</v>
      </c>
      <c r="O697" s="37">
        <f>M697</f>
        <v>45311</v>
      </c>
      <c r="P697" s="28">
        <v>45034</v>
      </c>
      <c r="Q697" s="40" t="str">
        <f t="shared" si="308"/>
        <v>S</v>
      </c>
      <c r="R697" s="41">
        <f t="shared" si="309"/>
        <v>-277</v>
      </c>
      <c r="S697" s="42">
        <f t="shared" si="310"/>
        <v>5</v>
      </c>
      <c r="T697" s="42">
        <f t="shared" si="311"/>
        <v>-282</v>
      </c>
      <c r="U697" s="42">
        <f t="shared" si="312"/>
        <v>1</v>
      </c>
      <c r="V697" s="37" t="str">
        <f t="shared" ca="1" si="313"/>
        <v>Executado no prazo</v>
      </c>
      <c r="W697" s="33" t="e">
        <f t="shared" si="317"/>
        <v>#REF!</v>
      </c>
    </row>
    <row r="698" spans="1:23" x14ac:dyDescent="0.25">
      <c r="A698" s="29" t="e">
        <f>#REF!+1</f>
        <v>#REF!</v>
      </c>
      <c r="B698" s="30" t="s">
        <v>129</v>
      </c>
      <c r="C698" s="31" t="s">
        <v>407</v>
      </c>
      <c r="D698" s="32" t="s">
        <v>148</v>
      </c>
      <c r="E698" s="33" t="str">
        <f t="shared" si="306"/>
        <v>A GERAR NO SINGRA - VTR TIPO 03</v>
      </c>
      <c r="F698" s="48"/>
      <c r="G698" s="35" t="str">
        <f t="shared" ref="G698:G708" si="322">G697</f>
        <v>PRONTIFICACAO DOC COMRJ-20</v>
      </c>
      <c r="H698" s="47" t="s">
        <v>147</v>
      </c>
      <c r="I698" s="36">
        <v>45478</v>
      </c>
      <c r="J698" s="37" t="s">
        <v>133</v>
      </c>
      <c r="K698" s="38" t="s">
        <v>27</v>
      </c>
      <c r="L698" s="39">
        <v>10</v>
      </c>
      <c r="M698" s="37">
        <f t="shared" si="307"/>
        <v>45316</v>
      </c>
      <c r="N698" s="37">
        <f t="shared" si="321"/>
        <v>45326</v>
      </c>
      <c r="O698" s="37">
        <f t="shared" ref="O698:O708" si="323">IF(P697&lt;&gt;"",P697,"")</f>
        <v>45034</v>
      </c>
      <c r="P698" s="28">
        <v>45036</v>
      </c>
      <c r="Q698" s="40" t="str">
        <f t="shared" si="308"/>
        <v>S</v>
      </c>
      <c r="R698" s="41">
        <f t="shared" si="309"/>
        <v>2</v>
      </c>
      <c r="S698" s="42">
        <f t="shared" si="310"/>
        <v>10</v>
      </c>
      <c r="T698" s="42">
        <f t="shared" si="311"/>
        <v>-8</v>
      </c>
      <c r="U698" s="42">
        <f t="shared" si="312"/>
        <v>1</v>
      </c>
      <c r="V698" s="37" t="str">
        <f t="shared" ca="1" si="313"/>
        <v>Executado no prazo</v>
      </c>
      <c r="W698" s="33" t="e">
        <f t="shared" si="317"/>
        <v>#REF!</v>
      </c>
    </row>
    <row r="699" spans="1:23" x14ac:dyDescent="0.25">
      <c r="A699" s="29" t="e">
        <f>#REF!+1</f>
        <v>#REF!</v>
      </c>
      <c r="B699" s="30" t="s">
        <v>129</v>
      </c>
      <c r="C699" s="31" t="s">
        <v>407</v>
      </c>
      <c r="D699" s="32" t="s">
        <v>148</v>
      </c>
      <c r="E699" s="33" t="str">
        <f t="shared" si="306"/>
        <v>A GERAR NO SINGRA - VTR TIPO 03</v>
      </c>
      <c r="F699" s="48"/>
      <c r="G699" s="35" t="str">
        <f t="shared" si="322"/>
        <v>PRONTIFICACAO DOC COMRJ-20</v>
      </c>
      <c r="H699" s="47" t="s">
        <v>147</v>
      </c>
      <c r="I699" s="36">
        <v>45478</v>
      </c>
      <c r="J699" s="37" t="s">
        <v>134</v>
      </c>
      <c r="K699" s="38" t="s">
        <v>28</v>
      </c>
      <c r="L699" s="39">
        <v>40</v>
      </c>
      <c r="M699" s="37">
        <f t="shared" si="307"/>
        <v>45326</v>
      </c>
      <c r="N699" s="37">
        <f t="shared" si="321"/>
        <v>45366</v>
      </c>
      <c r="O699" s="37">
        <f t="shared" si="323"/>
        <v>45036</v>
      </c>
      <c r="P699" s="28">
        <v>45041</v>
      </c>
      <c r="Q699" s="40" t="str">
        <f t="shared" si="308"/>
        <v>S</v>
      </c>
      <c r="R699" s="41">
        <f t="shared" si="309"/>
        <v>5</v>
      </c>
      <c r="S699" s="42">
        <f t="shared" si="310"/>
        <v>40</v>
      </c>
      <c r="T699" s="42">
        <f t="shared" si="311"/>
        <v>-35</v>
      </c>
      <c r="U699" s="42">
        <f t="shared" si="312"/>
        <v>1</v>
      </c>
      <c r="V699" s="37" t="str">
        <f t="shared" ca="1" si="313"/>
        <v>Executado no prazo</v>
      </c>
      <c r="W699" s="33" t="e">
        <f t="shared" si="317"/>
        <v>#REF!</v>
      </c>
    </row>
    <row r="700" spans="1:23" x14ac:dyDescent="0.25">
      <c r="A700" s="29" t="e">
        <f>#REF!+1</f>
        <v>#REF!</v>
      </c>
      <c r="B700" s="30" t="s">
        <v>129</v>
      </c>
      <c r="C700" s="31" t="s">
        <v>407</v>
      </c>
      <c r="D700" s="32" t="s">
        <v>148</v>
      </c>
      <c r="E700" s="33" t="str">
        <f t="shared" si="306"/>
        <v>A GERAR NO SINGRA - VTR TIPO 03</v>
      </c>
      <c r="F700" s="48"/>
      <c r="G700" s="35" t="str">
        <f t="shared" si="322"/>
        <v>PRONTIFICACAO DOC COMRJ-20</v>
      </c>
      <c r="H700" s="47" t="s">
        <v>147</v>
      </c>
      <c r="I700" s="36">
        <v>45478</v>
      </c>
      <c r="J700" s="37" t="s">
        <v>135</v>
      </c>
      <c r="K700" s="38" t="s">
        <v>29</v>
      </c>
      <c r="L700" s="39">
        <v>5</v>
      </c>
      <c r="M700" s="37">
        <f t="shared" si="307"/>
        <v>45366</v>
      </c>
      <c r="N700" s="37">
        <f t="shared" si="321"/>
        <v>45371</v>
      </c>
      <c r="O700" s="37">
        <f t="shared" si="323"/>
        <v>45041</v>
      </c>
      <c r="P700" s="28">
        <v>45045</v>
      </c>
      <c r="Q700" s="40" t="str">
        <f t="shared" si="308"/>
        <v>S</v>
      </c>
      <c r="R700" s="41">
        <f t="shared" si="309"/>
        <v>4</v>
      </c>
      <c r="S700" s="42">
        <f t="shared" si="310"/>
        <v>5</v>
      </c>
      <c r="T700" s="42">
        <f t="shared" si="311"/>
        <v>-1</v>
      </c>
      <c r="U700" s="42">
        <f t="shared" si="312"/>
        <v>1</v>
      </c>
      <c r="V700" s="37" t="str">
        <f t="shared" ca="1" si="313"/>
        <v>Executado no prazo</v>
      </c>
      <c r="W700" s="33" t="e">
        <f t="shared" si="317"/>
        <v>#REF!</v>
      </c>
    </row>
    <row r="701" spans="1:23" x14ac:dyDescent="0.25">
      <c r="A701" s="29" t="e">
        <f>#REF!+1</f>
        <v>#REF!</v>
      </c>
      <c r="B701" s="30" t="s">
        <v>129</v>
      </c>
      <c r="C701" s="31" t="s">
        <v>407</v>
      </c>
      <c r="D701" s="32" t="s">
        <v>148</v>
      </c>
      <c r="E701" s="33" t="str">
        <f t="shared" si="306"/>
        <v>A GERAR NO SINGRA - VTR TIPO 03</v>
      </c>
      <c r="F701" s="48"/>
      <c r="G701" s="35" t="str">
        <f t="shared" si="322"/>
        <v>PRONTIFICACAO DOC COMRJ-20</v>
      </c>
      <c r="H701" s="47" t="s">
        <v>147</v>
      </c>
      <c r="I701" s="36">
        <v>45478</v>
      </c>
      <c r="J701" s="37" t="s">
        <v>136</v>
      </c>
      <c r="K701" s="38" t="s">
        <v>30</v>
      </c>
      <c r="L701" s="39">
        <v>20</v>
      </c>
      <c r="M701" s="37">
        <f t="shared" si="307"/>
        <v>45371</v>
      </c>
      <c r="N701" s="37">
        <f t="shared" si="321"/>
        <v>45391</v>
      </c>
      <c r="O701" s="37">
        <f t="shared" si="323"/>
        <v>45045</v>
      </c>
      <c r="P701" s="28">
        <v>45056</v>
      </c>
      <c r="Q701" s="40" t="str">
        <f t="shared" si="308"/>
        <v>S</v>
      </c>
      <c r="R701" s="41">
        <f t="shared" si="309"/>
        <v>11</v>
      </c>
      <c r="S701" s="42">
        <f t="shared" si="310"/>
        <v>20</v>
      </c>
      <c r="T701" s="42">
        <f t="shared" si="311"/>
        <v>-9</v>
      </c>
      <c r="U701" s="42">
        <f t="shared" si="312"/>
        <v>1</v>
      </c>
      <c r="V701" s="37" t="str">
        <f t="shared" ca="1" si="313"/>
        <v>Executado no prazo</v>
      </c>
      <c r="W701" s="33" t="e">
        <f t="shared" si="317"/>
        <v>#REF!</v>
      </c>
    </row>
    <row r="702" spans="1:23" x14ac:dyDescent="0.25">
      <c r="A702" s="29" t="e">
        <f>#REF!+1</f>
        <v>#REF!</v>
      </c>
      <c r="B702" s="30" t="s">
        <v>129</v>
      </c>
      <c r="C702" s="31" t="s">
        <v>407</v>
      </c>
      <c r="D702" s="32" t="s">
        <v>148</v>
      </c>
      <c r="E702" s="33" t="str">
        <f t="shared" si="306"/>
        <v>A GERAR NO SINGRA - VTR TIPO 03</v>
      </c>
      <c r="F702" s="48"/>
      <c r="G702" s="35" t="str">
        <f t="shared" si="322"/>
        <v>PRONTIFICACAO DOC COMRJ-20</v>
      </c>
      <c r="H702" s="47" t="s">
        <v>147</v>
      </c>
      <c r="I702" s="36">
        <v>45478</v>
      </c>
      <c r="J702" s="37" t="s">
        <v>137</v>
      </c>
      <c r="K702" s="38" t="s">
        <v>31</v>
      </c>
      <c r="L702" s="39">
        <v>5</v>
      </c>
      <c r="M702" s="37">
        <f t="shared" si="307"/>
        <v>45391</v>
      </c>
      <c r="N702" s="37">
        <f t="shared" si="321"/>
        <v>45396</v>
      </c>
      <c r="O702" s="37">
        <f t="shared" si="323"/>
        <v>45056</v>
      </c>
      <c r="P702" s="28">
        <v>45058</v>
      </c>
      <c r="Q702" s="40" t="str">
        <f t="shared" si="308"/>
        <v>S</v>
      </c>
      <c r="R702" s="41">
        <f t="shared" si="309"/>
        <v>2</v>
      </c>
      <c r="S702" s="42">
        <f t="shared" si="310"/>
        <v>5</v>
      </c>
      <c r="T702" s="42">
        <f t="shared" si="311"/>
        <v>-3</v>
      </c>
      <c r="U702" s="42">
        <f t="shared" si="312"/>
        <v>1</v>
      </c>
      <c r="V702" s="37" t="str">
        <f t="shared" ca="1" si="313"/>
        <v>Executado no prazo</v>
      </c>
      <c r="W702" s="33" t="e">
        <f t="shared" si="317"/>
        <v>#REF!</v>
      </c>
    </row>
    <row r="703" spans="1:23" x14ac:dyDescent="0.25">
      <c r="A703" s="29" t="e">
        <f>#REF!+1</f>
        <v>#REF!</v>
      </c>
      <c r="B703" s="30" t="s">
        <v>129</v>
      </c>
      <c r="C703" s="31" t="s">
        <v>407</v>
      </c>
      <c r="D703" s="32" t="s">
        <v>148</v>
      </c>
      <c r="E703" s="33" t="str">
        <f t="shared" si="306"/>
        <v>A GERAR NO SINGRA - VTR TIPO 03</v>
      </c>
      <c r="F703" s="48"/>
      <c r="G703" s="35" t="str">
        <f t="shared" si="322"/>
        <v>PRONTIFICACAO DOC COMRJ-20</v>
      </c>
      <c r="H703" s="47" t="s">
        <v>147</v>
      </c>
      <c r="I703" s="36">
        <v>45478</v>
      </c>
      <c r="J703" s="37" t="s">
        <v>138</v>
      </c>
      <c r="K703" s="38" t="s">
        <v>32</v>
      </c>
      <c r="L703" s="39">
        <v>5</v>
      </c>
      <c r="M703" s="37">
        <f t="shared" si="307"/>
        <v>45396</v>
      </c>
      <c r="N703" s="37">
        <f t="shared" si="321"/>
        <v>45401</v>
      </c>
      <c r="O703" s="37">
        <f t="shared" si="323"/>
        <v>45058</v>
      </c>
      <c r="P703" s="28">
        <v>45058</v>
      </c>
      <c r="Q703" s="40" t="str">
        <f t="shared" si="308"/>
        <v>S</v>
      </c>
      <c r="R703" s="41">
        <f t="shared" si="309"/>
        <v>0</v>
      </c>
      <c r="S703" s="42">
        <f t="shared" si="310"/>
        <v>5</v>
      </c>
      <c r="T703" s="42">
        <f t="shared" si="311"/>
        <v>-5</v>
      </c>
      <c r="U703" s="42">
        <f t="shared" si="312"/>
        <v>1</v>
      </c>
      <c r="V703" s="37" t="str">
        <f t="shared" ca="1" si="313"/>
        <v>Executado no prazo</v>
      </c>
      <c r="W703" s="33" t="e">
        <f t="shared" si="317"/>
        <v>#REF!</v>
      </c>
    </row>
    <row r="704" spans="1:23" x14ac:dyDescent="0.25">
      <c r="A704" s="29" t="e">
        <f>#REF!+1</f>
        <v>#REF!</v>
      </c>
      <c r="B704" s="30" t="s">
        <v>129</v>
      </c>
      <c r="C704" s="31" t="s">
        <v>407</v>
      </c>
      <c r="D704" s="32" t="s">
        <v>148</v>
      </c>
      <c r="E704" s="33" t="str">
        <f t="shared" si="306"/>
        <v>A GERAR NO SINGRA - VTR TIPO 03</v>
      </c>
      <c r="F704" s="48"/>
      <c r="G704" s="35" t="str">
        <f t="shared" si="322"/>
        <v>PRONTIFICACAO DOC COMRJ-20</v>
      </c>
      <c r="H704" s="47" t="s">
        <v>147</v>
      </c>
      <c r="I704" s="36">
        <v>45478</v>
      </c>
      <c r="J704" s="37" t="s">
        <v>139</v>
      </c>
      <c r="K704" s="38" t="s">
        <v>33</v>
      </c>
      <c r="L704" s="39">
        <v>5</v>
      </c>
      <c r="M704" s="37">
        <f t="shared" si="307"/>
        <v>45401</v>
      </c>
      <c r="N704" s="37">
        <f t="shared" si="321"/>
        <v>45406</v>
      </c>
      <c r="O704" s="37">
        <f t="shared" si="323"/>
        <v>45058</v>
      </c>
      <c r="P704" s="28">
        <v>45062</v>
      </c>
      <c r="Q704" s="40" t="str">
        <f t="shared" si="308"/>
        <v>S</v>
      </c>
      <c r="R704" s="41">
        <f t="shared" si="309"/>
        <v>4</v>
      </c>
      <c r="S704" s="42">
        <f t="shared" si="310"/>
        <v>5</v>
      </c>
      <c r="T704" s="42">
        <f t="shared" si="311"/>
        <v>-1</v>
      </c>
      <c r="U704" s="42">
        <f t="shared" si="312"/>
        <v>1</v>
      </c>
      <c r="V704" s="37" t="str">
        <f t="shared" ca="1" si="313"/>
        <v>Executado no prazo</v>
      </c>
      <c r="W704" s="33" t="e">
        <f t="shared" si="317"/>
        <v>#REF!</v>
      </c>
    </row>
    <row r="705" spans="1:23" x14ac:dyDescent="0.25">
      <c r="A705" s="29" t="e">
        <f>#REF!+1</f>
        <v>#REF!</v>
      </c>
      <c r="B705" s="30" t="s">
        <v>129</v>
      </c>
      <c r="C705" s="31" t="s">
        <v>407</v>
      </c>
      <c r="D705" s="32" t="s">
        <v>148</v>
      </c>
      <c r="E705" s="33" t="str">
        <f t="shared" si="306"/>
        <v>A GERAR NO SINGRA - VTR TIPO 03</v>
      </c>
      <c r="F705" s="48"/>
      <c r="G705" s="35" t="str">
        <f t="shared" si="322"/>
        <v>PRONTIFICACAO DOC COMRJ-20</v>
      </c>
      <c r="H705" s="47" t="s">
        <v>147</v>
      </c>
      <c r="I705" s="36">
        <v>45478</v>
      </c>
      <c r="J705" s="37" t="s">
        <v>140</v>
      </c>
      <c r="K705" s="38" t="s">
        <v>34</v>
      </c>
      <c r="L705" s="39">
        <v>25</v>
      </c>
      <c r="M705" s="37">
        <f t="shared" si="307"/>
        <v>45406</v>
      </c>
      <c r="N705" s="37">
        <f t="shared" si="321"/>
        <v>45431</v>
      </c>
      <c r="O705" s="37">
        <f t="shared" si="323"/>
        <v>45062</v>
      </c>
      <c r="P705" s="28">
        <v>45090</v>
      </c>
      <c r="Q705" s="40" t="str">
        <f t="shared" si="308"/>
        <v>S</v>
      </c>
      <c r="R705" s="41">
        <f t="shared" si="309"/>
        <v>28</v>
      </c>
      <c r="S705" s="42">
        <f t="shared" si="310"/>
        <v>25</v>
      </c>
      <c r="T705" s="42">
        <f t="shared" si="311"/>
        <v>3</v>
      </c>
      <c r="U705" s="42">
        <f t="shared" si="312"/>
        <v>1</v>
      </c>
      <c r="V705" s="37" t="str">
        <f t="shared" ca="1" si="313"/>
        <v>Executado no prazo</v>
      </c>
      <c r="W705" s="33" t="e">
        <f t="shared" si="317"/>
        <v>#REF!</v>
      </c>
    </row>
    <row r="706" spans="1:23" x14ac:dyDescent="0.25">
      <c r="A706" s="29" t="e">
        <f>#REF!+1</f>
        <v>#REF!</v>
      </c>
      <c r="B706" s="30" t="s">
        <v>129</v>
      </c>
      <c r="C706" s="31" t="s">
        <v>407</v>
      </c>
      <c r="D706" s="32" t="s">
        <v>148</v>
      </c>
      <c r="E706" s="33" t="str">
        <f t="shared" si="306"/>
        <v>A GERAR NO SINGRA - VTR TIPO 03</v>
      </c>
      <c r="F706" s="48"/>
      <c r="G706" s="35" t="str">
        <f t="shared" si="322"/>
        <v>PRONTIFICACAO DOC COMRJ-20</v>
      </c>
      <c r="H706" s="47" t="s">
        <v>147</v>
      </c>
      <c r="I706" s="36">
        <v>45478</v>
      </c>
      <c r="J706" s="37" t="s">
        <v>141</v>
      </c>
      <c r="K706" s="38" t="s">
        <v>35</v>
      </c>
      <c r="L706" s="39">
        <v>10</v>
      </c>
      <c r="M706" s="37">
        <f t="shared" si="307"/>
        <v>45431</v>
      </c>
      <c r="N706" s="37">
        <f t="shared" si="321"/>
        <v>45441</v>
      </c>
      <c r="O706" s="37">
        <f t="shared" si="323"/>
        <v>45090</v>
      </c>
      <c r="P706" s="28">
        <v>45107</v>
      </c>
      <c r="Q706" s="40" t="str">
        <f t="shared" si="308"/>
        <v>S</v>
      </c>
      <c r="R706" s="41">
        <f t="shared" si="309"/>
        <v>17</v>
      </c>
      <c r="S706" s="42">
        <f t="shared" si="310"/>
        <v>10</v>
      </c>
      <c r="T706" s="42">
        <f t="shared" si="311"/>
        <v>7</v>
      </c>
      <c r="U706" s="42">
        <f t="shared" si="312"/>
        <v>1</v>
      </c>
      <c r="V706" s="37" t="str">
        <f t="shared" ca="1" si="313"/>
        <v>Executado no prazo</v>
      </c>
      <c r="W706" s="33" t="e">
        <f t="shared" si="317"/>
        <v>#REF!</v>
      </c>
    </row>
    <row r="707" spans="1:23" x14ac:dyDescent="0.25">
      <c r="A707" s="29" t="e">
        <f>#REF!+1</f>
        <v>#REF!</v>
      </c>
      <c r="B707" s="30" t="s">
        <v>129</v>
      </c>
      <c r="C707" s="31" t="s">
        <v>407</v>
      </c>
      <c r="D707" s="32" t="s">
        <v>148</v>
      </c>
      <c r="E707" s="33" t="str">
        <f t="shared" si="306"/>
        <v>A GERAR NO SINGRA - VTR TIPO 03</v>
      </c>
      <c r="F707" s="48"/>
      <c r="G707" s="35" t="str">
        <f t="shared" si="322"/>
        <v>PRONTIFICACAO DOC COMRJ-20</v>
      </c>
      <c r="H707" s="47" t="s">
        <v>147</v>
      </c>
      <c r="I707" s="36">
        <v>45478</v>
      </c>
      <c r="J707" s="37" t="s">
        <v>142</v>
      </c>
      <c r="K707" s="38" t="s">
        <v>36</v>
      </c>
      <c r="L707" s="39">
        <v>25</v>
      </c>
      <c r="M707" s="37">
        <f t="shared" si="307"/>
        <v>45441</v>
      </c>
      <c r="N707" s="37">
        <f t="shared" si="321"/>
        <v>45466</v>
      </c>
      <c r="O707" s="37">
        <f t="shared" si="323"/>
        <v>45107</v>
      </c>
      <c r="P707" s="28">
        <v>45107</v>
      </c>
      <c r="Q707" s="40" t="str">
        <f t="shared" si="308"/>
        <v>S</v>
      </c>
      <c r="R707" s="41">
        <f t="shared" si="309"/>
        <v>0</v>
      </c>
      <c r="S707" s="42">
        <f t="shared" si="310"/>
        <v>25</v>
      </c>
      <c r="T707" s="42">
        <f t="shared" si="311"/>
        <v>-25</v>
      </c>
      <c r="U707" s="42">
        <f t="shared" si="312"/>
        <v>1</v>
      </c>
      <c r="V707" s="37" t="str">
        <f t="shared" ca="1" si="313"/>
        <v>Executado no prazo</v>
      </c>
      <c r="W707" s="33" t="e">
        <f t="shared" si="317"/>
        <v>#REF!</v>
      </c>
    </row>
    <row r="708" spans="1:23" x14ac:dyDescent="0.25">
      <c r="A708" s="29" t="e">
        <f>#REF!+1</f>
        <v>#REF!</v>
      </c>
      <c r="B708" s="30" t="s">
        <v>129</v>
      </c>
      <c r="C708" s="31" t="s">
        <v>407</v>
      </c>
      <c r="D708" s="32" t="s">
        <v>148</v>
      </c>
      <c r="E708" s="33" t="str">
        <f t="shared" si="306"/>
        <v>A GERAR NO SINGRA - VTR TIPO 03</v>
      </c>
      <c r="F708" s="48"/>
      <c r="G708" s="35" t="str">
        <f t="shared" si="322"/>
        <v>PRONTIFICACAO DOC COMRJ-20</v>
      </c>
      <c r="H708" s="47" t="s">
        <v>147</v>
      </c>
      <c r="I708" s="36">
        <v>45478</v>
      </c>
      <c r="J708" s="37" t="s">
        <v>143</v>
      </c>
      <c r="K708" s="38" t="s">
        <v>37</v>
      </c>
      <c r="L708" s="39">
        <v>2</v>
      </c>
      <c r="M708" s="37">
        <f t="shared" si="307"/>
        <v>45466</v>
      </c>
      <c r="N708" s="43">
        <f>I708-10</f>
        <v>45468</v>
      </c>
      <c r="O708" s="37">
        <f t="shared" si="323"/>
        <v>45107</v>
      </c>
      <c r="P708" s="28">
        <v>45107</v>
      </c>
      <c r="Q708" s="40" t="str">
        <f t="shared" si="308"/>
        <v>S</v>
      </c>
      <c r="R708" s="41">
        <f t="shared" si="309"/>
        <v>0</v>
      </c>
      <c r="S708" s="42">
        <f t="shared" si="310"/>
        <v>2</v>
      </c>
      <c r="T708" s="42">
        <f t="shared" si="311"/>
        <v>-2</v>
      </c>
      <c r="U708" s="42">
        <f t="shared" si="312"/>
        <v>1</v>
      </c>
      <c r="V708" s="37" t="str">
        <f t="shared" ca="1" si="313"/>
        <v>Executado no prazo</v>
      </c>
      <c r="W708" s="33" t="e">
        <f t="shared" si="317"/>
        <v>#REF!</v>
      </c>
    </row>
    <row r="709" spans="1:23" x14ac:dyDescent="0.25">
      <c r="A709" s="29" t="e">
        <f>#REF!+1</f>
        <v>#REF!</v>
      </c>
      <c r="B709" s="30" t="s">
        <v>129</v>
      </c>
      <c r="C709" s="31" t="s">
        <v>407</v>
      </c>
      <c r="D709" s="32" t="s">
        <v>150</v>
      </c>
      <c r="E709" s="33" t="str">
        <f t="shared" ref="E709:E772" si="324">C709&amp;" - "&amp;D709</f>
        <v>A GERAR NO SINGRA - AMBULÂNCIA RJ, SP, PA, MS, DF, AM, RN e BA</v>
      </c>
      <c r="F709" s="48"/>
      <c r="G709" s="35" t="str">
        <f>IF(P709="",MID(K709,5,999),IF(P710="",MID(K710,5,999),IF(P711="",MID(K711,5,999),IF(P712="",MID(K712,5,999),IF(P713="",MID(K713,5,999),IF(P714="",MID(K714,5,999),IF(P715="",MID(K715,5,999),IF(P716="",MID(K716,5,999),IF(P717="",MID(K717,5,999),IF(P718="",MID(K718,5,999),IF(P719="",MID(K719,5,999),MID(K720,5,999))))))))))))</f>
        <v>DISPONIBILIZAÇÃO DAS EEOO</v>
      </c>
      <c r="H709" s="47" t="s">
        <v>149</v>
      </c>
      <c r="I709" s="36">
        <v>45619</v>
      </c>
      <c r="J709" s="37" t="s">
        <v>132</v>
      </c>
      <c r="K709" s="38" t="s">
        <v>26</v>
      </c>
      <c r="L709" s="39">
        <v>5</v>
      </c>
      <c r="M709" s="37">
        <f t="shared" ref="M709:M772" si="325">N709-L709</f>
        <v>45452</v>
      </c>
      <c r="N709" s="37">
        <f t="shared" ref="N709:N719" si="326">M710</f>
        <v>45457</v>
      </c>
      <c r="O709" s="37">
        <v>45131</v>
      </c>
      <c r="P709" s="28"/>
      <c r="Q709" s="40" t="str">
        <f t="shared" ref="Q709:Q772" si="327">IF(P709&lt;&gt;"","S","")</f>
        <v/>
      </c>
      <c r="R709" s="41" t="str">
        <f t="shared" ref="R709:R772" si="328">IF(Q709="S",P709-O709,"")</f>
        <v/>
      </c>
      <c r="S709" s="42" t="str">
        <f t="shared" ref="S709:S772" si="329">IF(Q709="S",L709,"")</f>
        <v/>
      </c>
      <c r="T709" s="42" t="str">
        <f t="shared" ref="T709:T772" si="330">IF(R709&lt;&gt;"",R709-L709,"")</f>
        <v/>
      </c>
      <c r="U709" s="42">
        <f t="shared" ref="U709:U772" si="331">IF(Q709&lt;&gt;"",1,0)</f>
        <v>0</v>
      </c>
      <c r="V709" s="37" t="str">
        <f t="shared" ref="V709:V772" ca="1" si="332">IF(AND(N709&gt;=TODAY(),P709="",O709=""),"No prazo, ainda não iniciado",IF(AND(P709&lt;=N709,P709&lt;&gt;""),"Executado no prazo",IF(AND(N709&gt;=TODAY(),P709="",O709&lt;&gt;""),"No prazo, em andamento",IF(AND(P709&gt;N709,P709&lt;&gt;""),"Executado com atraso",IF(AND(N709&lt;TODAY(),P709="",O709=""),"Atrasado, ainda não iniciado",IF(AND(N709&lt;TODAY(),P709="",O709&lt;&gt;""),"Atrasado, em andamento"))))))</f>
        <v>No prazo, em andamento</v>
      </c>
      <c r="W709" s="33" t="e">
        <f t="shared" si="317"/>
        <v>#REF!</v>
      </c>
    </row>
    <row r="710" spans="1:23" x14ac:dyDescent="0.25">
      <c r="A710" s="29" t="e">
        <f>#REF!+1</f>
        <v>#REF!</v>
      </c>
      <c r="B710" s="30" t="s">
        <v>129</v>
      </c>
      <c r="C710" s="31" t="s">
        <v>407</v>
      </c>
      <c r="D710" s="32" t="s">
        <v>150</v>
      </c>
      <c r="E710" s="33" t="str">
        <f t="shared" si="324"/>
        <v>A GERAR NO SINGRA - AMBULÂNCIA RJ, SP, PA, MS, DF, AM, RN e BA</v>
      </c>
      <c r="F710" s="48"/>
      <c r="G710" s="35" t="str">
        <f t="shared" ref="G710:G720" si="333">G709</f>
        <v>DISPONIBILIZAÇÃO DAS EEOO</v>
      </c>
      <c r="H710" s="47" t="s">
        <v>149</v>
      </c>
      <c r="I710" s="36">
        <v>45619</v>
      </c>
      <c r="J710" s="37" t="s">
        <v>133</v>
      </c>
      <c r="K710" s="38" t="s">
        <v>27</v>
      </c>
      <c r="L710" s="39">
        <v>10</v>
      </c>
      <c r="M710" s="37">
        <f t="shared" si="325"/>
        <v>45457</v>
      </c>
      <c r="N710" s="37">
        <f t="shared" si="326"/>
        <v>45467</v>
      </c>
      <c r="O710" s="37">
        <v>45146</v>
      </c>
      <c r="P710" s="28"/>
      <c r="Q710" s="40" t="str">
        <f t="shared" si="327"/>
        <v/>
      </c>
      <c r="R710" s="41" t="str">
        <f t="shared" si="328"/>
        <v/>
      </c>
      <c r="S710" s="42" t="str">
        <f t="shared" si="329"/>
        <v/>
      </c>
      <c r="T710" s="42" t="str">
        <f t="shared" si="330"/>
        <v/>
      </c>
      <c r="U710" s="42">
        <f t="shared" si="331"/>
        <v>0</v>
      </c>
      <c r="V710" s="37" t="str">
        <f t="shared" ca="1" si="332"/>
        <v>No prazo, em andamento</v>
      </c>
      <c r="W710" s="33" t="e">
        <f t="shared" si="317"/>
        <v>#REF!</v>
      </c>
    </row>
    <row r="711" spans="1:23" x14ac:dyDescent="0.25">
      <c r="A711" s="29" t="e">
        <f>#REF!+1</f>
        <v>#REF!</v>
      </c>
      <c r="B711" s="30" t="s">
        <v>129</v>
      </c>
      <c r="C711" s="31" t="s">
        <v>407</v>
      </c>
      <c r="D711" s="32" t="s">
        <v>150</v>
      </c>
      <c r="E711" s="33" t="str">
        <f t="shared" si="324"/>
        <v>A GERAR NO SINGRA - AMBULÂNCIA RJ, SP, PA, MS, DF, AM, RN e BA</v>
      </c>
      <c r="F711" s="48"/>
      <c r="G711" s="35" t="str">
        <f t="shared" si="333"/>
        <v>DISPONIBILIZAÇÃO DAS EEOO</v>
      </c>
      <c r="H711" s="47" t="s">
        <v>149</v>
      </c>
      <c r="I711" s="36">
        <v>45619</v>
      </c>
      <c r="J711" s="37" t="s">
        <v>134</v>
      </c>
      <c r="K711" s="38" t="s">
        <v>28</v>
      </c>
      <c r="L711" s="39">
        <v>40</v>
      </c>
      <c r="M711" s="37">
        <f t="shared" si="325"/>
        <v>45467</v>
      </c>
      <c r="N711" s="37">
        <f t="shared" si="326"/>
        <v>45507</v>
      </c>
      <c r="O711" s="37">
        <v>45146</v>
      </c>
      <c r="P711" s="28"/>
      <c r="Q711" s="40" t="str">
        <f t="shared" si="327"/>
        <v/>
      </c>
      <c r="R711" s="41" t="str">
        <f t="shared" si="328"/>
        <v/>
      </c>
      <c r="S711" s="42" t="str">
        <f t="shared" si="329"/>
        <v/>
      </c>
      <c r="T711" s="42" t="str">
        <f t="shared" si="330"/>
        <v/>
      </c>
      <c r="U711" s="42">
        <f t="shared" si="331"/>
        <v>0</v>
      </c>
      <c r="V711" s="37" t="str">
        <f t="shared" ca="1" si="332"/>
        <v>No prazo, em andamento</v>
      </c>
      <c r="W711" s="33" t="e">
        <f t="shared" si="317"/>
        <v>#REF!</v>
      </c>
    </row>
    <row r="712" spans="1:23" x14ac:dyDescent="0.25">
      <c r="A712" s="29" t="e">
        <f>#REF!+1</f>
        <v>#REF!</v>
      </c>
      <c r="B712" s="30" t="s">
        <v>129</v>
      </c>
      <c r="C712" s="31" t="s">
        <v>407</v>
      </c>
      <c r="D712" s="32" t="s">
        <v>150</v>
      </c>
      <c r="E712" s="33" t="str">
        <f t="shared" si="324"/>
        <v>A GERAR NO SINGRA - AMBULÂNCIA RJ, SP, PA, MS, DF, AM, RN e BA</v>
      </c>
      <c r="F712" s="48"/>
      <c r="G712" s="35" t="str">
        <f t="shared" si="333"/>
        <v>DISPONIBILIZAÇÃO DAS EEOO</v>
      </c>
      <c r="H712" s="47" t="s">
        <v>149</v>
      </c>
      <c r="I712" s="36">
        <v>45619</v>
      </c>
      <c r="J712" s="37" t="s">
        <v>135</v>
      </c>
      <c r="K712" s="38" t="s">
        <v>29</v>
      </c>
      <c r="L712" s="39">
        <v>5</v>
      </c>
      <c r="M712" s="37">
        <f t="shared" si="325"/>
        <v>45507</v>
      </c>
      <c r="N712" s="37">
        <f t="shared" si="326"/>
        <v>45512</v>
      </c>
      <c r="O712" s="37">
        <v>45148</v>
      </c>
      <c r="P712" s="28"/>
      <c r="Q712" s="40" t="str">
        <f t="shared" si="327"/>
        <v/>
      </c>
      <c r="R712" s="41" t="str">
        <f t="shared" si="328"/>
        <v/>
      </c>
      <c r="S712" s="42" t="str">
        <f t="shared" si="329"/>
        <v/>
      </c>
      <c r="T712" s="42" t="str">
        <f t="shared" si="330"/>
        <v/>
      </c>
      <c r="U712" s="42">
        <f t="shared" si="331"/>
        <v>0</v>
      </c>
      <c r="V712" s="37" t="str">
        <f t="shared" ca="1" si="332"/>
        <v>No prazo, em andamento</v>
      </c>
      <c r="W712" s="33" t="e">
        <f t="shared" si="317"/>
        <v>#REF!</v>
      </c>
    </row>
    <row r="713" spans="1:23" x14ac:dyDescent="0.25">
      <c r="A713" s="29" t="e">
        <f>#REF!+1</f>
        <v>#REF!</v>
      </c>
      <c r="B713" s="30" t="s">
        <v>129</v>
      </c>
      <c r="C713" s="31" t="s">
        <v>407</v>
      </c>
      <c r="D713" s="32" t="s">
        <v>150</v>
      </c>
      <c r="E713" s="33" t="str">
        <f t="shared" si="324"/>
        <v>A GERAR NO SINGRA - AMBULÂNCIA RJ, SP, PA, MS, DF, AM, RN e BA</v>
      </c>
      <c r="F713" s="48"/>
      <c r="G713" s="35" t="str">
        <f t="shared" si="333"/>
        <v>DISPONIBILIZAÇÃO DAS EEOO</v>
      </c>
      <c r="H713" s="47" t="s">
        <v>149</v>
      </c>
      <c r="I713" s="36">
        <v>45619</v>
      </c>
      <c r="J713" s="37" t="s">
        <v>136</v>
      </c>
      <c r="K713" s="38" t="s">
        <v>30</v>
      </c>
      <c r="L713" s="39">
        <v>20</v>
      </c>
      <c r="M713" s="37">
        <f t="shared" si="325"/>
        <v>45512</v>
      </c>
      <c r="N713" s="37">
        <f t="shared" si="326"/>
        <v>45532</v>
      </c>
      <c r="O713" s="37" t="str">
        <f t="shared" ref="O713:O720" si="334">IF(P712&lt;&gt;"",P712,"")</f>
        <v/>
      </c>
      <c r="P713" s="28"/>
      <c r="Q713" s="40" t="str">
        <f t="shared" si="327"/>
        <v/>
      </c>
      <c r="R713" s="41" t="str">
        <f t="shared" si="328"/>
        <v/>
      </c>
      <c r="S713" s="42" t="str">
        <f t="shared" si="329"/>
        <v/>
      </c>
      <c r="T713" s="42" t="str">
        <f t="shared" si="330"/>
        <v/>
      </c>
      <c r="U713" s="42">
        <f t="shared" si="331"/>
        <v>0</v>
      </c>
      <c r="V713" s="37" t="str">
        <f t="shared" ca="1" si="332"/>
        <v>No prazo, ainda não iniciado</v>
      </c>
      <c r="W713" s="33" t="e">
        <f t="shared" si="317"/>
        <v>#REF!</v>
      </c>
    </row>
    <row r="714" spans="1:23" x14ac:dyDescent="0.25">
      <c r="A714" s="29" t="e">
        <f>#REF!+1</f>
        <v>#REF!</v>
      </c>
      <c r="B714" s="30" t="s">
        <v>129</v>
      </c>
      <c r="C714" s="31" t="s">
        <v>407</v>
      </c>
      <c r="D714" s="32" t="s">
        <v>150</v>
      </c>
      <c r="E714" s="33" t="str">
        <f t="shared" si="324"/>
        <v>A GERAR NO SINGRA - AMBULÂNCIA RJ, SP, PA, MS, DF, AM, RN e BA</v>
      </c>
      <c r="F714" s="48"/>
      <c r="G714" s="35" t="str">
        <f t="shared" si="333"/>
        <v>DISPONIBILIZAÇÃO DAS EEOO</v>
      </c>
      <c r="H714" s="47" t="s">
        <v>149</v>
      </c>
      <c r="I714" s="36">
        <v>45619</v>
      </c>
      <c r="J714" s="37" t="s">
        <v>137</v>
      </c>
      <c r="K714" s="38" t="s">
        <v>31</v>
      </c>
      <c r="L714" s="39">
        <v>5</v>
      </c>
      <c r="M714" s="37">
        <f t="shared" si="325"/>
        <v>45532</v>
      </c>
      <c r="N714" s="37">
        <f t="shared" si="326"/>
        <v>45537</v>
      </c>
      <c r="O714" s="37" t="str">
        <f t="shared" si="334"/>
        <v/>
      </c>
      <c r="P714" s="28"/>
      <c r="Q714" s="40" t="str">
        <f t="shared" si="327"/>
        <v/>
      </c>
      <c r="R714" s="41" t="str">
        <f t="shared" si="328"/>
        <v/>
      </c>
      <c r="S714" s="42" t="str">
        <f t="shared" si="329"/>
        <v/>
      </c>
      <c r="T714" s="42" t="str">
        <f t="shared" si="330"/>
        <v/>
      </c>
      <c r="U714" s="42">
        <f t="shared" si="331"/>
        <v>0</v>
      </c>
      <c r="V714" s="37" t="str">
        <f t="shared" ca="1" si="332"/>
        <v>No prazo, ainda não iniciado</v>
      </c>
      <c r="W714" s="33" t="e">
        <f t="shared" si="317"/>
        <v>#REF!</v>
      </c>
    </row>
    <row r="715" spans="1:23" x14ac:dyDescent="0.25">
      <c r="A715" s="29" t="e">
        <f>#REF!+1</f>
        <v>#REF!</v>
      </c>
      <c r="B715" s="30" t="s">
        <v>129</v>
      </c>
      <c r="C715" s="31" t="s">
        <v>407</v>
      </c>
      <c r="D715" s="32" t="s">
        <v>150</v>
      </c>
      <c r="E715" s="33" t="str">
        <f t="shared" si="324"/>
        <v>A GERAR NO SINGRA - AMBULÂNCIA RJ, SP, PA, MS, DF, AM, RN e BA</v>
      </c>
      <c r="F715" s="48"/>
      <c r="G715" s="35" t="str">
        <f t="shared" si="333"/>
        <v>DISPONIBILIZAÇÃO DAS EEOO</v>
      </c>
      <c r="H715" s="47" t="s">
        <v>149</v>
      </c>
      <c r="I715" s="36">
        <v>45619</v>
      </c>
      <c r="J715" s="37" t="s">
        <v>138</v>
      </c>
      <c r="K715" s="38" t="s">
        <v>32</v>
      </c>
      <c r="L715" s="39">
        <v>5</v>
      </c>
      <c r="M715" s="37">
        <f t="shared" si="325"/>
        <v>45537</v>
      </c>
      <c r="N715" s="37">
        <f t="shared" si="326"/>
        <v>45542</v>
      </c>
      <c r="O715" s="37" t="str">
        <f t="shared" si="334"/>
        <v/>
      </c>
      <c r="P715" s="28"/>
      <c r="Q715" s="40" t="str">
        <f t="shared" si="327"/>
        <v/>
      </c>
      <c r="R715" s="41" t="str">
        <f t="shared" si="328"/>
        <v/>
      </c>
      <c r="S715" s="42" t="str">
        <f t="shared" si="329"/>
        <v/>
      </c>
      <c r="T715" s="42" t="str">
        <f t="shared" si="330"/>
        <v/>
      </c>
      <c r="U715" s="42">
        <f t="shared" si="331"/>
        <v>0</v>
      </c>
      <c r="V715" s="37" t="str">
        <f t="shared" ca="1" si="332"/>
        <v>No prazo, ainda não iniciado</v>
      </c>
      <c r="W715" s="33" t="e">
        <f t="shared" ref="W715:W778" si="335">"EVT "&amp;A715&amp;" - "&amp;D715</f>
        <v>#REF!</v>
      </c>
    </row>
    <row r="716" spans="1:23" x14ac:dyDescent="0.25">
      <c r="A716" s="29" t="e">
        <f>#REF!+1</f>
        <v>#REF!</v>
      </c>
      <c r="B716" s="30" t="s">
        <v>129</v>
      </c>
      <c r="C716" s="31" t="s">
        <v>407</v>
      </c>
      <c r="D716" s="32" t="s">
        <v>150</v>
      </c>
      <c r="E716" s="33" t="str">
        <f t="shared" si="324"/>
        <v>A GERAR NO SINGRA - AMBULÂNCIA RJ, SP, PA, MS, DF, AM, RN e BA</v>
      </c>
      <c r="F716" s="48"/>
      <c r="G716" s="35" t="str">
        <f t="shared" si="333"/>
        <v>DISPONIBILIZAÇÃO DAS EEOO</v>
      </c>
      <c r="H716" s="47" t="s">
        <v>149</v>
      </c>
      <c r="I716" s="36">
        <v>45619</v>
      </c>
      <c r="J716" s="37" t="s">
        <v>139</v>
      </c>
      <c r="K716" s="38" t="s">
        <v>33</v>
      </c>
      <c r="L716" s="39">
        <v>5</v>
      </c>
      <c r="M716" s="37">
        <f t="shared" si="325"/>
        <v>45542</v>
      </c>
      <c r="N716" s="37">
        <f t="shared" si="326"/>
        <v>45547</v>
      </c>
      <c r="O716" s="37" t="str">
        <f t="shared" si="334"/>
        <v/>
      </c>
      <c r="P716" s="28"/>
      <c r="Q716" s="40" t="str">
        <f t="shared" si="327"/>
        <v/>
      </c>
      <c r="R716" s="41" t="str">
        <f t="shared" si="328"/>
        <v/>
      </c>
      <c r="S716" s="42" t="str">
        <f t="shared" si="329"/>
        <v/>
      </c>
      <c r="T716" s="42" t="str">
        <f t="shared" si="330"/>
        <v/>
      </c>
      <c r="U716" s="42">
        <f t="shared" si="331"/>
        <v>0</v>
      </c>
      <c r="V716" s="37" t="str">
        <f t="shared" ca="1" si="332"/>
        <v>No prazo, ainda não iniciado</v>
      </c>
      <c r="W716" s="33" t="e">
        <f t="shared" si="335"/>
        <v>#REF!</v>
      </c>
    </row>
    <row r="717" spans="1:23" x14ac:dyDescent="0.25">
      <c r="A717" s="29" t="e">
        <f>#REF!+1</f>
        <v>#REF!</v>
      </c>
      <c r="B717" s="30" t="s">
        <v>129</v>
      </c>
      <c r="C717" s="31" t="s">
        <v>407</v>
      </c>
      <c r="D717" s="32" t="s">
        <v>150</v>
      </c>
      <c r="E717" s="33" t="str">
        <f t="shared" si="324"/>
        <v>A GERAR NO SINGRA - AMBULÂNCIA RJ, SP, PA, MS, DF, AM, RN e BA</v>
      </c>
      <c r="F717" s="48"/>
      <c r="G717" s="35" t="str">
        <f t="shared" si="333"/>
        <v>DISPONIBILIZAÇÃO DAS EEOO</v>
      </c>
      <c r="H717" s="47" t="s">
        <v>149</v>
      </c>
      <c r="I717" s="36">
        <v>45619</v>
      </c>
      <c r="J717" s="37" t="s">
        <v>140</v>
      </c>
      <c r="K717" s="38" t="s">
        <v>34</v>
      </c>
      <c r="L717" s="39">
        <v>25</v>
      </c>
      <c r="M717" s="37">
        <f t="shared" si="325"/>
        <v>45547</v>
      </c>
      <c r="N717" s="37">
        <f t="shared" si="326"/>
        <v>45572</v>
      </c>
      <c r="O717" s="37" t="str">
        <f t="shared" si="334"/>
        <v/>
      </c>
      <c r="P717" s="28"/>
      <c r="Q717" s="40" t="str">
        <f t="shared" si="327"/>
        <v/>
      </c>
      <c r="R717" s="41" t="str">
        <f t="shared" si="328"/>
        <v/>
      </c>
      <c r="S717" s="42" t="str">
        <f t="shared" si="329"/>
        <v/>
      </c>
      <c r="T717" s="42" t="str">
        <f t="shared" si="330"/>
        <v/>
      </c>
      <c r="U717" s="42">
        <f t="shared" si="331"/>
        <v>0</v>
      </c>
      <c r="V717" s="37" t="str">
        <f t="shared" ca="1" si="332"/>
        <v>No prazo, ainda não iniciado</v>
      </c>
      <c r="W717" s="33" t="e">
        <f t="shared" si="335"/>
        <v>#REF!</v>
      </c>
    </row>
    <row r="718" spans="1:23" x14ac:dyDescent="0.25">
      <c r="A718" s="29" t="e">
        <f>#REF!+1</f>
        <v>#REF!</v>
      </c>
      <c r="B718" s="30" t="s">
        <v>129</v>
      </c>
      <c r="C718" s="31" t="s">
        <v>407</v>
      </c>
      <c r="D718" s="32" t="s">
        <v>150</v>
      </c>
      <c r="E718" s="33" t="str">
        <f t="shared" si="324"/>
        <v>A GERAR NO SINGRA - AMBULÂNCIA RJ, SP, PA, MS, DF, AM, RN e BA</v>
      </c>
      <c r="F718" s="48"/>
      <c r="G718" s="35" t="str">
        <f t="shared" si="333"/>
        <v>DISPONIBILIZAÇÃO DAS EEOO</v>
      </c>
      <c r="H718" s="47" t="s">
        <v>149</v>
      </c>
      <c r="I718" s="36">
        <v>45619</v>
      </c>
      <c r="J718" s="37" t="s">
        <v>141</v>
      </c>
      <c r="K718" s="38" t="s">
        <v>35</v>
      </c>
      <c r="L718" s="39">
        <v>10</v>
      </c>
      <c r="M718" s="37">
        <f t="shared" si="325"/>
        <v>45572</v>
      </c>
      <c r="N718" s="37">
        <f t="shared" si="326"/>
        <v>45582</v>
      </c>
      <c r="O718" s="37" t="str">
        <f t="shared" si="334"/>
        <v/>
      </c>
      <c r="P718" s="28"/>
      <c r="Q718" s="40" t="str">
        <f t="shared" si="327"/>
        <v/>
      </c>
      <c r="R718" s="41" t="str">
        <f t="shared" si="328"/>
        <v/>
      </c>
      <c r="S718" s="42" t="str">
        <f t="shared" si="329"/>
        <v/>
      </c>
      <c r="T718" s="42" t="str">
        <f t="shared" si="330"/>
        <v/>
      </c>
      <c r="U718" s="42">
        <f t="shared" si="331"/>
        <v>0</v>
      </c>
      <c r="V718" s="37" t="str">
        <f t="shared" ca="1" si="332"/>
        <v>No prazo, ainda não iniciado</v>
      </c>
      <c r="W718" s="33" t="e">
        <f t="shared" si="335"/>
        <v>#REF!</v>
      </c>
    </row>
    <row r="719" spans="1:23" x14ac:dyDescent="0.25">
      <c r="A719" s="29" t="e">
        <f>#REF!+1</f>
        <v>#REF!</v>
      </c>
      <c r="B719" s="30" t="s">
        <v>129</v>
      </c>
      <c r="C719" s="31" t="s">
        <v>407</v>
      </c>
      <c r="D719" s="32" t="s">
        <v>150</v>
      </c>
      <c r="E719" s="33" t="str">
        <f t="shared" si="324"/>
        <v>A GERAR NO SINGRA - AMBULÂNCIA RJ, SP, PA, MS, DF, AM, RN e BA</v>
      </c>
      <c r="F719" s="48"/>
      <c r="G719" s="35" t="str">
        <f t="shared" si="333"/>
        <v>DISPONIBILIZAÇÃO DAS EEOO</v>
      </c>
      <c r="H719" s="47" t="s">
        <v>149</v>
      </c>
      <c r="I719" s="36">
        <v>45619</v>
      </c>
      <c r="J719" s="37" t="s">
        <v>142</v>
      </c>
      <c r="K719" s="38" t="s">
        <v>36</v>
      </c>
      <c r="L719" s="39">
        <v>25</v>
      </c>
      <c r="M719" s="37">
        <f t="shared" si="325"/>
        <v>45582</v>
      </c>
      <c r="N719" s="37">
        <f t="shared" si="326"/>
        <v>45607</v>
      </c>
      <c r="O719" s="37" t="str">
        <f t="shared" si="334"/>
        <v/>
      </c>
      <c r="P719" s="28"/>
      <c r="Q719" s="40" t="str">
        <f t="shared" si="327"/>
        <v/>
      </c>
      <c r="R719" s="41" t="str">
        <f t="shared" si="328"/>
        <v/>
      </c>
      <c r="S719" s="42" t="str">
        <f t="shared" si="329"/>
        <v/>
      </c>
      <c r="T719" s="42" t="str">
        <f t="shared" si="330"/>
        <v/>
      </c>
      <c r="U719" s="42">
        <f t="shared" si="331"/>
        <v>0</v>
      </c>
      <c r="V719" s="37" t="str">
        <f t="shared" ca="1" si="332"/>
        <v>No prazo, ainda não iniciado</v>
      </c>
      <c r="W719" s="33" t="e">
        <f t="shared" si="335"/>
        <v>#REF!</v>
      </c>
    </row>
    <row r="720" spans="1:23" x14ac:dyDescent="0.25">
      <c r="A720" s="29" t="e">
        <f>#REF!+1</f>
        <v>#REF!</v>
      </c>
      <c r="B720" s="30" t="s">
        <v>129</v>
      </c>
      <c r="C720" s="31" t="s">
        <v>407</v>
      </c>
      <c r="D720" s="32" t="s">
        <v>150</v>
      </c>
      <c r="E720" s="33" t="str">
        <f t="shared" si="324"/>
        <v>A GERAR NO SINGRA - AMBULÂNCIA RJ, SP, PA, MS, DF, AM, RN e BA</v>
      </c>
      <c r="F720" s="48"/>
      <c r="G720" s="35" t="str">
        <f t="shared" si="333"/>
        <v>DISPONIBILIZAÇÃO DAS EEOO</v>
      </c>
      <c r="H720" s="47" t="s">
        <v>149</v>
      </c>
      <c r="I720" s="36">
        <v>45619</v>
      </c>
      <c r="J720" s="37" t="s">
        <v>143</v>
      </c>
      <c r="K720" s="38" t="s">
        <v>37</v>
      </c>
      <c r="L720" s="39">
        <v>2</v>
      </c>
      <c r="M720" s="37">
        <f t="shared" si="325"/>
        <v>45607</v>
      </c>
      <c r="N720" s="43">
        <f>I720-10</f>
        <v>45609</v>
      </c>
      <c r="O720" s="37" t="str">
        <f t="shared" si="334"/>
        <v/>
      </c>
      <c r="P720" s="28"/>
      <c r="Q720" s="40" t="str">
        <f t="shared" si="327"/>
        <v/>
      </c>
      <c r="R720" s="41" t="str">
        <f t="shared" si="328"/>
        <v/>
      </c>
      <c r="S720" s="42" t="str">
        <f t="shared" si="329"/>
        <v/>
      </c>
      <c r="T720" s="42" t="str">
        <f t="shared" si="330"/>
        <v/>
      </c>
      <c r="U720" s="42">
        <f t="shared" si="331"/>
        <v>0</v>
      </c>
      <c r="V720" s="37" t="str">
        <f t="shared" ca="1" si="332"/>
        <v>No prazo, ainda não iniciado</v>
      </c>
      <c r="W720" s="33" t="e">
        <f t="shared" si="335"/>
        <v>#REF!</v>
      </c>
    </row>
    <row r="721" spans="1:23" x14ac:dyDescent="0.25">
      <c r="A721" s="29" t="e">
        <f t="shared" ref="A721:A760" si="336">A709+1</f>
        <v>#REF!</v>
      </c>
      <c r="B721" s="30" t="s">
        <v>151</v>
      </c>
      <c r="C721" s="31" t="s">
        <v>152</v>
      </c>
      <c r="D721" s="32" t="s">
        <v>153</v>
      </c>
      <c r="E721" s="33" t="str">
        <f t="shared" si="324"/>
        <v>36/2024 - Lubrificantes e Graxas (CeIMSPA)</v>
      </c>
      <c r="F721" s="48"/>
      <c r="G721" s="35" t="str">
        <f>IF(P721="",MID(K721,5,999),IF(P722="",MID(K722,5,999),IF(P723="",MID(K723,5,999),IF(P724="",MID(K724,5,999),IF(P725="",MID(K725,5,999),IF(P726="",MID(K726,5,999),IF(P727="",MID(K727,5,999),IF(P728="",MID(K728,5,999),IF(P729="",MID(K729,5,999),IF(P730="",MID(K730,5,999),IF(P731="",MID(K731,5,999),MID(K732,5,999))))))))))))</f>
        <v>DISPONIBILIZAÇÃO DAS EEOO</v>
      </c>
      <c r="H721" s="47" t="s">
        <v>154</v>
      </c>
      <c r="I721" s="36">
        <v>45374</v>
      </c>
      <c r="J721" s="37" t="str">
        <f t="shared" ref="J721:J784" si="337">LEFT(K721,1)</f>
        <v>A</v>
      </c>
      <c r="K721" s="38" t="s">
        <v>26</v>
      </c>
      <c r="L721" s="39">
        <v>0</v>
      </c>
      <c r="M721" s="37">
        <f t="shared" si="325"/>
        <v>45199</v>
      </c>
      <c r="N721" s="37">
        <f t="shared" ref="N721:N731" si="338">M722</f>
        <v>45199</v>
      </c>
      <c r="O721" s="37">
        <f>M721</f>
        <v>45199</v>
      </c>
      <c r="P721" s="28"/>
      <c r="Q721" s="40" t="str">
        <f t="shared" si="327"/>
        <v/>
      </c>
      <c r="R721" s="41" t="str">
        <f t="shared" si="328"/>
        <v/>
      </c>
      <c r="S721" s="42" t="str">
        <f t="shared" si="329"/>
        <v/>
      </c>
      <c r="T721" s="42" t="str">
        <f t="shared" si="330"/>
        <v/>
      </c>
      <c r="U721" s="42">
        <f t="shared" si="331"/>
        <v>0</v>
      </c>
      <c r="V721" s="37" t="str">
        <f t="shared" ca="1" si="332"/>
        <v>Atrasado, em andamento</v>
      </c>
      <c r="W721" s="33" t="e">
        <f t="shared" si="335"/>
        <v>#REF!</v>
      </c>
    </row>
    <row r="722" spans="1:23" x14ac:dyDescent="0.25">
      <c r="A722" s="29" t="e">
        <f t="shared" si="336"/>
        <v>#REF!</v>
      </c>
      <c r="B722" s="30" t="s">
        <v>151</v>
      </c>
      <c r="C722" s="31" t="s">
        <v>152</v>
      </c>
      <c r="D722" s="32" t="s">
        <v>153</v>
      </c>
      <c r="E722" s="33" t="str">
        <f t="shared" si="324"/>
        <v>36/2024 - Lubrificantes e Graxas (CeIMSPA)</v>
      </c>
      <c r="F722" s="48"/>
      <c r="G722" s="35" t="str">
        <f t="shared" ref="G722:G732" si="339">G721</f>
        <v>DISPONIBILIZAÇÃO DAS EEOO</v>
      </c>
      <c r="H722" s="47" t="s">
        <v>154</v>
      </c>
      <c r="I722" s="36">
        <v>45374</v>
      </c>
      <c r="J722" s="37" t="str">
        <f t="shared" si="337"/>
        <v>B</v>
      </c>
      <c r="K722" s="38" t="s">
        <v>27</v>
      </c>
      <c r="L722" s="39">
        <v>5</v>
      </c>
      <c r="M722" s="37">
        <f t="shared" si="325"/>
        <v>45199</v>
      </c>
      <c r="N722" s="37">
        <f t="shared" si="338"/>
        <v>45204</v>
      </c>
      <c r="O722" s="37" t="str">
        <f t="shared" ref="O722:O732" si="340">IF(P721&lt;&gt;"",P721,"")</f>
        <v/>
      </c>
      <c r="P722" s="28"/>
      <c r="Q722" s="40" t="str">
        <f t="shared" si="327"/>
        <v/>
      </c>
      <c r="R722" s="41" t="str">
        <f t="shared" si="328"/>
        <v/>
      </c>
      <c r="S722" s="42" t="str">
        <f t="shared" si="329"/>
        <v/>
      </c>
      <c r="T722" s="42" t="str">
        <f t="shared" si="330"/>
        <v/>
      </c>
      <c r="U722" s="42">
        <f t="shared" si="331"/>
        <v>0</v>
      </c>
      <c r="V722" s="37" t="str">
        <f t="shared" ca="1" si="332"/>
        <v>Atrasado, ainda não iniciado</v>
      </c>
      <c r="W722" s="33" t="e">
        <f t="shared" si="335"/>
        <v>#REF!</v>
      </c>
    </row>
    <row r="723" spans="1:23" x14ac:dyDescent="0.25">
      <c r="A723" s="29" t="e">
        <f t="shared" si="336"/>
        <v>#REF!</v>
      </c>
      <c r="B723" s="30" t="s">
        <v>151</v>
      </c>
      <c r="C723" s="31" t="s">
        <v>152</v>
      </c>
      <c r="D723" s="32" t="s">
        <v>153</v>
      </c>
      <c r="E723" s="33" t="str">
        <f t="shared" si="324"/>
        <v>36/2024 - Lubrificantes e Graxas (CeIMSPA)</v>
      </c>
      <c r="F723" s="48"/>
      <c r="G723" s="35" t="str">
        <f t="shared" si="339"/>
        <v>DISPONIBILIZAÇÃO DAS EEOO</v>
      </c>
      <c r="H723" s="47" t="s">
        <v>154</v>
      </c>
      <c r="I723" s="36">
        <v>45374</v>
      </c>
      <c r="J723" s="37" t="str">
        <f t="shared" si="337"/>
        <v>C</v>
      </c>
      <c r="K723" s="38" t="s">
        <v>28</v>
      </c>
      <c r="L723" s="39">
        <v>40</v>
      </c>
      <c r="M723" s="37">
        <f t="shared" si="325"/>
        <v>45204</v>
      </c>
      <c r="N723" s="37">
        <f t="shared" si="338"/>
        <v>45244</v>
      </c>
      <c r="O723" s="37" t="str">
        <f t="shared" si="340"/>
        <v/>
      </c>
      <c r="P723" s="28"/>
      <c r="Q723" s="40" t="str">
        <f t="shared" si="327"/>
        <v/>
      </c>
      <c r="R723" s="41" t="str">
        <f t="shared" si="328"/>
        <v/>
      </c>
      <c r="S723" s="42" t="str">
        <f t="shared" si="329"/>
        <v/>
      </c>
      <c r="T723" s="42" t="str">
        <f t="shared" si="330"/>
        <v/>
      </c>
      <c r="U723" s="42">
        <f t="shared" si="331"/>
        <v>0</v>
      </c>
      <c r="V723" s="37" t="str">
        <f t="shared" ca="1" si="332"/>
        <v>Atrasado, ainda não iniciado</v>
      </c>
      <c r="W723" s="33" t="e">
        <f t="shared" si="335"/>
        <v>#REF!</v>
      </c>
    </row>
    <row r="724" spans="1:23" x14ac:dyDescent="0.25">
      <c r="A724" s="29" t="e">
        <f t="shared" si="336"/>
        <v>#REF!</v>
      </c>
      <c r="B724" s="30" t="s">
        <v>151</v>
      </c>
      <c r="C724" s="31" t="s">
        <v>152</v>
      </c>
      <c r="D724" s="32" t="s">
        <v>153</v>
      </c>
      <c r="E724" s="33" t="str">
        <f t="shared" si="324"/>
        <v>36/2024 - Lubrificantes e Graxas (CeIMSPA)</v>
      </c>
      <c r="F724" s="48"/>
      <c r="G724" s="35" t="str">
        <f t="shared" si="339"/>
        <v>DISPONIBILIZAÇÃO DAS EEOO</v>
      </c>
      <c r="H724" s="47" t="s">
        <v>154</v>
      </c>
      <c r="I724" s="36">
        <v>45374</v>
      </c>
      <c r="J724" s="37" t="str">
        <f t="shared" si="337"/>
        <v>D</v>
      </c>
      <c r="K724" s="38" t="s">
        <v>29</v>
      </c>
      <c r="L724" s="39">
        <v>5</v>
      </c>
      <c r="M724" s="37">
        <f t="shared" si="325"/>
        <v>45244</v>
      </c>
      <c r="N724" s="37">
        <f t="shared" si="338"/>
        <v>45249</v>
      </c>
      <c r="O724" s="37" t="str">
        <f t="shared" si="340"/>
        <v/>
      </c>
      <c r="P724" s="28"/>
      <c r="Q724" s="40" t="str">
        <f t="shared" si="327"/>
        <v/>
      </c>
      <c r="R724" s="41" t="str">
        <f t="shared" si="328"/>
        <v/>
      </c>
      <c r="S724" s="42" t="str">
        <f t="shared" si="329"/>
        <v/>
      </c>
      <c r="T724" s="42" t="str">
        <f t="shared" si="330"/>
        <v/>
      </c>
      <c r="U724" s="42">
        <f t="shared" si="331"/>
        <v>0</v>
      </c>
      <c r="V724" s="37" t="str">
        <f t="shared" ca="1" si="332"/>
        <v>Atrasado, ainda não iniciado</v>
      </c>
      <c r="W724" s="33" t="e">
        <f t="shared" si="335"/>
        <v>#REF!</v>
      </c>
    </row>
    <row r="725" spans="1:23" x14ac:dyDescent="0.25">
      <c r="A725" s="29" t="e">
        <f t="shared" si="336"/>
        <v>#REF!</v>
      </c>
      <c r="B725" s="30" t="s">
        <v>151</v>
      </c>
      <c r="C725" s="31" t="s">
        <v>152</v>
      </c>
      <c r="D725" s="32" t="s">
        <v>153</v>
      </c>
      <c r="E725" s="33" t="str">
        <f t="shared" si="324"/>
        <v>36/2024 - Lubrificantes e Graxas (CeIMSPA)</v>
      </c>
      <c r="F725" s="48"/>
      <c r="G725" s="35" t="str">
        <f t="shared" si="339"/>
        <v>DISPONIBILIZAÇÃO DAS EEOO</v>
      </c>
      <c r="H725" s="47" t="s">
        <v>154</v>
      </c>
      <c r="I725" s="36">
        <v>45374</v>
      </c>
      <c r="J725" s="37" t="str">
        <f t="shared" si="337"/>
        <v>E</v>
      </c>
      <c r="K725" s="38" t="s">
        <v>30</v>
      </c>
      <c r="L725" s="39">
        <v>10</v>
      </c>
      <c r="M725" s="37">
        <f t="shared" si="325"/>
        <v>45249</v>
      </c>
      <c r="N725" s="37">
        <f t="shared" si="338"/>
        <v>45259</v>
      </c>
      <c r="O725" s="37" t="str">
        <f t="shared" si="340"/>
        <v/>
      </c>
      <c r="P725" s="28"/>
      <c r="Q725" s="40" t="str">
        <f t="shared" si="327"/>
        <v/>
      </c>
      <c r="R725" s="41" t="str">
        <f t="shared" si="328"/>
        <v/>
      </c>
      <c r="S725" s="42" t="str">
        <f t="shared" si="329"/>
        <v/>
      </c>
      <c r="T725" s="42" t="str">
        <f t="shared" si="330"/>
        <v/>
      </c>
      <c r="U725" s="42">
        <f t="shared" si="331"/>
        <v>0</v>
      </c>
      <c r="V725" s="37" t="str">
        <f t="shared" ca="1" si="332"/>
        <v>Atrasado, ainda não iniciado</v>
      </c>
      <c r="W725" s="33" t="e">
        <f t="shared" si="335"/>
        <v>#REF!</v>
      </c>
    </row>
    <row r="726" spans="1:23" x14ac:dyDescent="0.25">
      <c r="A726" s="29" t="e">
        <f t="shared" si="336"/>
        <v>#REF!</v>
      </c>
      <c r="B726" s="30" t="s">
        <v>151</v>
      </c>
      <c r="C726" s="31" t="s">
        <v>152</v>
      </c>
      <c r="D726" s="32" t="s">
        <v>153</v>
      </c>
      <c r="E726" s="33" t="str">
        <f t="shared" si="324"/>
        <v>36/2024 - Lubrificantes e Graxas (CeIMSPA)</v>
      </c>
      <c r="F726" s="48"/>
      <c r="G726" s="35" t="str">
        <f t="shared" si="339"/>
        <v>DISPONIBILIZAÇÃO DAS EEOO</v>
      </c>
      <c r="H726" s="47" t="s">
        <v>154</v>
      </c>
      <c r="I726" s="36">
        <v>45374</v>
      </c>
      <c r="J726" s="37" t="str">
        <f t="shared" si="337"/>
        <v>F</v>
      </c>
      <c r="K726" s="38" t="s">
        <v>31</v>
      </c>
      <c r="L726" s="39">
        <v>5</v>
      </c>
      <c r="M726" s="37">
        <f t="shared" si="325"/>
        <v>45259</v>
      </c>
      <c r="N726" s="37">
        <f t="shared" si="338"/>
        <v>45264</v>
      </c>
      <c r="O726" s="37" t="str">
        <f t="shared" si="340"/>
        <v/>
      </c>
      <c r="P726" s="28"/>
      <c r="Q726" s="40" t="str">
        <f t="shared" si="327"/>
        <v/>
      </c>
      <c r="R726" s="41" t="str">
        <f t="shared" si="328"/>
        <v/>
      </c>
      <c r="S726" s="42" t="str">
        <f t="shared" si="329"/>
        <v/>
      </c>
      <c r="T726" s="42" t="str">
        <f t="shared" si="330"/>
        <v/>
      </c>
      <c r="U726" s="42">
        <f t="shared" si="331"/>
        <v>0</v>
      </c>
      <c r="V726" s="37" t="str">
        <f t="shared" ca="1" si="332"/>
        <v>Atrasado, ainda não iniciado</v>
      </c>
      <c r="W726" s="33" t="e">
        <f t="shared" si="335"/>
        <v>#REF!</v>
      </c>
    </row>
    <row r="727" spans="1:23" x14ac:dyDescent="0.25">
      <c r="A727" s="29" t="e">
        <f t="shared" si="336"/>
        <v>#REF!</v>
      </c>
      <c r="B727" s="30" t="s">
        <v>151</v>
      </c>
      <c r="C727" s="31" t="s">
        <v>152</v>
      </c>
      <c r="D727" s="32" t="s">
        <v>153</v>
      </c>
      <c r="E727" s="33" t="str">
        <f t="shared" si="324"/>
        <v>36/2024 - Lubrificantes e Graxas (CeIMSPA)</v>
      </c>
      <c r="F727" s="48"/>
      <c r="G727" s="35" t="str">
        <f t="shared" si="339"/>
        <v>DISPONIBILIZAÇÃO DAS EEOO</v>
      </c>
      <c r="H727" s="47" t="s">
        <v>154</v>
      </c>
      <c r="I727" s="36">
        <v>45374</v>
      </c>
      <c r="J727" s="37" t="str">
        <f t="shared" si="337"/>
        <v>G</v>
      </c>
      <c r="K727" s="38" t="s">
        <v>32</v>
      </c>
      <c r="L727" s="39">
        <v>10</v>
      </c>
      <c r="M727" s="37">
        <f t="shared" si="325"/>
        <v>45264</v>
      </c>
      <c r="N727" s="37">
        <f t="shared" si="338"/>
        <v>45274</v>
      </c>
      <c r="O727" s="37" t="str">
        <f t="shared" si="340"/>
        <v/>
      </c>
      <c r="P727" s="28"/>
      <c r="Q727" s="40" t="str">
        <f t="shared" si="327"/>
        <v/>
      </c>
      <c r="R727" s="41" t="str">
        <f t="shared" si="328"/>
        <v/>
      </c>
      <c r="S727" s="42" t="str">
        <f t="shared" si="329"/>
        <v/>
      </c>
      <c r="T727" s="42" t="str">
        <f t="shared" si="330"/>
        <v/>
      </c>
      <c r="U727" s="42">
        <f t="shared" si="331"/>
        <v>0</v>
      </c>
      <c r="V727" s="37" t="str">
        <f t="shared" ca="1" si="332"/>
        <v>Atrasado, ainda não iniciado</v>
      </c>
      <c r="W727" s="33" t="e">
        <f t="shared" si="335"/>
        <v>#REF!</v>
      </c>
    </row>
    <row r="728" spans="1:23" x14ac:dyDescent="0.25">
      <c r="A728" s="29" t="e">
        <f t="shared" si="336"/>
        <v>#REF!</v>
      </c>
      <c r="B728" s="30" t="s">
        <v>151</v>
      </c>
      <c r="C728" s="31" t="s">
        <v>152</v>
      </c>
      <c r="D728" s="32" t="s">
        <v>153</v>
      </c>
      <c r="E728" s="33" t="str">
        <f t="shared" si="324"/>
        <v>36/2024 - Lubrificantes e Graxas (CeIMSPA)</v>
      </c>
      <c r="F728" s="48"/>
      <c r="G728" s="35" t="str">
        <f t="shared" si="339"/>
        <v>DISPONIBILIZAÇÃO DAS EEOO</v>
      </c>
      <c r="H728" s="47" t="s">
        <v>154</v>
      </c>
      <c r="I728" s="36">
        <v>45374</v>
      </c>
      <c r="J728" s="37" t="str">
        <f t="shared" si="337"/>
        <v>H</v>
      </c>
      <c r="K728" s="38" t="s">
        <v>33</v>
      </c>
      <c r="L728" s="39">
        <v>15</v>
      </c>
      <c r="M728" s="37">
        <f t="shared" si="325"/>
        <v>45274</v>
      </c>
      <c r="N728" s="37">
        <f t="shared" si="338"/>
        <v>45289</v>
      </c>
      <c r="O728" s="37" t="str">
        <f t="shared" si="340"/>
        <v/>
      </c>
      <c r="P728" s="28"/>
      <c r="Q728" s="40" t="str">
        <f t="shared" si="327"/>
        <v/>
      </c>
      <c r="R728" s="41" t="str">
        <f t="shared" si="328"/>
        <v/>
      </c>
      <c r="S728" s="42" t="str">
        <f t="shared" si="329"/>
        <v/>
      </c>
      <c r="T728" s="42" t="str">
        <f t="shared" si="330"/>
        <v/>
      </c>
      <c r="U728" s="42">
        <f t="shared" si="331"/>
        <v>0</v>
      </c>
      <c r="V728" s="37" t="str">
        <f t="shared" ca="1" si="332"/>
        <v>Atrasado, ainda não iniciado</v>
      </c>
      <c r="W728" s="33" t="e">
        <f t="shared" si="335"/>
        <v>#REF!</v>
      </c>
    </row>
    <row r="729" spans="1:23" x14ac:dyDescent="0.25">
      <c r="A729" s="29" t="e">
        <f t="shared" si="336"/>
        <v>#REF!</v>
      </c>
      <c r="B729" s="30" t="s">
        <v>151</v>
      </c>
      <c r="C729" s="31" t="s">
        <v>152</v>
      </c>
      <c r="D729" s="32" t="s">
        <v>153</v>
      </c>
      <c r="E729" s="33" t="str">
        <f t="shared" si="324"/>
        <v>36/2024 - Lubrificantes e Graxas (CeIMSPA)</v>
      </c>
      <c r="F729" s="48"/>
      <c r="G729" s="35" t="str">
        <f t="shared" si="339"/>
        <v>DISPONIBILIZAÇÃO DAS EEOO</v>
      </c>
      <c r="H729" s="47" t="s">
        <v>154</v>
      </c>
      <c r="I729" s="36">
        <v>45374</v>
      </c>
      <c r="J729" s="37" t="str">
        <f t="shared" si="337"/>
        <v>I</v>
      </c>
      <c r="K729" s="38" t="s">
        <v>34</v>
      </c>
      <c r="L729" s="39">
        <v>20</v>
      </c>
      <c r="M729" s="37">
        <f t="shared" si="325"/>
        <v>45289</v>
      </c>
      <c r="N729" s="37">
        <f t="shared" si="338"/>
        <v>45309</v>
      </c>
      <c r="O729" s="37" t="str">
        <f t="shared" si="340"/>
        <v/>
      </c>
      <c r="P729" s="28"/>
      <c r="Q729" s="40" t="str">
        <f t="shared" si="327"/>
        <v/>
      </c>
      <c r="R729" s="41" t="str">
        <f t="shared" si="328"/>
        <v/>
      </c>
      <c r="S729" s="42" t="str">
        <f t="shared" si="329"/>
        <v/>
      </c>
      <c r="T729" s="42" t="str">
        <f t="shared" si="330"/>
        <v/>
      </c>
      <c r="U729" s="42">
        <f t="shared" si="331"/>
        <v>0</v>
      </c>
      <c r="V729" s="37" t="str">
        <f t="shared" ca="1" si="332"/>
        <v>Atrasado, ainda não iniciado</v>
      </c>
      <c r="W729" s="33" t="e">
        <f t="shared" si="335"/>
        <v>#REF!</v>
      </c>
    </row>
    <row r="730" spans="1:23" x14ac:dyDescent="0.25">
      <c r="A730" s="29" t="e">
        <f t="shared" si="336"/>
        <v>#REF!</v>
      </c>
      <c r="B730" s="30" t="s">
        <v>151</v>
      </c>
      <c r="C730" s="31" t="s">
        <v>152</v>
      </c>
      <c r="D730" s="32" t="s">
        <v>153</v>
      </c>
      <c r="E730" s="33" t="str">
        <f t="shared" si="324"/>
        <v>36/2024 - Lubrificantes e Graxas (CeIMSPA)</v>
      </c>
      <c r="F730" s="48"/>
      <c r="G730" s="35" t="str">
        <f t="shared" si="339"/>
        <v>DISPONIBILIZAÇÃO DAS EEOO</v>
      </c>
      <c r="H730" s="47" t="s">
        <v>154</v>
      </c>
      <c r="I730" s="36">
        <v>45374</v>
      </c>
      <c r="J730" s="37" t="str">
        <f t="shared" si="337"/>
        <v>J</v>
      </c>
      <c r="K730" s="38" t="s">
        <v>35</v>
      </c>
      <c r="L730" s="39">
        <v>10</v>
      </c>
      <c r="M730" s="37">
        <f t="shared" si="325"/>
        <v>45309</v>
      </c>
      <c r="N730" s="37">
        <f t="shared" si="338"/>
        <v>45319</v>
      </c>
      <c r="O730" s="37" t="str">
        <f t="shared" si="340"/>
        <v/>
      </c>
      <c r="P730" s="28"/>
      <c r="Q730" s="40" t="str">
        <f t="shared" si="327"/>
        <v/>
      </c>
      <c r="R730" s="41" t="str">
        <f t="shared" si="328"/>
        <v/>
      </c>
      <c r="S730" s="42" t="str">
        <f t="shared" si="329"/>
        <v/>
      </c>
      <c r="T730" s="42" t="str">
        <f t="shared" si="330"/>
        <v/>
      </c>
      <c r="U730" s="42">
        <f t="shared" si="331"/>
        <v>0</v>
      </c>
      <c r="V730" s="37" t="str">
        <f t="shared" ca="1" si="332"/>
        <v>Atrasado, ainda não iniciado</v>
      </c>
      <c r="W730" s="33" t="e">
        <f t="shared" si="335"/>
        <v>#REF!</v>
      </c>
    </row>
    <row r="731" spans="1:23" x14ac:dyDescent="0.25">
      <c r="A731" s="29" t="e">
        <f t="shared" si="336"/>
        <v>#REF!</v>
      </c>
      <c r="B731" s="30" t="s">
        <v>151</v>
      </c>
      <c r="C731" s="31" t="s">
        <v>152</v>
      </c>
      <c r="D731" s="32" t="s">
        <v>153</v>
      </c>
      <c r="E731" s="33" t="str">
        <f t="shared" si="324"/>
        <v>36/2024 - Lubrificantes e Graxas (CeIMSPA)</v>
      </c>
      <c r="F731" s="48"/>
      <c r="G731" s="35" t="str">
        <f t="shared" si="339"/>
        <v>DISPONIBILIZAÇÃO DAS EEOO</v>
      </c>
      <c r="H731" s="47" t="s">
        <v>154</v>
      </c>
      <c r="I731" s="36">
        <v>45374</v>
      </c>
      <c r="J731" s="37" t="str">
        <f t="shared" si="337"/>
        <v>K</v>
      </c>
      <c r="K731" s="38" t="s">
        <v>36</v>
      </c>
      <c r="L731" s="39">
        <v>40</v>
      </c>
      <c r="M731" s="37">
        <f t="shared" si="325"/>
        <v>45319</v>
      </c>
      <c r="N731" s="37">
        <f t="shared" si="338"/>
        <v>45359</v>
      </c>
      <c r="O731" s="37" t="str">
        <f t="shared" si="340"/>
        <v/>
      </c>
      <c r="P731" s="28"/>
      <c r="Q731" s="40" t="str">
        <f t="shared" si="327"/>
        <v/>
      </c>
      <c r="R731" s="41" t="str">
        <f t="shared" si="328"/>
        <v/>
      </c>
      <c r="S731" s="42" t="str">
        <f t="shared" si="329"/>
        <v/>
      </c>
      <c r="T731" s="42" t="str">
        <f t="shared" si="330"/>
        <v/>
      </c>
      <c r="U731" s="42">
        <f t="shared" si="331"/>
        <v>0</v>
      </c>
      <c r="V731" s="37" t="str">
        <f t="shared" ca="1" si="332"/>
        <v>Atrasado, ainda não iniciado</v>
      </c>
      <c r="W731" s="33" t="e">
        <f t="shared" si="335"/>
        <v>#REF!</v>
      </c>
    </row>
    <row r="732" spans="1:23" x14ac:dyDescent="0.25">
      <c r="A732" s="29" t="e">
        <f t="shared" si="336"/>
        <v>#REF!</v>
      </c>
      <c r="B732" s="30" t="s">
        <v>151</v>
      </c>
      <c r="C732" s="31" t="s">
        <v>152</v>
      </c>
      <c r="D732" s="32" t="s">
        <v>153</v>
      </c>
      <c r="E732" s="33" t="str">
        <f t="shared" si="324"/>
        <v>36/2024 - Lubrificantes e Graxas (CeIMSPA)</v>
      </c>
      <c r="F732" s="48"/>
      <c r="G732" s="35" t="str">
        <f t="shared" si="339"/>
        <v>DISPONIBILIZAÇÃO DAS EEOO</v>
      </c>
      <c r="H732" s="47" t="s">
        <v>154</v>
      </c>
      <c r="I732" s="36">
        <v>45374</v>
      </c>
      <c r="J732" s="37" t="str">
        <f t="shared" si="337"/>
        <v>L</v>
      </c>
      <c r="K732" s="38" t="s">
        <v>37</v>
      </c>
      <c r="L732" s="39">
        <v>5</v>
      </c>
      <c r="M732" s="37">
        <f t="shared" si="325"/>
        <v>45359</v>
      </c>
      <c r="N732" s="43">
        <f>I732-10</f>
        <v>45364</v>
      </c>
      <c r="O732" s="37" t="str">
        <f t="shared" si="340"/>
        <v/>
      </c>
      <c r="P732" s="28"/>
      <c r="Q732" s="40" t="str">
        <f t="shared" si="327"/>
        <v/>
      </c>
      <c r="R732" s="41" t="str">
        <f t="shared" si="328"/>
        <v/>
      </c>
      <c r="S732" s="42" t="str">
        <f t="shared" si="329"/>
        <v/>
      </c>
      <c r="T732" s="42" t="str">
        <f t="shared" si="330"/>
        <v/>
      </c>
      <c r="U732" s="42">
        <f t="shared" si="331"/>
        <v>0</v>
      </c>
      <c r="V732" s="37" t="str">
        <f t="shared" ca="1" si="332"/>
        <v>Atrasado, ainda não iniciado</v>
      </c>
      <c r="W732" s="33" t="e">
        <f t="shared" si="335"/>
        <v>#REF!</v>
      </c>
    </row>
    <row r="733" spans="1:23" x14ac:dyDescent="0.25">
      <c r="A733" s="29" t="e">
        <f t="shared" si="336"/>
        <v>#REF!</v>
      </c>
      <c r="B733" s="30" t="s">
        <v>151</v>
      </c>
      <c r="C733" s="31" t="s">
        <v>155</v>
      </c>
      <c r="D733" s="32" t="s">
        <v>156</v>
      </c>
      <c r="E733" s="33" t="str">
        <f t="shared" si="324"/>
        <v>36/2023 (Renovação de Contrato) - Combustíveis rodoviários com controle de abastecimento eletrônico (CTF)</v>
      </c>
      <c r="F733" s="48"/>
      <c r="G733" s="35" t="str">
        <f>IF(P733="",MID(K733,5,999),IF(P734="",MID(K734,5,999),IF(P735="",MID(K735,5,999),IF(P736="",MID(K736,5,999),IF(P737="",MID(K737,5,999),IF(P738="",MID(K738,5,999),IF(P739="",MID(K739,5,999),IF(P740="",MID(K740,5,999),IF(P741="",MID(K741,5,999),IF(P742="",MID(K742,5,999),IF(P743="",MID(K743,5,999),MID(K744,5,999))))))))))))</f>
        <v>DISPONIBILIZAÇÃO DAS EEOO</v>
      </c>
      <c r="H733" s="47" t="s">
        <v>157</v>
      </c>
      <c r="I733" s="36">
        <v>45484</v>
      </c>
      <c r="J733" s="37" t="str">
        <f t="shared" si="337"/>
        <v>A</v>
      </c>
      <c r="K733" s="38" t="s">
        <v>26</v>
      </c>
      <c r="L733" s="39">
        <v>0</v>
      </c>
      <c r="M733" s="37">
        <f t="shared" si="325"/>
        <v>45377</v>
      </c>
      <c r="N733" s="37">
        <f t="shared" ref="N733:N743" si="341">M734</f>
        <v>45377</v>
      </c>
      <c r="O733" s="37">
        <f>M733</f>
        <v>45377</v>
      </c>
      <c r="P733" s="28"/>
      <c r="Q733" s="40" t="str">
        <f t="shared" si="327"/>
        <v/>
      </c>
      <c r="R733" s="41" t="str">
        <f t="shared" si="328"/>
        <v/>
      </c>
      <c r="S733" s="42" t="str">
        <f t="shared" si="329"/>
        <v/>
      </c>
      <c r="T733" s="42" t="str">
        <f t="shared" si="330"/>
        <v/>
      </c>
      <c r="U733" s="42">
        <f t="shared" si="331"/>
        <v>0</v>
      </c>
      <c r="V733" s="37" t="str">
        <f t="shared" ca="1" si="332"/>
        <v>Atrasado, em andamento</v>
      </c>
      <c r="W733" s="33" t="e">
        <f t="shared" si="335"/>
        <v>#REF!</v>
      </c>
    </row>
    <row r="734" spans="1:23" x14ac:dyDescent="0.25">
      <c r="A734" s="29" t="e">
        <f t="shared" si="336"/>
        <v>#REF!</v>
      </c>
      <c r="B734" s="30" t="s">
        <v>151</v>
      </c>
      <c r="C734" s="31" t="s">
        <v>155</v>
      </c>
      <c r="D734" s="32" t="s">
        <v>156</v>
      </c>
      <c r="E734" s="33" t="str">
        <f t="shared" si="324"/>
        <v>36/2023 (Renovação de Contrato) - Combustíveis rodoviários com controle de abastecimento eletrônico (CTF)</v>
      </c>
      <c r="F734" s="48"/>
      <c r="G734" s="35" t="str">
        <f t="shared" ref="G734:G744" si="342">G733</f>
        <v>DISPONIBILIZAÇÃO DAS EEOO</v>
      </c>
      <c r="H734" s="47" t="s">
        <v>157</v>
      </c>
      <c r="I734" s="36">
        <v>45484</v>
      </c>
      <c r="J734" s="37" t="str">
        <f t="shared" si="337"/>
        <v>B</v>
      </c>
      <c r="K734" s="38" t="s">
        <v>27</v>
      </c>
      <c r="L734" s="39">
        <v>5</v>
      </c>
      <c r="M734" s="37">
        <f t="shared" si="325"/>
        <v>45377</v>
      </c>
      <c r="N734" s="37">
        <f t="shared" si="341"/>
        <v>45382</v>
      </c>
      <c r="O734" s="37" t="str">
        <f t="shared" ref="O734:O744" si="343">IF(P733&lt;&gt;"",P733,"")</f>
        <v/>
      </c>
      <c r="P734" s="28"/>
      <c r="Q734" s="40" t="str">
        <f t="shared" si="327"/>
        <v/>
      </c>
      <c r="R734" s="41" t="str">
        <f t="shared" si="328"/>
        <v/>
      </c>
      <c r="S734" s="42" t="str">
        <f t="shared" si="329"/>
        <v/>
      </c>
      <c r="T734" s="42" t="str">
        <f t="shared" si="330"/>
        <v/>
      </c>
      <c r="U734" s="42">
        <f t="shared" si="331"/>
        <v>0</v>
      </c>
      <c r="V734" s="37" t="str">
        <f t="shared" ca="1" si="332"/>
        <v>Atrasado, ainda não iniciado</v>
      </c>
      <c r="W734" s="33" t="e">
        <f t="shared" si="335"/>
        <v>#REF!</v>
      </c>
    </row>
    <row r="735" spans="1:23" x14ac:dyDescent="0.25">
      <c r="A735" s="29" t="e">
        <f t="shared" si="336"/>
        <v>#REF!</v>
      </c>
      <c r="B735" s="30" t="s">
        <v>151</v>
      </c>
      <c r="C735" s="31" t="s">
        <v>155</v>
      </c>
      <c r="D735" s="32" t="s">
        <v>156</v>
      </c>
      <c r="E735" s="33" t="str">
        <f t="shared" si="324"/>
        <v>36/2023 (Renovação de Contrato) - Combustíveis rodoviários com controle de abastecimento eletrônico (CTF)</v>
      </c>
      <c r="F735" s="48"/>
      <c r="G735" s="35" t="str">
        <f t="shared" si="342"/>
        <v>DISPONIBILIZAÇÃO DAS EEOO</v>
      </c>
      <c r="H735" s="47" t="s">
        <v>157</v>
      </c>
      <c r="I735" s="36">
        <v>45484</v>
      </c>
      <c r="J735" s="37" t="str">
        <f t="shared" si="337"/>
        <v>C</v>
      </c>
      <c r="K735" s="38" t="s">
        <v>28</v>
      </c>
      <c r="L735" s="39">
        <v>15</v>
      </c>
      <c r="M735" s="37">
        <f t="shared" si="325"/>
        <v>45382</v>
      </c>
      <c r="N735" s="37">
        <f t="shared" si="341"/>
        <v>45397</v>
      </c>
      <c r="O735" s="37" t="str">
        <f t="shared" si="343"/>
        <v/>
      </c>
      <c r="P735" s="28"/>
      <c r="Q735" s="40" t="str">
        <f t="shared" si="327"/>
        <v/>
      </c>
      <c r="R735" s="41" t="str">
        <f t="shared" si="328"/>
        <v/>
      </c>
      <c r="S735" s="42" t="str">
        <f t="shared" si="329"/>
        <v/>
      </c>
      <c r="T735" s="42" t="str">
        <f t="shared" si="330"/>
        <v/>
      </c>
      <c r="U735" s="42">
        <f t="shared" si="331"/>
        <v>0</v>
      </c>
      <c r="V735" s="37" t="str">
        <f t="shared" ca="1" si="332"/>
        <v>No prazo, ainda não iniciado</v>
      </c>
      <c r="W735" s="33" t="e">
        <f t="shared" si="335"/>
        <v>#REF!</v>
      </c>
    </row>
    <row r="736" spans="1:23" x14ac:dyDescent="0.25">
      <c r="A736" s="29" t="e">
        <f t="shared" si="336"/>
        <v>#REF!</v>
      </c>
      <c r="B736" s="30" t="s">
        <v>151</v>
      </c>
      <c r="C736" s="31" t="s">
        <v>155</v>
      </c>
      <c r="D736" s="32" t="s">
        <v>156</v>
      </c>
      <c r="E736" s="33" t="str">
        <f t="shared" si="324"/>
        <v>36/2023 (Renovação de Contrato) - Combustíveis rodoviários com controle de abastecimento eletrônico (CTF)</v>
      </c>
      <c r="F736" s="48"/>
      <c r="G736" s="35" t="str">
        <f t="shared" si="342"/>
        <v>DISPONIBILIZAÇÃO DAS EEOO</v>
      </c>
      <c r="H736" s="47" t="s">
        <v>157</v>
      </c>
      <c r="I736" s="36">
        <v>45484</v>
      </c>
      <c r="J736" s="37" t="str">
        <f t="shared" si="337"/>
        <v>D</v>
      </c>
      <c r="K736" s="38" t="s">
        <v>29</v>
      </c>
      <c r="L736" s="39">
        <v>5</v>
      </c>
      <c r="M736" s="37">
        <f t="shared" si="325"/>
        <v>45397</v>
      </c>
      <c r="N736" s="37">
        <f t="shared" si="341"/>
        <v>45402</v>
      </c>
      <c r="O736" s="37" t="str">
        <f t="shared" si="343"/>
        <v/>
      </c>
      <c r="P736" s="28"/>
      <c r="Q736" s="40" t="str">
        <f t="shared" si="327"/>
        <v/>
      </c>
      <c r="R736" s="41" t="str">
        <f t="shared" si="328"/>
        <v/>
      </c>
      <c r="S736" s="42" t="str">
        <f t="shared" si="329"/>
        <v/>
      </c>
      <c r="T736" s="42" t="str">
        <f t="shared" si="330"/>
        <v/>
      </c>
      <c r="U736" s="42">
        <f t="shared" si="331"/>
        <v>0</v>
      </c>
      <c r="V736" s="37" t="str">
        <f t="shared" ca="1" si="332"/>
        <v>No prazo, ainda não iniciado</v>
      </c>
      <c r="W736" s="33" t="e">
        <f t="shared" si="335"/>
        <v>#REF!</v>
      </c>
    </row>
    <row r="737" spans="1:23" x14ac:dyDescent="0.25">
      <c r="A737" s="29" t="e">
        <f t="shared" si="336"/>
        <v>#REF!</v>
      </c>
      <c r="B737" s="30" t="s">
        <v>151</v>
      </c>
      <c r="C737" s="31" t="s">
        <v>155</v>
      </c>
      <c r="D737" s="32" t="s">
        <v>156</v>
      </c>
      <c r="E737" s="33" t="str">
        <f t="shared" si="324"/>
        <v>36/2023 (Renovação de Contrato) - Combustíveis rodoviários com controle de abastecimento eletrônico (CTF)</v>
      </c>
      <c r="F737" s="48"/>
      <c r="G737" s="35" t="str">
        <f t="shared" si="342"/>
        <v>DISPONIBILIZAÇÃO DAS EEOO</v>
      </c>
      <c r="H737" s="47" t="s">
        <v>157</v>
      </c>
      <c r="I737" s="36">
        <v>45484</v>
      </c>
      <c r="J737" s="37" t="str">
        <f t="shared" si="337"/>
        <v>E</v>
      </c>
      <c r="K737" s="38" t="s">
        <v>30</v>
      </c>
      <c r="L737" s="39">
        <v>5</v>
      </c>
      <c r="M737" s="37">
        <f t="shared" si="325"/>
        <v>45402</v>
      </c>
      <c r="N737" s="37">
        <f t="shared" si="341"/>
        <v>45407</v>
      </c>
      <c r="O737" s="37" t="str">
        <f t="shared" si="343"/>
        <v/>
      </c>
      <c r="P737" s="28"/>
      <c r="Q737" s="40" t="str">
        <f t="shared" si="327"/>
        <v/>
      </c>
      <c r="R737" s="41" t="str">
        <f t="shared" si="328"/>
        <v/>
      </c>
      <c r="S737" s="42" t="str">
        <f t="shared" si="329"/>
        <v/>
      </c>
      <c r="T737" s="42" t="str">
        <f t="shared" si="330"/>
        <v/>
      </c>
      <c r="U737" s="42">
        <f t="shared" si="331"/>
        <v>0</v>
      </c>
      <c r="V737" s="37" t="str">
        <f t="shared" ca="1" si="332"/>
        <v>No prazo, ainda não iniciado</v>
      </c>
      <c r="W737" s="33" t="e">
        <f t="shared" si="335"/>
        <v>#REF!</v>
      </c>
    </row>
    <row r="738" spans="1:23" x14ac:dyDescent="0.25">
      <c r="A738" s="29" t="e">
        <f t="shared" si="336"/>
        <v>#REF!</v>
      </c>
      <c r="B738" s="30" t="s">
        <v>151</v>
      </c>
      <c r="C738" s="31" t="s">
        <v>155</v>
      </c>
      <c r="D738" s="32" t="s">
        <v>156</v>
      </c>
      <c r="E738" s="33" t="str">
        <f t="shared" si="324"/>
        <v>36/2023 (Renovação de Contrato) - Combustíveis rodoviários com controle de abastecimento eletrônico (CTF)</v>
      </c>
      <c r="F738" s="48"/>
      <c r="G738" s="35" t="str">
        <f t="shared" si="342"/>
        <v>DISPONIBILIZAÇÃO DAS EEOO</v>
      </c>
      <c r="H738" s="47" t="s">
        <v>157</v>
      </c>
      <c r="I738" s="36">
        <v>45484</v>
      </c>
      <c r="J738" s="37" t="str">
        <f t="shared" si="337"/>
        <v>F</v>
      </c>
      <c r="K738" s="38" t="s">
        <v>31</v>
      </c>
      <c r="L738" s="39">
        <v>5</v>
      </c>
      <c r="M738" s="37">
        <f t="shared" si="325"/>
        <v>45407</v>
      </c>
      <c r="N738" s="37">
        <f t="shared" si="341"/>
        <v>45412</v>
      </c>
      <c r="O738" s="37" t="str">
        <f t="shared" si="343"/>
        <v/>
      </c>
      <c r="P738" s="28"/>
      <c r="Q738" s="40" t="str">
        <f t="shared" si="327"/>
        <v/>
      </c>
      <c r="R738" s="41" t="str">
        <f t="shared" si="328"/>
        <v/>
      </c>
      <c r="S738" s="42" t="str">
        <f t="shared" si="329"/>
        <v/>
      </c>
      <c r="T738" s="42" t="str">
        <f t="shared" si="330"/>
        <v/>
      </c>
      <c r="U738" s="42">
        <f t="shared" si="331"/>
        <v>0</v>
      </c>
      <c r="V738" s="37" t="str">
        <f t="shared" ca="1" si="332"/>
        <v>No prazo, ainda não iniciado</v>
      </c>
      <c r="W738" s="33" t="e">
        <f t="shared" si="335"/>
        <v>#REF!</v>
      </c>
    </row>
    <row r="739" spans="1:23" x14ac:dyDescent="0.25">
      <c r="A739" s="29" t="e">
        <f t="shared" si="336"/>
        <v>#REF!</v>
      </c>
      <c r="B739" s="30" t="s">
        <v>151</v>
      </c>
      <c r="C739" s="31" t="s">
        <v>155</v>
      </c>
      <c r="D739" s="32" t="s">
        <v>156</v>
      </c>
      <c r="E739" s="33" t="str">
        <f t="shared" si="324"/>
        <v>36/2023 (Renovação de Contrato) - Combustíveis rodoviários com controle de abastecimento eletrônico (CTF)</v>
      </c>
      <c r="F739" s="48"/>
      <c r="G739" s="35" t="str">
        <f t="shared" si="342"/>
        <v>DISPONIBILIZAÇÃO DAS EEOO</v>
      </c>
      <c r="H739" s="47" t="s">
        <v>157</v>
      </c>
      <c r="I739" s="36">
        <v>45484</v>
      </c>
      <c r="J739" s="37" t="str">
        <f t="shared" si="337"/>
        <v>G</v>
      </c>
      <c r="K739" s="38" t="s">
        <v>32</v>
      </c>
      <c r="L739" s="39">
        <v>5</v>
      </c>
      <c r="M739" s="37">
        <f t="shared" si="325"/>
        <v>45412</v>
      </c>
      <c r="N739" s="37">
        <f t="shared" si="341"/>
        <v>45417</v>
      </c>
      <c r="O739" s="37" t="str">
        <f t="shared" si="343"/>
        <v/>
      </c>
      <c r="P739" s="28"/>
      <c r="Q739" s="40" t="str">
        <f t="shared" si="327"/>
        <v/>
      </c>
      <c r="R739" s="41" t="str">
        <f t="shared" si="328"/>
        <v/>
      </c>
      <c r="S739" s="42" t="str">
        <f t="shared" si="329"/>
        <v/>
      </c>
      <c r="T739" s="42" t="str">
        <f t="shared" si="330"/>
        <v/>
      </c>
      <c r="U739" s="42">
        <f t="shared" si="331"/>
        <v>0</v>
      </c>
      <c r="V739" s="37" t="str">
        <f t="shared" ca="1" si="332"/>
        <v>No prazo, ainda não iniciado</v>
      </c>
      <c r="W739" s="33" t="e">
        <f t="shared" si="335"/>
        <v>#REF!</v>
      </c>
    </row>
    <row r="740" spans="1:23" x14ac:dyDescent="0.25">
      <c r="A740" s="29" t="e">
        <f t="shared" si="336"/>
        <v>#REF!</v>
      </c>
      <c r="B740" s="30" t="s">
        <v>151</v>
      </c>
      <c r="C740" s="31" t="s">
        <v>155</v>
      </c>
      <c r="D740" s="32" t="s">
        <v>156</v>
      </c>
      <c r="E740" s="33" t="str">
        <f t="shared" si="324"/>
        <v>36/2023 (Renovação de Contrato) - Combustíveis rodoviários com controle de abastecimento eletrônico (CTF)</v>
      </c>
      <c r="F740" s="48"/>
      <c r="G740" s="35" t="str">
        <f t="shared" si="342"/>
        <v>DISPONIBILIZAÇÃO DAS EEOO</v>
      </c>
      <c r="H740" s="47" t="s">
        <v>157</v>
      </c>
      <c r="I740" s="36">
        <v>45484</v>
      </c>
      <c r="J740" s="37" t="str">
        <f t="shared" si="337"/>
        <v>H</v>
      </c>
      <c r="K740" s="38" t="s">
        <v>33</v>
      </c>
      <c r="L740" s="39">
        <v>10</v>
      </c>
      <c r="M740" s="37">
        <f t="shared" si="325"/>
        <v>45417</v>
      </c>
      <c r="N740" s="37">
        <f t="shared" si="341"/>
        <v>45427</v>
      </c>
      <c r="O740" s="37" t="str">
        <f t="shared" si="343"/>
        <v/>
      </c>
      <c r="P740" s="28"/>
      <c r="Q740" s="40" t="str">
        <f t="shared" si="327"/>
        <v/>
      </c>
      <c r="R740" s="41" t="str">
        <f t="shared" si="328"/>
        <v/>
      </c>
      <c r="S740" s="42" t="str">
        <f t="shared" si="329"/>
        <v/>
      </c>
      <c r="T740" s="42" t="str">
        <f t="shared" si="330"/>
        <v/>
      </c>
      <c r="U740" s="42">
        <f t="shared" si="331"/>
        <v>0</v>
      </c>
      <c r="V740" s="37" t="str">
        <f t="shared" ca="1" si="332"/>
        <v>No prazo, ainda não iniciado</v>
      </c>
      <c r="W740" s="33" t="e">
        <f t="shared" si="335"/>
        <v>#REF!</v>
      </c>
    </row>
    <row r="741" spans="1:23" x14ac:dyDescent="0.25">
      <c r="A741" s="29" t="e">
        <f t="shared" si="336"/>
        <v>#REF!</v>
      </c>
      <c r="B741" s="30" t="s">
        <v>151</v>
      </c>
      <c r="C741" s="31" t="s">
        <v>155</v>
      </c>
      <c r="D741" s="32" t="s">
        <v>156</v>
      </c>
      <c r="E741" s="33" t="str">
        <f t="shared" si="324"/>
        <v>36/2023 (Renovação de Contrato) - Combustíveis rodoviários com controle de abastecimento eletrônico (CTF)</v>
      </c>
      <c r="F741" s="48"/>
      <c r="G741" s="35" t="str">
        <f t="shared" si="342"/>
        <v>DISPONIBILIZAÇÃO DAS EEOO</v>
      </c>
      <c r="H741" s="47" t="s">
        <v>157</v>
      </c>
      <c r="I741" s="36">
        <v>45484</v>
      </c>
      <c r="J741" s="37" t="str">
        <f t="shared" si="337"/>
        <v>I</v>
      </c>
      <c r="K741" s="38" t="s">
        <v>34</v>
      </c>
      <c r="L741" s="39">
        <v>15</v>
      </c>
      <c r="M741" s="37">
        <f t="shared" si="325"/>
        <v>45427</v>
      </c>
      <c r="N741" s="37">
        <f t="shared" si="341"/>
        <v>45442</v>
      </c>
      <c r="O741" s="37" t="str">
        <f t="shared" si="343"/>
        <v/>
      </c>
      <c r="P741" s="28"/>
      <c r="Q741" s="40" t="str">
        <f t="shared" si="327"/>
        <v/>
      </c>
      <c r="R741" s="41" t="str">
        <f t="shared" si="328"/>
        <v/>
      </c>
      <c r="S741" s="42" t="str">
        <f t="shared" si="329"/>
        <v/>
      </c>
      <c r="T741" s="42" t="str">
        <f t="shared" si="330"/>
        <v/>
      </c>
      <c r="U741" s="42">
        <f t="shared" si="331"/>
        <v>0</v>
      </c>
      <c r="V741" s="37" t="str">
        <f t="shared" ca="1" si="332"/>
        <v>No prazo, ainda não iniciado</v>
      </c>
      <c r="W741" s="33" t="e">
        <f t="shared" si="335"/>
        <v>#REF!</v>
      </c>
    </row>
    <row r="742" spans="1:23" x14ac:dyDescent="0.25">
      <c r="A742" s="29" t="e">
        <f t="shared" si="336"/>
        <v>#REF!</v>
      </c>
      <c r="B742" s="30" t="s">
        <v>151</v>
      </c>
      <c r="C742" s="31" t="s">
        <v>155</v>
      </c>
      <c r="D742" s="32" t="s">
        <v>156</v>
      </c>
      <c r="E742" s="33" t="str">
        <f t="shared" si="324"/>
        <v>36/2023 (Renovação de Contrato) - Combustíveis rodoviários com controle de abastecimento eletrônico (CTF)</v>
      </c>
      <c r="F742" s="48"/>
      <c r="G742" s="35" t="str">
        <f t="shared" si="342"/>
        <v>DISPONIBILIZAÇÃO DAS EEOO</v>
      </c>
      <c r="H742" s="47" t="s">
        <v>157</v>
      </c>
      <c r="I742" s="36">
        <v>45484</v>
      </c>
      <c r="J742" s="37" t="str">
        <f t="shared" si="337"/>
        <v>J</v>
      </c>
      <c r="K742" s="38" t="s">
        <v>35</v>
      </c>
      <c r="L742" s="39">
        <v>10</v>
      </c>
      <c r="M742" s="37">
        <f t="shared" si="325"/>
        <v>45442</v>
      </c>
      <c r="N742" s="37">
        <f t="shared" si="341"/>
        <v>45452</v>
      </c>
      <c r="O742" s="37" t="str">
        <f t="shared" si="343"/>
        <v/>
      </c>
      <c r="P742" s="28"/>
      <c r="Q742" s="40" t="str">
        <f t="shared" si="327"/>
        <v/>
      </c>
      <c r="R742" s="41" t="str">
        <f t="shared" si="328"/>
        <v/>
      </c>
      <c r="S742" s="42" t="str">
        <f t="shared" si="329"/>
        <v/>
      </c>
      <c r="T742" s="42" t="str">
        <f t="shared" si="330"/>
        <v/>
      </c>
      <c r="U742" s="42">
        <f t="shared" si="331"/>
        <v>0</v>
      </c>
      <c r="V742" s="37" t="str">
        <f t="shared" ca="1" si="332"/>
        <v>No prazo, ainda não iniciado</v>
      </c>
      <c r="W742" s="33" t="e">
        <f t="shared" si="335"/>
        <v>#REF!</v>
      </c>
    </row>
    <row r="743" spans="1:23" x14ac:dyDescent="0.25">
      <c r="A743" s="29" t="e">
        <f t="shared" si="336"/>
        <v>#REF!</v>
      </c>
      <c r="B743" s="30" t="s">
        <v>151</v>
      </c>
      <c r="C743" s="31" t="s">
        <v>155</v>
      </c>
      <c r="D743" s="32" t="s">
        <v>156</v>
      </c>
      <c r="E743" s="33" t="str">
        <f t="shared" si="324"/>
        <v>36/2023 (Renovação de Contrato) - Combustíveis rodoviários com controle de abastecimento eletrônico (CTF)</v>
      </c>
      <c r="F743" s="48"/>
      <c r="G743" s="35" t="str">
        <f t="shared" si="342"/>
        <v>DISPONIBILIZAÇÃO DAS EEOO</v>
      </c>
      <c r="H743" s="47" t="s">
        <v>157</v>
      </c>
      <c r="I743" s="36">
        <v>45484</v>
      </c>
      <c r="J743" s="37" t="str">
        <f t="shared" si="337"/>
        <v>K</v>
      </c>
      <c r="K743" s="38" t="s">
        <v>36</v>
      </c>
      <c r="L743" s="39">
        <v>20</v>
      </c>
      <c r="M743" s="37">
        <f t="shared" si="325"/>
        <v>45452</v>
      </c>
      <c r="N743" s="37">
        <f t="shared" si="341"/>
        <v>45472</v>
      </c>
      <c r="O743" s="37" t="str">
        <f t="shared" si="343"/>
        <v/>
      </c>
      <c r="P743" s="28"/>
      <c r="Q743" s="40" t="str">
        <f t="shared" si="327"/>
        <v/>
      </c>
      <c r="R743" s="41" t="str">
        <f t="shared" si="328"/>
        <v/>
      </c>
      <c r="S743" s="42" t="str">
        <f t="shared" si="329"/>
        <v/>
      </c>
      <c r="T743" s="42" t="str">
        <f t="shared" si="330"/>
        <v/>
      </c>
      <c r="U743" s="42">
        <f t="shared" si="331"/>
        <v>0</v>
      </c>
      <c r="V743" s="37" t="str">
        <f t="shared" ca="1" si="332"/>
        <v>No prazo, ainda não iniciado</v>
      </c>
      <c r="W743" s="33" t="e">
        <f t="shared" si="335"/>
        <v>#REF!</v>
      </c>
    </row>
    <row r="744" spans="1:23" x14ac:dyDescent="0.25">
      <c r="A744" s="29" t="e">
        <f t="shared" si="336"/>
        <v>#REF!</v>
      </c>
      <c r="B744" s="30" t="s">
        <v>151</v>
      </c>
      <c r="C744" s="31" t="s">
        <v>155</v>
      </c>
      <c r="D744" s="32" t="s">
        <v>156</v>
      </c>
      <c r="E744" s="33" t="str">
        <f t="shared" si="324"/>
        <v>36/2023 (Renovação de Contrato) - Combustíveis rodoviários com controle de abastecimento eletrônico (CTF)</v>
      </c>
      <c r="F744" s="48"/>
      <c r="G744" s="35" t="str">
        <f t="shared" si="342"/>
        <v>DISPONIBILIZAÇÃO DAS EEOO</v>
      </c>
      <c r="H744" s="47" t="s">
        <v>157</v>
      </c>
      <c r="I744" s="36">
        <v>45484</v>
      </c>
      <c r="J744" s="37" t="str">
        <f t="shared" si="337"/>
        <v>L</v>
      </c>
      <c r="K744" s="38" t="s">
        <v>37</v>
      </c>
      <c r="L744" s="39">
        <v>2</v>
      </c>
      <c r="M744" s="37">
        <f t="shared" si="325"/>
        <v>45472</v>
      </c>
      <c r="N744" s="43">
        <f>I744-10</f>
        <v>45474</v>
      </c>
      <c r="O744" s="37" t="str">
        <f t="shared" si="343"/>
        <v/>
      </c>
      <c r="P744" s="28"/>
      <c r="Q744" s="40" t="str">
        <f t="shared" si="327"/>
        <v/>
      </c>
      <c r="R744" s="41" t="str">
        <f t="shared" si="328"/>
        <v/>
      </c>
      <c r="S744" s="42" t="str">
        <f t="shared" si="329"/>
        <v/>
      </c>
      <c r="T744" s="42" t="str">
        <f t="shared" si="330"/>
        <v/>
      </c>
      <c r="U744" s="42">
        <f t="shared" si="331"/>
        <v>0</v>
      </c>
      <c r="V744" s="37" t="str">
        <f t="shared" ca="1" si="332"/>
        <v>No prazo, ainda não iniciado</v>
      </c>
      <c r="W744" s="33" t="e">
        <f t="shared" si="335"/>
        <v>#REF!</v>
      </c>
    </row>
    <row r="745" spans="1:23" x14ac:dyDescent="0.25">
      <c r="A745" s="29" t="e">
        <f t="shared" si="336"/>
        <v>#REF!</v>
      </c>
      <c r="B745" s="30" t="s">
        <v>151</v>
      </c>
      <c r="C745" s="31" t="s">
        <v>158</v>
      </c>
      <c r="D745" s="32" t="s">
        <v>159</v>
      </c>
      <c r="E745" s="33" t="str">
        <f t="shared" si="324"/>
        <v>38/2024 - QAV</v>
      </c>
      <c r="F745" s="48"/>
      <c r="G745" s="35" t="str">
        <f>IF(P745="",MID(K745,5,999),IF(P746="",MID(K746,5,999),IF(P747="",MID(K747,5,999),IF(P748="",MID(K748,5,999),IF(P749="",MID(K749,5,999),IF(P750="",MID(K750,5,999),IF(P751="",MID(K751,5,999),IF(P752="",MID(K752,5,999),IF(P753="",MID(K753,5,999),IF(P754="",MID(K754,5,999),IF(P755="",MID(K755,5,999),MID(K756,5,999))))))))))))</f>
        <v>DISPONIBILIZAÇÃO DAS EEOO</v>
      </c>
      <c r="H745" s="31" t="s">
        <v>160</v>
      </c>
      <c r="I745" s="36">
        <v>45455</v>
      </c>
      <c r="J745" s="37" t="str">
        <f t="shared" si="337"/>
        <v>A</v>
      </c>
      <c r="K745" s="38" t="s">
        <v>26</v>
      </c>
      <c r="L745" s="39">
        <v>0</v>
      </c>
      <c r="M745" s="37">
        <f t="shared" si="325"/>
        <v>45349</v>
      </c>
      <c r="N745" s="37">
        <f t="shared" ref="N745:N755" si="344">M746</f>
        <v>45349</v>
      </c>
      <c r="O745" s="37">
        <f>M745</f>
        <v>45349</v>
      </c>
      <c r="P745" s="28"/>
      <c r="Q745" s="40" t="str">
        <f t="shared" si="327"/>
        <v/>
      </c>
      <c r="R745" s="41" t="str">
        <f t="shared" si="328"/>
        <v/>
      </c>
      <c r="S745" s="42" t="str">
        <f t="shared" si="329"/>
        <v/>
      </c>
      <c r="T745" s="42" t="str">
        <f t="shared" si="330"/>
        <v/>
      </c>
      <c r="U745" s="42">
        <f t="shared" si="331"/>
        <v>0</v>
      </c>
      <c r="V745" s="37" t="str">
        <f t="shared" ca="1" si="332"/>
        <v>Atrasado, em andamento</v>
      </c>
      <c r="W745" s="33" t="e">
        <f t="shared" si="335"/>
        <v>#REF!</v>
      </c>
    </row>
    <row r="746" spans="1:23" x14ac:dyDescent="0.25">
      <c r="A746" s="29" t="e">
        <f t="shared" si="336"/>
        <v>#REF!</v>
      </c>
      <c r="B746" s="30" t="s">
        <v>151</v>
      </c>
      <c r="C746" s="31" t="s">
        <v>158</v>
      </c>
      <c r="D746" s="32" t="s">
        <v>159</v>
      </c>
      <c r="E746" s="33" t="str">
        <f t="shared" si="324"/>
        <v>38/2024 - QAV</v>
      </c>
      <c r="F746" s="48"/>
      <c r="G746" s="35" t="str">
        <f t="shared" ref="G746:G756" si="345">G745</f>
        <v>DISPONIBILIZAÇÃO DAS EEOO</v>
      </c>
      <c r="H746" s="31" t="s">
        <v>160</v>
      </c>
      <c r="I746" s="36">
        <v>45455</v>
      </c>
      <c r="J746" s="37" t="str">
        <f t="shared" si="337"/>
        <v>B</v>
      </c>
      <c r="K746" s="38" t="s">
        <v>27</v>
      </c>
      <c r="L746" s="39">
        <v>5</v>
      </c>
      <c r="M746" s="37">
        <f t="shared" si="325"/>
        <v>45349</v>
      </c>
      <c r="N746" s="37">
        <f t="shared" si="344"/>
        <v>45354</v>
      </c>
      <c r="O746" s="37" t="str">
        <f t="shared" ref="O746:O756" si="346">IF(P745&lt;&gt;"",P745,"")</f>
        <v/>
      </c>
      <c r="P746" s="28"/>
      <c r="Q746" s="40" t="str">
        <f t="shared" si="327"/>
        <v/>
      </c>
      <c r="R746" s="41" t="str">
        <f t="shared" si="328"/>
        <v/>
      </c>
      <c r="S746" s="42" t="str">
        <f t="shared" si="329"/>
        <v/>
      </c>
      <c r="T746" s="42" t="str">
        <f t="shared" si="330"/>
        <v/>
      </c>
      <c r="U746" s="42">
        <f t="shared" si="331"/>
        <v>0</v>
      </c>
      <c r="V746" s="37" t="str">
        <f t="shared" ca="1" si="332"/>
        <v>Atrasado, ainda não iniciado</v>
      </c>
      <c r="W746" s="33" t="e">
        <f t="shared" si="335"/>
        <v>#REF!</v>
      </c>
    </row>
    <row r="747" spans="1:23" x14ac:dyDescent="0.25">
      <c r="A747" s="29" t="e">
        <f t="shared" si="336"/>
        <v>#REF!</v>
      </c>
      <c r="B747" s="30" t="s">
        <v>151</v>
      </c>
      <c r="C747" s="31" t="s">
        <v>158</v>
      </c>
      <c r="D747" s="32" t="s">
        <v>159</v>
      </c>
      <c r="E747" s="33" t="str">
        <f t="shared" si="324"/>
        <v>38/2024 - QAV</v>
      </c>
      <c r="F747" s="48"/>
      <c r="G747" s="35" t="str">
        <f t="shared" si="345"/>
        <v>DISPONIBILIZAÇÃO DAS EEOO</v>
      </c>
      <c r="H747" s="31" t="s">
        <v>160</v>
      </c>
      <c r="I747" s="36">
        <v>45455</v>
      </c>
      <c r="J747" s="37" t="str">
        <f t="shared" si="337"/>
        <v>C</v>
      </c>
      <c r="K747" s="38" t="s">
        <v>28</v>
      </c>
      <c r="L747" s="39">
        <v>20</v>
      </c>
      <c r="M747" s="37">
        <f t="shared" si="325"/>
        <v>45354</v>
      </c>
      <c r="N747" s="37">
        <f t="shared" si="344"/>
        <v>45374</v>
      </c>
      <c r="O747" s="37" t="str">
        <f t="shared" si="346"/>
        <v/>
      </c>
      <c r="P747" s="28"/>
      <c r="Q747" s="40" t="str">
        <f t="shared" si="327"/>
        <v/>
      </c>
      <c r="R747" s="41" t="str">
        <f t="shared" si="328"/>
        <v/>
      </c>
      <c r="S747" s="42" t="str">
        <f t="shared" si="329"/>
        <v/>
      </c>
      <c r="T747" s="42" t="str">
        <f t="shared" si="330"/>
        <v/>
      </c>
      <c r="U747" s="42">
        <f t="shared" si="331"/>
        <v>0</v>
      </c>
      <c r="V747" s="37" t="str">
        <f t="shared" ca="1" si="332"/>
        <v>Atrasado, ainda não iniciado</v>
      </c>
      <c r="W747" s="33" t="e">
        <f t="shared" si="335"/>
        <v>#REF!</v>
      </c>
    </row>
    <row r="748" spans="1:23" x14ac:dyDescent="0.25">
      <c r="A748" s="29" t="e">
        <f t="shared" si="336"/>
        <v>#REF!</v>
      </c>
      <c r="B748" s="30" t="s">
        <v>151</v>
      </c>
      <c r="C748" s="31" t="s">
        <v>158</v>
      </c>
      <c r="D748" s="32" t="s">
        <v>159</v>
      </c>
      <c r="E748" s="33" t="str">
        <f t="shared" si="324"/>
        <v>38/2024 - QAV</v>
      </c>
      <c r="F748" s="48"/>
      <c r="G748" s="35" t="str">
        <f t="shared" si="345"/>
        <v>DISPONIBILIZAÇÃO DAS EEOO</v>
      </c>
      <c r="H748" s="31" t="s">
        <v>160</v>
      </c>
      <c r="I748" s="36">
        <v>45455</v>
      </c>
      <c r="J748" s="37" t="str">
        <f t="shared" si="337"/>
        <v>D</v>
      </c>
      <c r="K748" s="38" t="s">
        <v>29</v>
      </c>
      <c r="L748" s="39">
        <v>5</v>
      </c>
      <c r="M748" s="37">
        <f t="shared" si="325"/>
        <v>45374</v>
      </c>
      <c r="N748" s="37">
        <f t="shared" si="344"/>
        <v>45379</v>
      </c>
      <c r="O748" s="37" t="str">
        <f t="shared" si="346"/>
        <v/>
      </c>
      <c r="P748" s="28"/>
      <c r="Q748" s="40" t="str">
        <f t="shared" si="327"/>
        <v/>
      </c>
      <c r="R748" s="41" t="str">
        <f t="shared" si="328"/>
        <v/>
      </c>
      <c r="S748" s="42" t="str">
        <f t="shared" si="329"/>
        <v/>
      </c>
      <c r="T748" s="42" t="str">
        <f t="shared" si="330"/>
        <v/>
      </c>
      <c r="U748" s="42">
        <f t="shared" si="331"/>
        <v>0</v>
      </c>
      <c r="V748" s="37" t="str">
        <f t="shared" ca="1" si="332"/>
        <v>Atrasado, ainda não iniciado</v>
      </c>
      <c r="W748" s="33" t="e">
        <f t="shared" si="335"/>
        <v>#REF!</v>
      </c>
    </row>
    <row r="749" spans="1:23" x14ac:dyDescent="0.25">
      <c r="A749" s="29" t="e">
        <f t="shared" si="336"/>
        <v>#REF!</v>
      </c>
      <c r="B749" s="30" t="s">
        <v>151</v>
      </c>
      <c r="C749" s="31" t="s">
        <v>158</v>
      </c>
      <c r="D749" s="32" t="s">
        <v>159</v>
      </c>
      <c r="E749" s="33" t="str">
        <f t="shared" si="324"/>
        <v>38/2024 - QAV</v>
      </c>
      <c r="F749" s="48"/>
      <c r="G749" s="35" t="str">
        <f t="shared" si="345"/>
        <v>DISPONIBILIZAÇÃO DAS EEOO</v>
      </c>
      <c r="H749" s="31" t="s">
        <v>160</v>
      </c>
      <c r="I749" s="36">
        <v>45455</v>
      </c>
      <c r="J749" s="37" t="str">
        <f t="shared" si="337"/>
        <v>E</v>
      </c>
      <c r="K749" s="38" t="s">
        <v>30</v>
      </c>
      <c r="L749" s="39">
        <v>5</v>
      </c>
      <c r="M749" s="37">
        <f t="shared" si="325"/>
        <v>45379</v>
      </c>
      <c r="N749" s="37">
        <f t="shared" si="344"/>
        <v>45384</v>
      </c>
      <c r="O749" s="37" t="str">
        <f t="shared" si="346"/>
        <v/>
      </c>
      <c r="P749" s="28"/>
      <c r="Q749" s="40" t="str">
        <f t="shared" si="327"/>
        <v/>
      </c>
      <c r="R749" s="41" t="str">
        <f t="shared" si="328"/>
        <v/>
      </c>
      <c r="S749" s="42" t="str">
        <f t="shared" si="329"/>
        <v/>
      </c>
      <c r="T749" s="42" t="str">
        <f t="shared" si="330"/>
        <v/>
      </c>
      <c r="U749" s="42">
        <f t="shared" si="331"/>
        <v>0</v>
      </c>
      <c r="V749" s="37" t="str">
        <f t="shared" ca="1" si="332"/>
        <v>Atrasado, ainda não iniciado</v>
      </c>
      <c r="W749" s="33" t="e">
        <f t="shared" si="335"/>
        <v>#REF!</v>
      </c>
    </row>
    <row r="750" spans="1:23" x14ac:dyDescent="0.25">
      <c r="A750" s="29" t="e">
        <f t="shared" si="336"/>
        <v>#REF!</v>
      </c>
      <c r="B750" s="30" t="s">
        <v>151</v>
      </c>
      <c r="C750" s="31" t="s">
        <v>158</v>
      </c>
      <c r="D750" s="32" t="s">
        <v>159</v>
      </c>
      <c r="E750" s="33" t="str">
        <f t="shared" si="324"/>
        <v>38/2024 - QAV</v>
      </c>
      <c r="F750" s="48"/>
      <c r="G750" s="35" t="str">
        <f t="shared" si="345"/>
        <v>DISPONIBILIZAÇÃO DAS EEOO</v>
      </c>
      <c r="H750" s="31" t="s">
        <v>160</v>
      </c>
      <c r="I750" s="36">
        <v>45455</v>
      </c>
      <c r="J750" s="37" t="str">
        <f t="shared" si="337"/>
        <v>F</v>
      </c>
      <c r="K750" s="38" t="s">
        <v>31</v>
      </c>
      <c r="L750" s="39">
        <v>5</v>
      </c>
      <c r="M750" s="37">
        <f t="shared" si="325"/>
        <v>45384</v>
      </c>
      <c r="N750" s="37">
        <f t="shared" si="344"/>
        <v>45389</v>
      </c>
      <c r="O750" s="37" t="str">
        <f t="shared" si="346"/>
        <v/>
      </c>
      <c r="P750" s="28"/>
      <c r="Q750" s="40" t="str">
        <f t="shared" si="327"/>
        <v/>
      </c>
      <c r="R750" s="41" t="str">
        <f t="shared" si="328"/>
        <v/>
      </c>
      <c r="S750" s="42" t="str">
        <f t="shared" si="329"/>
        <v/>
      </c>
      <c r="T750" s="42" t="str">
        <f t="shared" si="330"/>
        <v/>
      </c>
      <c r="U750" s="42">
        <f t="shared" si="331"/>
        <v>0</v>
      </c>
      <c r="V750" s="37" t="str">
        <f t="shared" ca="1" si="332"/>
        <v>Atrasado, ainda não iniciado</v>
      </c>
      <c r="W750" s="33" t="e">
        <f t="shared" si="335"/>
        <v>#REF!</v>
      </c>
    </row>
    <row r="751" spans="1:23" x14ac:dyDescent="0.25">
      <c r="A751" s="29" t="e">
        <f t="shared" si="336"/>
        <v>#REF!</v>
      </c>
      <c r="B751" s="30" t="s">
        <v>151</v>
      </c>
      <c r="C751" s="31" t="s">
        <v>158</v>
      </c>
      <c r="D751" s="32" t="s">
        <v>159</v>
      </c>
      <c r="E751" s="33" t="str">
        <f t="shared" si="324"/>
        <v>38/2024 - QAV</v>
      </c>
      <c r="F751" s="48"/>
      <c r="G751" s="35" t="str">
        <f t="shared" si="345"/>
        <v>DISPONIBILIZAÇÃO DAS EEOO</v>
      </c>
      <c r="H751" s="31" t="s">
        <v>160</v>
      </c>
      <c r="I751" s="36">
        <v>45455</v>
      </c>
      <c r="J751" s="37" t="str">
        <f t="shared" si="337"/>
        <v>G</v>
      </c>
      <c r="K751" s="38" t="s">
        <v>32</v>
      </c>
      <c r="L751" s="39">
        <v>5</v>
      </c>
      <c r="M751" s="37">
        <f t="shared" si="325"/>
        <v>45389</v>
      </c>
      <c r="N751" s="37">
        <f t="shared" si="344"/>
        <v>45394</v>
      </c>
      <c r="O751" s="37" t="str">
        <f t="shared" si="346"/>
        <v/>
      </c>
      <c r="P751" s="28"/>
      <c r="Q751" s="40" t="str">
        <f t="shared" si="327"/>
        <v/>
      </c>
      <c r="R751" s="41" t="str">
        <f t="shared" si="328"/>
        <v/>
      </c>
      <c r="S751" s="42" t="str">
        <f t="shared" si="329"/>
        <v/>
      </c>
      <c r="T751" s="42" t="str">
        <f t="shared" si="330"/>
        <v/>
      </c>
      <c r="U751" s="42">
        <f t="shared" si="331"/>
        <v>0</v>
      </c>
      <c r="V751" s="37" t="str">
        <f t="shared" ca="1" si="332"/>
        <v>No prazo, ainda não iniciado</v>
      </c>
      <c r="W751" s="33" t="e">
        <f t="shared" si="335"/>
        <v>#REF!</v>
      </c>
    </row>
    <row r="752" spans="1:23" x14ac:dyDescent="0.25">
      <c r="A752" s="29" t="e">
        <f t="shared" si="336"/>
        <v>#REF!</v>
      </c>
      <c r="B752" s="30" t="s">
        <v>151</v>
      </c>
      <c r="C752" s="31" t="s">
        <v>158</v>
      </c>
      <c r="D752" s="32" t="s">
        <v>159</v>
      </c>
      <c r="E752" s="33" t="str">
        <f t="shared" si="324"/>
        <v>38/2024 - QAV</v>
      </c>
      <c r="F752" s="48"/>
      <c r="G752" s="35" t="str">
        <f t="shared" si="345"/>
        <v>DISPONIBILIZAÇÃO DAS EEOO</v>
      </c>
      <c r="H752" s="31" t="s">
        <v>160</v>
      </c>
      <c r="I752" s="36">
        <v>45455</v>
      </c>
      <c r="J752" s="37" t="str">
        <f t="shared" si="337"/>
        <v>H</v>
      </c>
      <c r="K752" s="38" t="s">
        <v>33</v>
      </c>
      <c r="L752" s="39">
        <v>7</v>
      </c>
      <c r="M752" s="37">
        <f t="shared" si="325"/>
        <v>45394</v>
      </c>
      <c r="N752" s="37">
        <f t="shared" si="344"/>
        <v>45401</v>
      </c>
      <c r="O752" s="37" t="str">
        <f t="shared" si="346"/>
        <v/>
      </c>
      <c r="P752" s="28"/>
      <c r="Q752" s="40" t="str">
        <f t="shared" si="327"/>
        <v/>
      </c>
      <c r="R752" s="41" t="str">
        <f t="shared" si="328"/>
        <v/>
      </c>
      <c r="S752" s="42" t="str">
        <f t="shared" si="329"/>
        <v/>
      </c>
      <c r="T752" s="42" t="str">
        <f t="shared" si="330"/>
        <v/>
      </c>
      <c r="U752" s="42">
        <f t="shared" si="331"/>
        <v>0</v>
      </c>
      <c r="V752" s="37" t="str">
        <f t="shared" ca="1" si="332"/>
        <v>No prazo, ainda não iniciado</v>
      </c>
      <c r="W752" s="33" t="e">
        <f t="shared" si="335"/>
        <v>#REF!</v>
      </c>
    </row>
    <row r="753" spans="1:23" x14ac:dyDescent="0.25">
      <c r="A753" s="29" t="e">
        <f t="shared" si="336"/>
        <v>#REF!</v>
      </c>
      <c r="B753" s="30" t="s">
        <v>151</v>
      </c>
      <c r="C753" s="31" t="s">
        <v>158</v>
      </c>
      <c r="D753" s="32" t="s">
        <v>159</v>
      </c>
      <c r="E753" s="33" t="str">
        <f t="shared" si="324"/>
        <v>38/2024 - QAV</v>
      </c>
      <c r="F753" s="48"/>
      <c r="G753" s="35" t="str">
        <f t="shared" si="345"/>
        <v>DISPONIBILIZAÇÃO DAS EEOO</v>
      </c>
      <c r="H753" s="31" t="s">
        <v>160</v>
      </c>
      <c r="I753" s="36">
        <v>45455</v>
      </c>
      <c r="J753" s="37" t="str">
        <f t="shared" si="337"/>
        <v>I</v>
      </c>
      <c r="K753" s="38" t="s">
        <v>34</v>
      </c>
      <c r="L753" s="39">
        <v>15</v>
      </c>
      <c r="M753" s="37">
        <f t="shared" si="325"/>
        <v>45401</v>
      </c>
      <c r="N753" s="37">
        <f t="shared" si="344"/>
        <v>45416</v>
      </c>
      <c r="O753" s="37" t="str">
        <f t="shared" si="346"/>
        <v/>
      </c>
      <c r="P753" s="28"/>
      <c r="Q753" s="40" t="str">
        <f t="shared" si="327"/>
        <v/>
      </c>
      <c r="R753" s="41" t="str">
        <f t="shared" si="328"/>
        <v/>
      </c>
      <c r="S753" s="42" t="str">
        <f t="shared" si="329"/>
        <v/>
      </c>
      <c r="T753" s="42" t="str">
        <f t="shared" si="330"/>
        <v/>
      </c>
      <c r="U753" s="42">
        <f t="shared" si="331"/>
        <v>0</v>
      </c>
      <c r="V753" s="37" t="str">
        <f t="shared" ca="1" si="332"/>
        <v>No prazo, ainda não iniciado</v>
      </c>
      <c r="W753" s="33" t="e">
        <f t="shared" si="335"/>
        <v>#REF!</v>
      </c>
    </row>
    <row r="754" spans="1:23" x14ac:dyDescent="0.25">
      <c r="A754" s="29" t="e">
        <f t="shared" si="336"/>
        <v>#REF!</v>
      </c>
      <c r="B754" s="30" t="s">
        <v>151</v>
      </c>
      <c r="C754" s="31" t="s">
        <v>158</v>
      </c>
      <c r="D754" s="32" t="s">
        <v>159</v>
      </c>
      <c r="E754" s="33" t="str">
        <f t="shared" si="324"/>
        <v>38/2024 - QAV</v>
      </c>
      <c r="F754" s="48"/>
      <c r="G754" s="35" t="str">
        <f t="shared" si="345"/>
        <v>DISPONIBILIZAÇÃO DAS EEOO</v>
      </c>
      <c r="H754" s="31" t="s">
        <v>160</v>
      </c>
      <c r="I754" s="36">
        <v>45455</v>
      </c>
      <c r="J754" s="37" t="str">
        <f t="shared" si="337"/>
        <v>J</v>
      </c>
      <c r="K754" s="38" t="s">
        <v>35</v>
      </c>
      <c r="L754" s="39">
        <v>7</v>
      </c>
      <c r="M754" s="37">
        <f t="shared" si="325"/>
        <v>45416</v>
      </c>
      <c r="N754" s="37">
        <f t="shared" si="344"/>
        <v>45423</v>
      </c>
      <c r="O754" s="37" t="str">
        <f t="shared" si="346"/>
        <v/>
      </c>
      <c r="P754" s="28"/>
      <c r="Q754" s="40" t="str">
        <f t="shared" si="327"/>
        <v/>
      </c>
      <c r="R754" s="41" t="str">
        <f t="shared" si="328"/>
        <v/>
      </c>
      <c r="S754" s="42" t="str">
        <f t="shared" si="329"/>
        <v/>
      </c>
      <c r="T754" s="42" t="str">
        <f t="shared" si="330"/>
        <v/>
      </c>
      <c r="U754" s="42">
        <f t="shared" si="331"/>
        <v>0</v>
      </c>
      <c r="V754" s="37" t="str">
        <f t="shared" ca="1" si="332"/>
        <v>No prazo, ainda não iniciado</v>
      </c>
      <c r="W754" s="33" t="e">
        <f t="shared" si="335"/>
        <v>#REF!</v>
      </c>
    </row>
    <row r="755" spans="1:23" x14ac:dyDescent="0.25">
      <c r="A755" s="29" t="e">
        <f t="shared" si="336"/>
        <v>#REF!</v>
      </c>
      <c r="B755" s="30" t="s">
        <v>151</v>
      </c>
      <c r="C755" s="31" t="s">
        <v>158</v>
      </c>
      <c r="D755" s="32" t="s">
        <v>159</v>
      </c>
      <c r="E755" s="33" t="str">
        <f t="shared" si="324"/>
        <v>38/2024 - QAV</v>
      </c>
      <c r="F755" s="48"/>
      <c r="G755" s="35" t="str">
        <f t="shared" si="345"/>
        <v>DISPONIBILIZAÇÃO DAS EEOO</v>
      </c>
      <c r="H755" s="31" t="s">
        <v>160</v>
      </c>
      <c r="I755" s="36">
        <v>45455</v>
      </c>
      <c r="J755" s="37" t="str">
        <f t="shared" si="337"/>
        <v>K</v>
      </c>
      <c r="K755" s="38" t="s">
        <v>36</v>
      </c>
      <c r="L755" s="39">
        <v>20</v>
      </c>
      <c r="M755" s="37">
        <f t="shared" si="325"/>
        <v>45423</v>
      </c>
      <c r="N755" s="37">
        <f t="shared" si="344"/>
        <v>45443</v>
      </c>
      <c r="O755" s="37" t="str">
        <f t="shared" si="346"/>
        <v/>
      </c>
      <c r="P755" s="28"/>
      <c r="Q755" s="40" t="str">
        <f t="shared" si="327"/>
        <v/>
      </c>
      <c r="R755" s="41" t="str">
        <f t="shared" si="328"/>
        <v/>
      </c>
      <c r="S755" s="42" t="str">
        <f t="shared" si="329"/>
        <v/>
      </c>
      <c r="T755" s="42" t="str">
        <f t="shared" si="330"/>
        <v/>
      </c>
      <c r="U755" s="42">
        <f t="shared" si="331"/>
        <v>0</v>
      </c>
      <c r="V755" s="37" t="str">
        <f t="shared" ca="1" si="332"/>
        <v>No prazo, ainda não iniciado</v>
      </c>
      <c r="W755" s="33" t="e">
        <f t="shared" si="335"/>
        <v>#REF!</v>
      </c>
    </row>
    <row r="756" spans="1:23" x14ac:dyDescent="0.25">
      <c r="A756" s="29" t="e">
        <f t="shared" si="336"/>
        <v>#REF!</v>
      </c>
      <c r="B756" s="30" t="s">
        <v>151</v>
      </c>
      <c r="C756" s="31" t="s">
        <v>158</v>
      </c>
      <c r="D756" s="32" t="s">
        <v>159</v>
      </c>
      <c r="E756" s="33" t="str">
        <f t="shared" si="324"/>
        <v>38/2024 - QAV</v>
      </c>
      <c r="F756" s="48"/>
      <c r="G756" s="35" t="str">
        <f t="shared" si="345"/>
        <v>DISPONIBILIZAÇÃO DAS EEOO</v>
      </c>
      <c r="H756" s="31" t="s">
        <v>160</v>
      </c>
      <c r="I756" s="36">
        <v>45455</v>
      </c>
      <c r="J756" s="37" t="str">
        <f t="shared" si="337"/>
        <v>L</v>
      </c>
      <c r="K756" s="38" t="s">
        <v>37</v>
      </c>
      <c r="L756" s="39">
        <v>2</v>
      </c>
      <c r="M756" s="37">
        <f t="shared" si="325"/>
        <v>45443</v>
      </c>
      <c r="N756" s="43">
        <f>I756-10</f>
        <v>45445</v>
      </c>
      <c r="O756" s="37" t="str">
        <f t="shared" si="346"/>
        <v/>
      </c>
      <c r="P756" s="28"/>
      <c r="Q756" s="40" t="str">
        <f t="shared" si="327"/>
        <v/>
      </c>
      <c r="R756" s="41" t="str">
        <f t="shared" si="328"/>
        <v/>
      </c>
      <c r="S756" s="42" t="str">
        <f t="shared" si="329"/>
        <v/>
      </c>
      <c r="T756" s="42" t="str">
        <f t="shared" si="330"/>
        <v/>
      </c>
      <c r="U756" s="42">
        <f t="shared" si="331"/>
        <v>0</v>
      </c>
      <c r="V756" s="37" t="str">
        <f t="shared" ca="1" si="332"/>
        <v>No prazo, ainda não iniciado</v>
      </c>
      <c r="W756" s="33" t="e">
        <f t="shared" si="335"/>
        <v>#REF!</v>
      </c>
    </row>
    <row r="757" spans="1:23" x14ac:dyDescent="0.25">
      <c r="A757" s="29" t="e">
        <f t="shared" si="336"/>
        <v>#REF!</v>
      </c>
      <c r="B757" s="30" t="s">
        <v>151</v>
      </c>
      <c r="C757" s="31" t="s">
        <v>161</v>
      </c>
      <c r="D757" s="32" t="s">
        <v>162</v>
      </c>
      <c r="E757" s="33" t="str">
        <f t="shared" si="324"/>
        <v>37/2024 - ODM</v>
      </c>
      <c r="F757" s="49"/>
      <c r="G757" s="35" t="str">
        <f>IF(P757="",MID(K757,5,999),IF(P758="",MID(K758,5,999),IF(P759="",MID(K759,5,999),IF(P760="",MID(K760,5,999),IF(P761="",MID(K761,5,999),IF(P762="",MID(K762,5,999),IF(P763="",MID(K763,5,999),IF(P764="",MID(K764,5,999),IF(P765="",MID(K765,5,999),IF(P766="",MID(K766,5,999),IF(P767="",MID(K767,5,999),MID(K768,5,999))))))))))))</f>
        <v>DISPONIBILIZAÇÃO DAS EEOO</v>
      </c>
      <c r="H757" s="31" t="s">
        <v>163</v>
      </c>
      <c r="I757" s="36">
        <v>45436</v>
      </c>
      <c r="J757" s="37" t="str">
        <f t="shared" si="337"/>
        <v>A</v>
      </c>
      <c r="K757" s="38" t="s">
        <v>26</v>
      </c>
      <c r="L757" s="39">
        <v>0</v>
      </c>
      <c r="M757" s="37">
        <f t="shared" si="325"/>
        <v>45335</v>
      </c>
      <c r="N757" s="37">
        <f t="shared" ref="N757:N767" si="347">M758</f>
        <v>45335</v>
      </c>
      <c r="O757" s="37">
        <f>M757</f>
        <v>45335</v>
      </c>
      <c r="P757" s="28"/>
      <c r="Q757" s="40" t="str">
        <f t="shared" si="327"/>
        <v/>
      </c>
      <c r="R757" s="41" t="str">
        <f t="shared" si="328"/>
        <v/>
      </c>
      <c r="S757" s="42" t="str">
        <f t="shared" si="329"/>
        <v/>
      </c>
      <c r="T757" s="42" t="str">
        <f t="shared" si="330"/>
        <v/>
      </c>
      <c r="U757" s="42">
        <f t="shared" si="331"/>
        <v>0</v>
      </c>
      <c r="V757" s="37" t="str">
        <f t="shared" ca="1" si="332"/>
        <v>Atrasado, em andamento</v>
      </c>
      <c r="W757" s="33" t="e">
        <f t="shared" si="335"/>
        <v>#REF!</v>
      </c>
    </row>
    <row r="758" spans="1:23" x14ac:dyDescent="0.25">
      <c r="A758" s="29" t="e">
        <f t="shared" si="336"/>
        <v>#REF!</v>
      </c>
      <c r="B758" s="30" t="s">
        <v>151</v>
      </c>
      <c r="C758" s="31" t="s">
        <v>161</v>
      </c>
      <c r="D758" s="32" t="s">
        <v>162</v>
      </c>
      <c r="E758" s="33" t="str">
        <f t="shared" si="324"/>
        <v>37/2024 - ODM</v>
      </c>
      <c r="F758" s="49"/>
      <c r="G758" s="35" t="str">
        <f t="shared" ref="G758:G768" si="348">G757</f>
        <v>DISPONIBILIZAÇÃO DAS EEOO</v>
      </c>
      <c r="H758" s="31" t="s">
        <v>163</v>
      </c>
      <c r="I758" s="36">
        <v>45436</v>
      </c>
      <c r="J758" s="37" t="str">
        <f t="shared" si="337"/>
        <v>B</v>
      </c>
      <c r="K758" s="38" t="s">
        <v>27</v>
      </c>
      <c r="L758" s="39">
        <v>5</v>
      </c>
      <c r="M758" s="37">
        <f t="shared" si="325"/>
        <v>45335</v>
      </c>
      <c r="N758" s="37">
        <f t="shared" si="347"/>
        <v>45340</v>
      </c>
      <c r="O758" s="37" t="str">
        <f t="shared" ref="O758:O768" si="349">IF(P757&lt;&gt;"",P757,"")</f>
        <v/>
      </c>
      <c r="P758" s="28"/>
      <c r="Q758" s="40" t="str">
        <f t="shared" si="327"/>
        <v/>
      </c>
      <c r="R758" s="41" t="str">
        <f t="shared" si="328"/>
        <v/>
      </c>
      <c r="S758" s="42" t="str">
        <f t="shared" si="329"/>
        <v/>
      </c>
      <c r="T758" s="42" t="str">
        <f t="shared" si="330"/>
        <v/>
      </c>
      <c r="U758" s="42">
        <f t="shared" si="331"/>
        <v>0</v>
      </c>
      <c r="V758" s="37" t="str">
        <f t="shared" ca="1" si="332"/>
        <v>Atrasado, ainda não iniciado</v>
      </c>
      <c r="W758" s="33" t="e">
        <f t="shared" si="335"/>
        <v>#REF!</v>
      </c>
    </row>
    <row r="759" spans="1:23" x14ac:dyDescent="0.25">
      <c r="A759" s="29" t="e">
        <f t="shared" si="336"/>
        <v>#REF!</v>
      </c>
      <c r="B759" s="30" t="s">
        <v>151</v>
      </c>
      <c r="C759" s="31" t="s">
        <v>161</v>
      </c>
      <c r="D759" s="32" t="s">
        <v>162</v>
      </c>
      <c r="E759" s="33" t="str">
        <f t="shared" si="324"/>
        <v>37/2024 - ODM</v>
      </c>
      <c r="F759" s="49"/>
      <c r="G759" s="35" t="str">
        <f t="shared" si="348"/>
        <v>DISPONIBILIZAÇÃO DAS EEOO</v>
      </c>
      <c r="H759" s="31" t="s">
        <v>163</v>
      </c>
      <c r="I759" s="36">
        <v>45436</v>
      </c>
      <c r="J759" s="37" t="str">
        <f t="shared" si="337"/>
        <v>C</v>
      </c>
      <c r="K759" s="38" t="s">
        <v>28</v>
      </c>
      <c r="L759" s="39">
        <v>15</v>
      </c>
      <c r="M759" s="37">
        <f t="shared" si="325"/>
        <v>45340</v>
      </c>
      <c r="N759" s="37">
        <f t="shared" si="347"/>
        <v>45355</v>
      </c>
      <c r="O759" s="37" t="str">
        <f t="shared" si="349"/>
        <v/>
      </c>
      <c r="P759" s="28"/>
      <c r="Q759" s="40" t="str">
        <f t="shared" si="327"/>
        <v/>
      </c>
      <c r="R759" s="41" t="str">
        <f t="shared" si="328"/>
        <v/>
      </c>
      <c r="S759" s="42" t="str">
        <f t="shared" si="329"/>
        <v/>
      </c>
      <c r="T759" s="42" t="str">
        <f t="shared" si="330"/>
        <v/>
      </c>
      <c r="U759" s="42">
        <f t="shared" si="331"/>
        <v>0</v>
      </c>
      <c r="V759" s="37" t="str">
        <f t="shared" ca="1" si="332"/>
        <v>Atrasado, ainda não iniciado</v>
      </c>
      <c r="W759" s="33" t="e">
        <f t="shared" si="335"/>
        <v>#REF!</v>
      </c>
    </row>
    <row r="760" spans="1:23" x14ac:dyDescent="0.25">
      <c r="A760" s="29" t="e">
        <f t="shared" si="336"/>
        <v>#REF!</v>
      </c>
      <c r="B760" s="30" t="s">
        <v>151</v>
      </c>
      <c r="C760" s="31" t="s">
        <v>161</v>
      </c>
      <c r="D760" s="32" t="s">
        <v>162</v>
      </c>
      <c r="E760" s="33" t="str">
        <f t="shared" si="324"/>
        <v>37/2024 - ODM</v>
      </c>
      <c r="F760" s="49"/>
      <c r="G760" s="35" t="str">
        <f t="shared" si="348"/>
        <v>DISPONIBILIZAÇÃO DAS EEOO</v>
      </c>
      <c r="H760" s="31" t="s">
        <v>163</v>
      </c>
      <c r="I760" s="36">
        <v>45436</v>
      </c>
      <c r="J760" s="37" t="str">
        <f t="shared" si="337"/>
        <v>D</v>
      </c>
      <c r="K760" s="38" t="s">
        <v>29</v>
      </c>
      <c r="L760" s="39">
        <v>5</v>
      </c>
      <c r="M760" s="37">
        <f t="shared" si="325"/>
        <v>45355</v>
      </c>
      <c r="N760" s="37">
        <f t="shared" si="347"/>
        <v>45360</v>
      </c>
      <c r="O760" s="37" t="str">
        <f t="shared" si="349"/>
        <v/>
      </c>
      <c r="P760" s="28"/>
      <c r="Q760" s="40" t="str">
        <f t="shared" si="327"/>
        <v/>
      </c>
      <c r="R760" s="41" t="str">
        <f t="shared" si="328"/>
        <v/>
      </c>
      <c r="S760" s="42" t="str">
        <f t="shared" si="329"/>
        <v/>
      </c>
      <c r="T760" s="42" t="str">
        <f t="shared" si="330"/>
        <v/>
      </c>
      <c r="U760" s="42">
        <f t="shared" si="331"/>
        <v>0</v>
      </c>
      <c r="V760" s="37" t="str">
        <f t="shared" ca="1" si="332"/>
        <v>Atrasado, ainda não iniciado</v>
      </c>
      <c r="W760" s="33" t="e">
        <f t="shared" si="335"/>
        <v>#REF!</v>
      </c>
    </row>
    <row r="761" spans="1:23" x14ac:dyDescent="0.25">
      <c r="A761" s="29" t="e">
        <f t="shared" ref="A761:A824" si="350">A749+1</f>
        <v>#REF!</v>
      </c>
      <c r="B761" s="30" t="s">
        <v>151</v>
      </c>
      <c r="C761" s="31" t="s">
        <v>161</v>
      </c>
      <c r="D761" s="32" t="s">
        <v>162</v>
      </c>
      <c r="E761" s="33" t="str">
        <f t="shared" si="324"/>
        <v>37/2024 - ODM</v>
      </c>
      <c r="F761" s="49"/>
      <c r="G761" s="35" t="str">
        <f t="shared" si="348"/>
        <v>DISPONIBILIZAÇÃO DAS EEOO</v>
      </c>
      <c r="H761" s="31" t="s">
        <v>163</v>
      </c>
      <c r="I761" s="36">
        <v>45436</v>
      </c>
      <c r="J761" s="37" t="str">
        <f t="shared" si="337"/>
        <v>E</v>
      </c>
      <c r="K761" s="38" t="s">
        <v>30</v>
      </c>
      <c r="L761" s="39">
        <v>5</v>
      </c>
      <c r="M761" s="37">
        <f t="shared" si="325"/>
        <v>45360</v>
      </c>
      <c r="N761" s="37">
        <f t="shared" si="347"/>
        <v>45365</v>
      </c>
      <c r="O761" s="37" t="str">
        <f t="shared" si="349"/>
        <v/>
      </c>
      <c r="P761" s="28"/>
      <c r="Q761" s="40" t="str">
        <f t="shared" si="327"/>
        <v/>
      </c>
      <c r="R761" s="41" t="str">
        <f t="shared" si="328"/>
        <v/>
      </c>
      <c r="S761" s="42" t="str">
        <f t="shared" si="329"/>
        <v/>
      </c>
      <c r="T761" s="42" t="str">
        <f t="shared" si="330"/>
        <v/>
      </c>
      <c r="U761" s="42">
        <f t="shared" si="331"/>
        <v>0</v>
      </c>
      <c r="V761" s="37" t="str">
        <f t="shared" ca="1" si="332"/>
        <v>Atrasado, ainda não iniciado</v>
      </c>
      <c r="W761" s="33" t="e">
        <f t="shared" si="335"/>
        <v>#REF!</v>
      </c>
    </row>
    <row r="762" spans="1:23" x14ac:dyDescent="0.25">
      <c r="A762" s="29" t="e">
        <f t="shared" si="350"/>
        <v>#REF!</v>
      </c>
      <c r="B762" s="30" t="s">
        <v>151</v>
      </c>
      <c r="C762" s="31" t="s">
        <v>161</v>
      </c>
      <c r="D762" s="32" t="s">
        <v>162</v>
      </c>
      <c r="E762" s="33" t="str">
        <f t="shared" si="324"/>
        <v>37/2024 - ODM</v>
      </c>
      <c r="F762" s="49"/>
      <c r="G762" s="35" t="str">
        <f t="shared" si="348"/>
        <v>DISPONIBILIZAÇÃO DAS EEOO</v>
      </c>
      <c r="H762" s="31" t="s">
        <v>163</v>
      </c>
      <c r="I762" s="36">
        <v>45436</v>
      </c>
      <c r="J762" s="37" t="str">
        <f t="shared" si="337"/>
        <v>F</v>
      </c>
      <c r="K762" s="38" t="s">
        <v>31</v>
      </c>
      <c r="L762" s="39">
        <v>5</v>
      </c>
      <c r="M762" s="37">
        <f t="shared" si="325"/>
        <v>45365</v>
      </c>
      <c r="N762" s="37">
        <f t="shared" si="347"/>
        <v>45370</v>
      </c>
      <c r="O762" s="37" t="str">
        <f t="shared" si="349"/>
        <v/>
      </c>
      <c r="P762" s="28"/>
      <c r="Q762" s="40" t="str">
        <f t="shared" si="327"/>
        <v/>
      </c>
      <c r="R762" s="41" t="str">
        <f t="shared" si="328"/>
        <v/>
      </c>
      <c r="S762" s="42" t="str">
        <f t="shared" si="329"/>
        <v/>
      </c>
      <c r="T762" s="42" t="str">
        <f t="shared" si="330"/>
        <v/>
      </c>
      <c r="U762" s="42">
        <f t="shared" si="331"/>
        <v>0</v>
      </c>
      <c r="V762" s="37" t="str">
        <f t="shared" ca="1" si="332"/>
        <v>Atrasado, ainda não iniciado</v>
      </c>
      <c r="W762" s="33" t="e">
        <f t="shared" si="335"/>
        <v>#REF!</v>
      </c>
    </row>
    <row r="763" spans="1:23" x14ac:dyDescent="0.25">
      <c r="A763" s="29" t="e">
        <f t="shared" si="350"/>
        <v>#REF!</v>
      </c>
      <c r="B763" s="30" t="s">
        <v>151</v>
      </c>
      <c r="C763" s="31" t="s">
        <v>161</v>
      </c>
      <c r="D763" s="32" t="s">
        <v>162</v>
      </c>
      <c r="E763" s="33" t="str">
        <f t="shared" si="324"/>
        <v>37/2024 - ODM</v>
      </c>
      <c r="F763" s="49"/>
      <c r="G763" s="35" t="str">
        <f t="shared" si="348"/>
        <v>DISPONIBILIZAÇÃO DAS EEOO</v>
      </c>
      <c r="H763" s="31" t="s">
        <v>163</v>
      </c>
      <c r="I763" s="36">
        <v>45436</v>
      </c>
      <c r="J763" s="37" t="str">
        <f t="shared" si="337"/>
        <v>G</v>
      </c>
      <c r="K763" s="38" t="s">
        <v>32</v>
      </c>
      <c r="L763" s="39">
        <v>5</v>
      </c>
      <c r="M763" s="37">
        <f t="shared" si="325"/>
        <v>45370</v>
      </c>
      <c r="N763" s="37">
        <f t="shared" si="347"/>
        <v>45375</v>
      </c>
      <c r="O763" s="37" t="str">
        <f t="shared" si="349"/>
        <v/>
      </c>
      <c r="P763" s="28"/>
      <c r="Q763" s="40" t="str">
        <f t="shared" si="327"/>
        <v/>
      </c>
      <c r="R763" s="41" t="str">
        <f t="shared" si="328"/>
        <v/>
      </c>
      <c r="S763" s="42" t="str">
        <f t="shared" si="329"/>
        <v/>
      </c>
      <c r="T763" s="42" t="str">
        <f t="shared" si="330"/>
        <v/>
      </c>
      <c r="U763" s="42">
        <f t="shared" si="331"/>
        <v>0</v>
      </c>
      <c r="V763" s="37" t="str">
        <f t="shared" ca="1" si="332"/>
        <v>Atrasado, ainda não iniciado</v>
      </c>
      <c r="W763" s="33" t="e">
        <f t="shared" si="335"/>
        <v>#REF!</v>
      </c>
    </row>
    <row r="764" spans="1:23" x14ac:dyDescent="0.25">
      <c r="A764" s="29" t="e">
        <f t="shared" si="350"/>
        <v>#REF!</v>
      </c>
      <c r="B764" s="30" t="s">
        <v>151</v>
      </c>
      <c r="C764" s="31" t="s">
        <v>161</v>
      </c>
      <c r="D764" s="32" t="s">
        <v>162</v>
      </c>
      <c r="E764" s="33" t="str">
        <f t="shared" si="324"/>
        <v>37/2024 - ODM</v>
      </c>
      <c r="F764" s="49"/>
      <c r="G764" s="35" t="str">
        <f t="shared" si="348"/>
        <v>DISPONIBILIZAÇÃO DAS EEOO</v>
      </c>
      <c r="H764" s="31" t="s">
        <v>163</v>
      </c>
      <c r="I764" s="36">
        <v>45436</v>
      </c>
      <c r="J764" s="37" t="str">
        <f t="shared" si="337"/>
        <v>H</v>
      </c>
      <c r="K764" s="38" t="s">
        <v>33</v>
      </c>
      <c r="L764" s="39">
        <v>7</v>
      </c>
      <c r="M764" s="37">
        <f t="shared" si="325"/>
        <v>45375</v>
      </c>
      <c r="N764" s="37">
        <f t="shared" si="347"/>
        <v>45382</v>
      </c>
      <c r="O764" s="37" t="str">
        <f t="shared" si="349"/>
        <v/>
      </c>
      <c r="P764" s="28"/>
      <c r="Q764" s="40" t="str">
        <f t="shared" si="327"/>
        <v/>
      </c>
      <c r="R764" s="41" t="str">
        <f t="shared" si="328"/>
        <v/>
      </c>
      <c r="S764" s="42" t="str">
        <f t="shared" si="329"/>
        <v/>
      </c>
      <c r="T764" s="42" t="str">
        <f t="shared" si="330"/>
        <v/>
      </c>
      <c r="U764" s="42">
        <f t="shared" si="331"/>
        <v>0</v>
      </c>
      <c r="V764" s="37" t="str">
        <f t="shared" ca="1" si="332"/>
        <v>Atrasado, ainda não iniciado</v>
      </c>
      <c r="W764" s="33" t="e">
        <f t="shared" si="335"/>
        <v>#REF!</v>
      </c>
    </row>
    <row r="765" spans="1:23" x14ac:dyDescent="0.25">
      <c r="A765" s="29" t="e">
        <f t="shared" si="350"/>
        <v>#REF!</v>
      </c>
      <c r="B765" s="30" t="s">
        <v>151</v>
      </c>
      <c r="C765" s="31" t="s">
        <v>161</v>
      </c>
      <c r="D765" s="32" t="s">
        <v>162</v>
      </c>
      <c r="E765" s="33" t="str">
        <f t="shared" si="324"/>
        <v>37/2024 - ODM</v>
      </c>
      <c r="F765" s="49"/>
      <c r="G765" s="35" t="str">
        <f t="shared" si="348"/>
        <v>DISPONIBILIZAÇÃO DAS EEOO</v>
      </c>
      <c r="H765" s="31" t="s">
        <v>163</v>
      </c>
      <c r="I765" s="36">
        <v>45436</v>
      </c>
      <c r="J765" s="37" t="str">
        <f t="shared" si="337"/>
        <v>I</v>
      </c>
      <c r="K765" s="38" t="s">
        <v>34</v>
      </c>
      <c r="L765" s="39">
        <v>15</v>
      </c>
      <c r="M765" s="37">
        <f t="shared" si="325"/>
        <v>45382</v>
      </c>
      <c r="N765" s="37">
        <f t="shared" si="347"/>
        <v>45397</v>
      </c>
      <c r="O765" s="37" t="str">
        <f t="shared" si="349"/>
        <v/>
      </c>
      <c r="P765" s="28"/>
      <c r="Q765" s="40" t="str">
        <f t="shared" si="327"/>
        <v/>
      </c>
      <c r="R765" s="41" t="str">
        <f t="shared" si="328"/>
        <v/>
      </c>
      <c r="S765" s="42" t="str">
        <f t="shared" si="329"/>
        <v/>
      </c>
      <c r="T765" s="42" t="str">
        <f t="shared" si="330"/>
        <v/>
      </c>
      <c r="U765" s="42">
        <f t="shared" si="331"/>
        <v>0</v>
      </c>
      <c r="V765" s="37" t="str">
        <f t="shared" ca="1" si="332"/>
        <v>No prazo, ainda não iniciado</v>
      </c>
      <c r="W765" s="33" t="e">
        <f t="shared" si="335"/>
        <v>#REF!</v>
      </c>
    </row>
    <row r="766" spans="1:23" x14ac:dyDescent="0.25">
      <c r="A766" s="29" t="e">
        <f t="shared" si="350"/>
        <v>#REF!</v>
      </c>
      <c r="B766" s="30" t="s">
        <v>151</v>
      </c>
      <c r="C766" s="31" t="s">
        <v>161</v>
      </c>
      <c r="D766" s="32" t="s">
        <v>162</v>
      </c>
      <c r="E766" s="33" t="str">
        <f t="shared" si="324"/>
        <v>37/2024 - ODM</v>
      </c>
      <c r="F766" s="49"/>
      <c r="G766" s="35" t="str">
        <f t="shared" si="348"/>
        <v>DISPONIBILIZAÇÃO DAS EEOO</v>
      </c>
      <c r="H766" s="31" t="s">
        <v>163</v>
      </c>
      <c r="I766" s="36">
        <v>45436</v>
      </c>
      <c r="J766" s="37" t="str">
        <f t="shared" si="337"/>
        <v>J</v>
      </c>
      <c r="K766" s="38" t="s">
        <v>35</v>
      </c>
      <c r="L766" s="39">
        <v>7</v>
      </c>
      <c r="M766" s="37">
        <f t="shared" si="325"/>
        <v>45397</v>
      </c>
      <c r="N766" s="37">
        <f t="shared" si="347"/>
        <v>45404</v>
      </c>
      <c r="O766" s="37" t="str">
        <f t="shared" si="349"/>
        <v/>
      </c>
      <c r="P766" s="28"/>
      <c r="Q766" s="40" t="str">
        <f t="shared" si="327"/>
        <v/>
      </c>
      <c r="R766" s="41" t="str">
        <f t="shared" si="328"/>
        <v/>
      </c>
      <c r="S766" s="42" t="str">
        <f t="shared" si="329"/>
        <v/>
      </c>
      <c r="T766" s="42" t="str">
        <f t="shared" si="330"/>
        <v/>
      </c>
      <c r="U766" s="42">
        <f t="shared" si="331"/>
        <v>0</v>
      </c>
      <c r="V766" s="37" t="str">
        <f t="shared" ca="1" si="332"/>
        <v>No prazo, ainda não iniciado</v>
      </c>
      <c r="W766" s="33" t="e">
        <f t="shared" si="335"/>
        <v>#REF!</v>
      </c>
    </row>
    <row r="767" spans="1:23" x14ac:dyDescent="0.25">
      <c r="A767" s="29" t="e">
        <f t="shared" si="350"/>
        <v>#REF!</v>
      </c>
      <c r="B767" s="30" t="s">
        <v>151</v>
      </c>
      <c r="C767" s="31" t="s">
        <v>161</v>
      </c>
      <c r="D767" s="32" t="s">
        <v>162</v>
      </c>
      <c r="E767" s="33" t="str">
        <f t="shared" si="324"/>
        <v>37/2024 - ODM</v>
      </c>
      <c r="F767" s="49"/>
      <c r="G767" s="35" t="str">
        <f t="shared" si="348"/>
        <v>DISPONIBILIZAÇÃO DAS EEOO</v>
      </c>
      <c r="H767" s="31" t="s">
        <v>163</v>
      </c>
      <c r="I767" s="36">
        <v>45436</v>
      </c>
      <c r="J767" s="37" t="str">
        <f t="shared" si="337"/>
        <v>K</v>
      </c>
      <c r="K767" s="38" t="s">
        <v>36</v>
      </c>
      <c r="L767" s="39">
        <v>20</v>
      </c>
      <c r="M767" s="37">
        <f t="shared" si="325"/>
        <v>45404</v>
      </c>
      <c r="N767" s="37">
        <f t="shared" si="347"/>
        <v>45424</v>
      </c>
      <c r="O767" s="37" t="str">
        <f t="shared" si="349"/>
        <v/>
      </c>
      <c r="P767" s="28"/>
      <c r="Q767" s="40" t="str">
        <f t="shared" si="327"/>
        <v/>
      </c>
      <c r="R767" s="41" t="str">
        <f t="shared" si="328"/>
        <v/>
      </c>
      <c r="S767" s="42" t="str">
        <f t="shared" si="329"/>
        <v/>
      </c>
      <c r="T767" s="42" t="str">
        <f t="shared" si="330"/>
        <v/>
      </c>
      <c r="U767" s="42">
        <f t="shared" si="331"/>
        <v>0</v>
      </c>
      <c r="V767" s="37" t="str">
        <f t="shared" ca="1" si="332"/>
        <v>No prazo, ainda não iniciado</v>
      </c>
      <c r="W767" s="33" t="e">
        <f t="shared" si="335"/>
        <v>#REF!</v>
      </c>
    </row>
    <row r="768" spans="1:23" x14ac:dyDescent="0.25">
      <c r="A768" s="29" t="e">
        <f t="shared" si="350"/>
        <v>#REF!</v>
      </c>
      <c r="B768" s="30" t="s">
        <v>151</v>
      </c>
      <c r="C768" s="31" t="s">
        <v>161</v>
      </c>
      <c r="D768" s="32" t="s">
        <v>162</v>
      </c>
      <c r="E768" s="33" t="str">
        <f t="shared" si="324"/>
        <v>37/2024 - ODM</v>
      </c>
      <c r="F768" s="49"/>
      <c r="G768" s="35" t="str">
        <f t="shared" si="348"/>
        <v>DISPONIBILIZAÇÃO DAS EEOO</v>
      </c>
      <c r="H768" s="31" t="s">
        <v>163</v>
      </c>
      <c r="I768" s="36">
        <v>45436</v>
      </c>
      <c r="J768" s="37" t="str">
        <f t="shared" si="337"/>
        <v>L</v>
      </c>
      <c r="K768" s="38" t="s">
        <v>37</v>
      </c>
      <c r="L768" s="39">
        <v>2</v>
      </c>
      <c r="M768" s="37">
        <f t="shared" si="325"/>
        <v>45424</v>
      </c>
      <c r="N768" s="43">
        <f>I768-10</f>
        <v>45426</v>
      </c>
      <c r="O768" s="37" t="str">
        <f t="shared" si="349"/>
        <v/>
      </c>
      <c r="P768" s="28"/>
      <c r="Q768" s="40" t="str">
        <f t="shared" si="327"/>
        <v/>
      </c>
      <c r="R768" s="41" t="str">
        <f t="shared" si="328"/>
        <v/>
      </c>
      <c r="S768" s="42" t="str">
        <f t="shared" si="329"/>
        <v/>
      </c>
      <c r="T768" s="42" t="str">
        <f t="shared" si="330"/>
        <v/>
      </c>
      <c r="U768" s="42">
        <f t="shared" si="331"/>
        <v>0</v>
      </c>
      <c r="V768" s="37" t="str">
        <f t="shared" ca="1" si="332"/>
        <v>No prazo, ainda não iniciado</v>
      </c>
      <c r="W768" s="33" t="e">
        <f t="shared" si="335"/>
        <v>#REF!</v>
      </c>
    </row>
    <row r="769" spans="1:23" x14ac:dyDescent="0.25">
      <c r="A769" s="29" t="e">
        <f t="shared" si="350"/>
        <v>#REF!</v>
      </c>
      <c r="B769" s="30" t="s">
        <v>151</v>
      </c>
      <c r="C769" s="31" t="s">
        <v>164</v>
      </c>
      <c r="D769" s="32" t="s">
        <v>165</v>
      </c>
      <c r="E769" s="33" t="str">
        <f t="shared" si="324"/>
        <v>40/2024 - Lubrificantes e Graxas (DepCMRJ)</v>
      </c>
      <c r="F769" s="49"/>
      <c r="G769" s="35" t="str">
        <f>IF(P769="",MID(K769,5,999),IF(P770="",MID(K770,5,999),IF(P771="",MID(K771,5,999),IF(P772="",MID(K772,5,999),IF(P773="",MID(K773,5,999),IF(P774="",MID(K774,5,999),IF(P775="",MID(K775,5,999),IF(P776="",MID(K776,5,999),IF(P777="",MID(K777,5,999),IF(P778="",MID(K778,5,999),IF(P779="",MID(K779,5,999),MID(K780,5,999))))))))))))</f>
        <v>DISPONIBILIZAÇÃO DAS EEOO</v>
      </c>
      <c r="H769" s="47" t="s">
        <v>166</v>
      </c>
      <c r="I769" s="36">
        <v>45512</v>
      </c>
      <c r="J769" s="37" t="str">
        <f t="shared" si="337"/>
        <v>A</v>
      </c>
      <c r="K769" s="38" t="s">
        <v>26</v>
      </c>
      <c r="L769" s="39">
        <v>0</v>
      </c>
      <c r="M769" s="37">
        <f t="shared" si="325"/>
        <v>45348</v>
      </c>
      <c r="N769" s="37">
        <f t="shared" ref="N769:N779" si="351">M770</f>
        <v>45348</v>
      </c>
      <c r="O769" s="37">
        <f>M769</f>
        <v>45348</v>
      </c>
      <c r="P769" s="28"/>
      <c r="Q769" s="40" t="str">
        <f t="shared" si="327"/>
        <v/>
      </c>
      <c r="R769" s="41" t="str">
        <f t="shared" si="328"/>
        <v/>
      </c>
      <c r="S769" s="42" t="str">
        <f t="shared" si="329"/>
        <v/>
      </c>
      <c r="T769" s="42" t="str">
        <f t="shared" si="330"/>
        <v/>
      </c>
      <c r="U769" s="42">
        <f t="shared" si="331"/>
        <v>0</v>
      </c>
      <c r="V769" s="37" t="str">
        <f t="shared" ca="1" si="332"/>
        <v>Atrasado, em andamento</v>
      </c>
      <c r="W769" s="33" t="e">
        <f t="shared" si="335"/>
        <v>#REF!</v>
      </c>
    </row>
    <row r="770" spans="1:23" x14ac:dyDescent="0.25">
      <c r="A770" s="29" t="e">
        <f t="shared" si="350"/>
        <v>#REF!</v>
      </c>
      <c r="B770" s="30" t="s">
        <v>151</v>
      </c>
      <c r="C770" s="31" t="s">
        <v>164</v>
      </c>
      <c r="D770" s="32" t="s">
        <v>165</v>
      </c>
      <c r="E770" s="33" t="str">
        <f t="shared" si="324"/>
        <v>40/2024 - Lubrificantes e Graxas (DepCMRJ)</v>
      </c>
      <c r="F770" s="49"/>
      <c r="G770" s="35" t="str">
        <f t="shared" ref="G770:G780" si="352">G769</f>
        <v>DISPONIBILIZAÇÃO DAS EEOO</v>
      </c>
      <c r="H770" s="47" t="s">
        <v>166</v>
      </c>
      <c r="I770" s="36">
        <v>45512</v>
      </c>
      <c r="J770" s="37" t="str">
        <f t="shared" si="337"/>
        <v>B</v>
      </c>
      <c r="K770" s="38" t="s">
        <v>27</v>
      </c>
      <c r="L770" s="39">
        <v>5</v>
      </c>
      <c r="M770" s="37">
        <f t="shared" si="325"/>
        <v>45348</v>
      </c>
      <c r="N770" s="37">
        <f t="shared" si="351"/>
        <v>45353</v>
      </c>
      <c r="O770" s="37" t="str">
        <f t="shared" ref="O770:O780" si="353">IF(P769&lt;&gt;"",P769,"")</f>
        <v/>
      </c>
      <c r="P770" s="28"/>
      <c r="Q770" s="40" t="str">
        <f t="shared" si="327"/>
        <v/>
      </c>
      <c r="R770" s="41" t="str">
        <f t="shared" si="328"/>
        <v/>
      </c>
      <c r="S770" s="42" t="str">
        <f t="shared" si="329"/>
        <v/>
      </c>
      <c r="T770" s="42" t="str">
        <f t="shared" si="330"/>
        <v/>
      </c>
      <c r="U770" s="42">
        <f t="shared" si="331"/>
        <v>0</v>
      </c>
      <c r="V770" s="37" t="str">
        <f t="shared" ca="1" si="332"/>
        <v>Atrasado, ainda não iniciado</v>
      </c>
      <c r="W770" s="33" t="e">
        <f t="shared" si="335"/>
        <v>#REF!</v>
      </c>
    </row>
    <row r="771" spans="1:23" x14ac:dyDescent="0.25">
      <c r="A771" s="29" t="e">
        <f t="shared" si="350"/>
        <v>#REF!</v>
      </c>
      <c r="B771" s="30" t="s">
        <v>151</v>
      </c>
      <c r="C771" s="31" t="s">
        <v>164</v>
      </c>
      <c r="D771" s="32" t="s">
        <v>165</v>
      </c>
      <c r="E771" s="33" t="str">
        <f t="shared" si="324"/>
        <v>40/2024 - Lubrificantes e Graxas (DepCMRJ)</v>
      </c>
      <c r="F771" s="49"/>
      <c r="G771" s="35" t="str">
        <f t="shared" si="352"/>
        <v>DISPONIBILIZAÇÃO DAS EEOO</v>
      </c>
      <c r="H771" s="47" t="s">
        <v>166</v>
      </c>
      <c r="I771" s="36">
        <v>45512</v>
      </c>
      <c r="J771" s="37" t="str">
        <f t="shared" si="337"/>
        <v>C</v>
      </c>
      <c r="K771" s="38" t="s">
        <v>28</v>
      </c>
      <c r="L771" s="39">
        <v>40</v>
      </c>
      <c r="M771" s="37">
        <f t="shared" si="325"/>
        <v>45353</v>
      </c>
      <c r="N771" s="37">
        <f t="shared" si="351"/>
        <v>45393</v>
      </c>
      <c r="O771" s="37" t="str">
        <f t="shared" si="353"/>
        <v/>
      </c>
      <c r="P771" s="28"/>
      <c r="Q771" s="40" t="str">
        <f t="shared" si="327"/>
        <v/>
      </c>
      <c r="R771" s="41" t="str">
        <f t="shared" si="328"/>
        <v/>
      </c>
      <c r="S771" s="42" t="str">
        <f t="shared" si="329"/>
        <v/>
      </c>
      <c r="T771" s="42" t="str">
        <f t="shared" si="330"/>
        <v/>
      </c>
      <c r="U771" s="42">
        <f t="shared" si="331"/>
        <v>0</v>
      </c>
      <c r="V771" s="37" t="str">
        <f t="shared" ca="1" si="332"/>
        <v>No prazo, ainda não iniciado</v>
      </c>
      <c r="W771" s="33" t="e">
        <f t="shared" si="335"/>
        <v>#REF!</v>
      </c>
    </row>
    <row r="772" spans="1:23" x14ac:dyDescent="0.25">
      <c r="A772" s="29" t="e">
        <f t="shared" si="350"/>
        <v>#REF!</v>
      </c>
      <c r="B772" s="30" t="s">
        <v>151</v>
      </c>
      <c r="C772" s="31" t="s">
        <v>164</v>
      </c>
      <c r="D772" s="32" t="s">
        <v>165</v>
      </c>
      <c r="E772" s="33" t="str">
        <f t="shared" si="324"/>
        <v>40/2024 - Lubrificantes e Graxas (DepCMRJ)</v>
      </c>
      <c r="F772" s="49"/>
      <c r="G772" s="35" t="str">
        <f t="shared" si="352"/>
        <v>DISPONIBILIZAÇÃO DAS EEOO</v>
      </c>
      <c r="H772" s="47" t="s">
        <v>166</v>
      </c>
      <c r="I772" s="36">
        <v>45512</v>
      </c>
      <c r="J772" s="37" t="str">
        <f t="shared" si="337"/>
        <v>D</v>
      </c>
      <c r="K772" s="38" t="s">
        <v>29</v>
      </c>
      <c r="L772" s="39">
        <v>5</v>
      </c>
      <c r="M772" s="37">
        <f t="shared" si="325"/>
        <v>45393</v>
      </c>
      <c r="N772" s="37">
        <f t="shared" si="351"/>
        <v>45398</v>
      </c>
      <c r="O772" s="37" t="str">
        <f t="shared" si="353"/>
        <v/>
      </c>
      <c r="P772" s="28"/>
      <c r="Q772" s="40" t="str">
        <f t="shared" si="327"/>
        <v/>
      </c>
      <c r="R772" s="41" t="str">
        <f t="shared" si="328"/>
        <v/>
      </c>
      <c r="S772" s="42" t="str">
        <f t="shared" si="329"/>
        <v/>
      </c>
      <c r="T772" s="42" t="str">
        <f t="shared" si="330"/>
        <v/>
      </c>
      <c r="U772" s="42">
        <f t="shared" si="331"/>
        <v>0</v>
      </c>
      <c r="V772" s="37" t="str">
        <f t="shared" ca="1" si="332"/>
        <v>No prazo, ainda não iniciado</v>
      </c>
      <c r="W772" s="33" t="e">
        <f t="shared" si="335"/>
        <v>#REF!</v>
      </c>
    </row>
    <row r="773" spans="1:23" x14ac:dyDescent="0.25">
      <c r="A773" s="29" t="e">
        <f t="shared" si="350"/>
        <v>#REF!</v>
      </c>
      <c r="B773" s="30" t="s">
        <v>151</v>
      </c>
      <c r="C773" s="31" t="s">
        <v>164</v>
      </c>
      <c r="D773" s="32" t="s">
        <v>165</v>
      </c>
      <c r="E773" s="33" t="str">
        <f t="shared" ref="E773:E836" si="354">C773&amp;" - "&amp;D773</f>
        <v>40/2024 - Lubrificantes e Graxas (DepCMRJ)</v>
      </c>
      <c r="F773" s="49"/>
      <c r="G773" s="35" t="str">
        <f t="shared" si="352"/>
        <v>DISPONIBILIZAÇÃO DAS EEOO</v>
      </c>
      <c r="H773" s="47" t="s">
        <v>166</v>
      </c>
      <c r="I773" s="36">
        <v>45512</v>
      </c>
      <c r="J773" s="37" t="str">
        <f t="shared" si="337"/>
        <v>E</v>
      </c>
      <c r="K773" s="38" t="s">
        <v>30</v>
      </c>
      <c r="L773" s="39">
        <v>7</v>
      </c>
      <c r="M773" s="37">
        <f t="shared" ref="M773:M836" si="355">N773-L773</f>
        <v>45398</v>
      </c>
      <c r="N773" s="37">
        <f t="shared" si="351"/>
        <v>45405</v>
      </c>
      <c r="O773" s="37" t="str">
        <f t="shared" si="353"/>
        <v/>
      </c>
      <c r="P773" s="28"/>
      <c r="Q773" s="40" t="str">
        <f t="shared" ref="Q773:Q836" si="356">IF(P773&lt;&gt;"","S","")</f>
        <v/>
      </c>
      <c r="R773" s="41" t="str">
        <f t="shared" ref="R773:R836" si="357">IF(Q773="S",P773-O773,"")</f>
        <v/>
      </c>
      <c r="S773" s="42" t="str">
        <f t="shared" ref="S773:S836" si="358">IF(Q773="S",L773,"")</f>
        <v/>
      </c>
      <c r="T773" s="42" t="str">
        <f t="shared" ref="T773:T836" si="359">IF(R773&lt;&gt;"",R773-L773,"")</f>
        <v/>
      </c>
      <c r="U773" s="42">
        <f t="shared" ref="U773:U836" si="360">IF(Q773&lt;&gt;"",1,0)</f>
        <v>0</v>
      </c>
      <c r="V773" s="37" t="str">
        <f t="shared" ref="V773:V836" ca="1" si="361">IF(AND(N773&gt;=TODAY(),P773="",O773=""),"No prazo, ainda não iniciado",IF(AND(P773&lt;=N773,P773&lt;&gt;""),"Executado no prazo",IF(AND(N773&gt;=TODAY(),P773="",O773&lt;&gt;""),"No prazo, em andamento",IF(AND(P773&gt;N773,P773&lt;&gt;""),"Executado com atraso",IF(AND(N773&lt;TODAY(),P773="",O773=""),"Atrasado, ainda não iniciado",IF(AND(N773&lt;TODAY(),P773="",O773&lt;&gt;""),"Atrasado, em andamento"))))))</f>
        <v>No prazo, ainda não iniciado</v>
      </c>
      <c r="W773" s="33" t="e">
        <f t="shared" si="335"/>
        <v>#REF!</v>
      </c>
    </row>
    <row r="774" spans="1:23" x14ac:dyDescent="0.25">
      <c r="A774" s="29" t="e">
        <f t="shared" si="350"/>
        <v>#REF!</v>
      </c>
      <c r="B774" s="30" t="s">
        <v>151</v>
      </c>
      <c r="C774" s="31" t="s">
        <v>164</v>
      </c>
      <c r="D774" s="32" t="s">
        <v>165</v>
      </c>
      <c r="E774" s="33" t="str">
        <f t="shared" si="354"/>
        <v>40/2024 - Lubrificantes e Graxas (DepCMRJ)</v>
      </c>
      <c r="F774" s="49"/>
      <c r="G774" s="35" t="str">
        <f t="shared" si="352"/>
        <v>DISPONIBILIZAÇÃO DAS EEOO</v>
      </c>
      <c r="H774" s="47" t="s">
        <v>166</v>
      </c>
      <c r="I774" s="36">
        <v>45512</v>
      </c>
      <c r="J774" s="37" t="str">
        <f t="shared" si="337"/>
        <v>F</v>
      </c>
      <c r="K774" s="38" t="s">
        <v>31</v>
      </c>
      <c r="L774" s="39">
        <v>5</v>
      </c>
      <c r="M774" s="37">
        <f t="shared" si="355"/>
        <v>45405</v>
      </c>
      <c r="N774" s="37">
        <f t="shared" si="351"/>
        <v>45410</v>
      </c>
      <c r="O774" s="37" t="str">
        <f t="shared" si="353"/>
        <v/>
      </c>
      <c r="P774" s="28"/>
      <c r="Q774" s="40" t="str">
        <f t="shared" si="356"/>
        <v/>
      </c>
      <c r="R774" s="41" t="str">
        <f t="shared" si="357"/>
        <v/>
      </c>
      <c r="S774" s="42" t="str">
        <f t="shared" si="358"/>
        <v/>
      </c>
      <c r="T774" s="42" t="str">
        <f t="shared" si="359"/>
        <v/>
      </c>
      <c r="U774" s="42">
        <f t="shared" si="360"/>
        <v>0</v>
      </c>
      <c r="V774" s="37" t="str">
        <f t="shared" ca="1" si="361"/>
        <v>No prazo, ainda não iniciado</v>
      </c>
      <c r="W774" s="33" t="e">
        <f t="shared" si="335"/>
        <v>#REF!</v>
      </c>
    </row>
    <row r="775" spans="1:23" x14ac:dyDescent="0.25">
      <c r="A775" s="29" t="e">
        <f t="shared" si="350"/>
        <v>#REF!</v>
      </c>
      <c r="B775" s="30" t="s">
        <v>151</v>
      </c>
      <c r="C775" s="31" t="s">
        <v>164</v>
      </c>
      <c r="D775" s="32" t="s">
        <v>165</v>
      </c>
      <c r="E775" s="33" t="str">
        <f t="shared" si="354"/>
        <v>40/2024 - Lubrificantes e Graxas (DepCMRJ)</v>
      </c>
      <c r="F775" s="49"/>
      <c r="G775" s="35" t="str">
        <f t="shared" si="352"/>
        <v>DISPONIBILIZAÇÃO DAS EEOO</v>
      </c>
      <c r="H775" s="47" t="s">
        <v>166</v>
      </c>
      <c r="I775" s="36">
        <v>45512</v>
      </c>
      <c r="J775" s="37" t="str">
        <f t="shared" si="337"/>
        <v>G</v>
      </c>
      <c r="K775" s="38" t="s">
        <v>32</v>
      </c>
      <c r="L775" s="39">
        <v>7</v>
      </c>
      <c r="M775" s="37">
        <f t="shared" si="355"/>
        <v>45410</v>
      </c>
      <c r="N775" s="37">
        <f t="shared" si="351"/>
        <v>45417</v>
      </c>
      <c r="O775" s="37" t="str">
        <f t="shared" si="353"/>
        <v/>
      </c>
      <c r="P775" s="28"/>
      <c r="Q775" s="40" t="str">
        <f t="shared" si="356"/>
        <v/>
      </c>
      <c r="R775" s="41" t="str">
        <f t="shared" si="357"/>
        <v/>
      </c>
      <c r="S775" s="42" t="str">
        <f t="shared" si="358"/>
        <v/>
      </c>
      <c r="T775" s="42" t="str">
        <f t="shared" si="359"/>
        <v/>
      </c>
      <c r="U775" s="42">
        <f t="shared" si="360"/>
        <v>0</v>
      </c>
      <c r="V775" s="37" t="str">
        <f t="shared" ca="1" si="361"/>
        <v>No prazo, ainda não iniciado</v>
      </c>
      <c r="W775" s="33" t="e">
        <f t="shared" si="335"/>
        <v>#REF!</v>
      </c>
    </row>
    <row r="776" spans="1:23" x14ac:dyDescent="0.25">
      <c r="A776" s="29" t="e">
        <f t="shared" si="350"/>
        <v>#REF!</v>
      </c>
      <c r="B776" s="30" t="s">
        <v>151</v>
      </c>
      <c r="C776" s="31" t="s">
        <v>164</v>
      </c>
      <c r="D776" s="32" t="s">
        <v>165</v>
      </c>
      <c r="E776" s="33" t="str">
        <f t="shared" si="354"/>
        <v>40/2024 - Lubrificantes e Graxas (DepCMRJ)</v>
      </c>
      <c r="F776" s="49"/>
      <c r="G776" s="35" t="str">
        <f t="shared" si="352"/>
        <v>DISPONIBILIZAÇÃO DAS EEOO</v>
      </c>
      <c r="H776" s="47" t="s">
        <v>166</v>
      </c>
      <c r="I776" s="36">
        <v>45512</v>
      </c>
      <c r="J776" s="37" t="str">
        <f t="shared" si="337"/>
        <v>H</v>
      </c>
      <c r="K776" s="38" t="s">
        <v>33</v>
      </c>
      <c r="L776" s="39">
        <v>10</v>
      </c>
      <c r="M776" s="37">
        <f t="shared" si="355"/>
        <v>45417</v>
      </c>
      <c r="N776" s="37">
        <f t="shared" si="351"/>
        <v>45427</v>
      </c>
      <c r="O776" s="37" t="str">
        <f t="shared" si="353"/>
        <v/>
      </c>
      <c r="P776" s="28"/>
      <c r="Q776" s="40" t="str">
        <f t="shared" si="356"/>
        <v/>
      </c>
      <c r="R776" s="41" t="str">
        <f t="shared" si="357"/>
        <v/>
      </c>
      <c r="S776" s="42" t="str">
        <f t="shared" si="358"/>
        <v/>
      </c>
      <c r="T776" s="42" t="str">
        <f t="shared" si="359"/>
        <v/>
      </c>
      <c r="U776" s="42">
        <f t="shared" si="360"/>
        <v>0</v>
      </c>
      <c r="V776" s="37" t="str">
        <f t="shared" ca="1" si="361"/>
        <v>No prazo, ainda não iniciado</v>
      </c>
      <c r="W776" s="33" t="e">
        <f t="shared" si="335"/>
        <v>#REF!</v>
      </c>
    </row>
    <row r="777" spans="1:23" x14ac:dyDescent="0.25">
      <c r="A777" s="29" t="e">
        <f t="shared" si="350"/>
        <v>#REF!</v>
      </c>
      <c r="B777" s="30" t="s">
        <v>151</v>
      </c>
      <c r="C777" s="31" t="s">
        <v>164</v>
      </c>
      <c r="D777" s="32" t="s">
        <v>165</v>
      </c>
      <c r="E777" s="33" t="str">
        <f t="shared" si="354"/>
        <v>40/2024 - Lubrificantes e Graxas (DepCMRJ)</v>
      </c>
      <c r="F777" s="49"/>
      <c r="G777" s="35" t="str">
        <f t="shared" si="352"/>
        <v>DISPONIBILIZAÇÃO DAS EEOO</v>
      </c>
      <c r="H777" s="47" t="s">
        <v>166</v>
      </c>
      <c r="I777" s="36">
        <v>45512</v>
      </c>
      <c r="J777" s="37" t="str">
        <f t="shared" si="337"/>
        <v>I</v>
      </c>
      <c r="K777" s="38" t="s">
        <v>34</v>
      </c>
      <c r="L777" s="39">
        <v>20</v>
      </c>
      <c r="M777" s="37">
        <f t="shared" si="355"/>
        <v>45427</v>
      </c>
      <c r="N777" s="37">
        <f t="shared" si="351"/>
        <v>45447</v>
      </c>
      <c r="O777" s="37" t="str">
        <f t="shared" si="353"/>
        <v/>
      </c>
      <c r="P777" s="28"/>
      <c r="Q777" s="40" t="str">
        <f t="shared" si="356"/>
        <v/>
      </c>
      <c r="R777" s="41" t="str">
        <f t="shared" si="357"/>
        <v/>
      </c>
      <c r="S777" s="42" t="str">
        <f t="shared" si="358"/>
        <v/>
      </c>
      <c r="T777" s="42" t="str">
        <f t="shared" si="359"/>
        <v/>
      </c>
      <c r="U777" s="42">
        <f t="shared" si="360"/>
        <v>0</v>
      </c>
      <c r="V777" s="37" t="str">
        <f t="shared" ca="1" si="361"/>
        <v>No prazo, ainda não iniciado</v>
      </c>
      <c r="W777" s="33" t="e">
        <f t="shared" si="335"/>
        <v>#REF!</v>
      </c>
    </row>
    <row r="778" spans="1:23" x14ac:dyDescent="0.25">
      <c r="A778" s="29" t="e">
        <f t="shared" si="350"/>
        <v>#REF!</v>
      </c>
      <c r="B778" s="30" t="s">
        <v>151</v>
      </c>
      <c r="C778" s="31" t="s">
        <v>164</v>
      </c>
      <c r="D778" s="32" t="s">
        <v>165</v>
      </c>
      <c r="E778" s="33" t="str">
        <f t="shared" si="354"/>
        <v>40/2024 - Lubrificantes e Graxas (DepCMRJ)</v>
      </c>
      <c r="F778" s="49"/>
      <c r="G778" s="35" t="str">
        <f t="shared" si="352"/>
        <v>DISPONIBILIZAÇÃO DAS EEOO</v>
      </c>
      <c r="H778" s="47" t="s">
        <v>166</v>
      </c>
      <c r="I778" s="36">
        <v>45512</v>
      </c>
      <c r="J778" s="37" t="str">
        <f t="shared" si="337"/>
        <v>J</v>
      </c>
      <c r="K778" s="38" t="s">
        <v>35</v>
      </c>
      <c r="L778" s="39">
        <v>10</v>
      </c>
      <c r="M778" s="37">
        <f t="shared" si="355"/>
        <v>45447</v>
      </c>
      <c r="N778" s="37">
        <f t="shared" si="351"/>
        <v>45457</v>
      </c>
      <c r="O778" s="37" t="str">
        <f t="shared" si="353"/>
        <v/>
      </c>
      <c r="P778" s="28"/>
      <c r="Q778" s="40" t="str">
        <f t="shared" si="356"/>
        <v/>
      </c>
      <c r="R778" s="41" t="str">
        <f t="shared" si="357"/>
        <v/>
      </c>
      <c r="S778" s="42" t="str">
        <f t="shared" si="358"/>
        <v/>
      </c>
      <c r="T778" s="42" t="str">
        <f t="shared" si="359"/>
        <v/>
      </c>
      <c r="U778" s="42">
        <f t="shared" si="360"/>
        <v>0</v>
      </c>
      <c r="V778" s="37" t="str">
        <f t="shared" ca="1" si="361"/>
        <v>No prazo, ainda não iniciado</v>
      </c>
      <c r="W778" s="33" t="e">
        <f t="shared" si="335"/>
        <v>#REF!</v>
      </c>
    </row>
    <row r="779" spans="1:23" x14ac:dyDescent="0.25">
      <c r="A779" s="29" t="e">
        <f t="shared" si="350"/>
        <v>#REF!</v>
      </c>
      <c r="B779" s="30" t="s">
        <v>151</v>
      </c>
      <c r="C779" s="31" t="s">
        <v>164</v>
      </c>
      <c r="D779" s="32" t="s">
        <v>165</v>
      </c>
      <c r="E779" s="33" t="str">
        <f t="shared" si="354"/>
        <v>40/2024 - Lubrificantes e Graxas (DepCMRJ)</v>
      </c>
      <c r="F779" s="49"/>
      <c r="G779" s="35" t="str">
        <f t="shared" si="352"/>
        <v>DISPONIBILIZAÇÃO DAS EEOO</v>
      </c>
      <c r="H779" s="47" t="s">
        <v>166</v>
      </c>
      <c r="I779" s="36">
        <v>45512</v>
      </c>
      <c r="J779" s="37" t="str">
        <f t="shared" si="337"/>
        <v>K</v>
      </c>
      <c r="K779" s="38" t="s">
        <v>36</v>
      </c>
      <c r="L779" s="39">
        <v>40</v>
      </c>
      <c r="M779" s="37">
        <f t="shared" si="355"/>
        <v>45457</v>
      </c>
      <c r="N779" s="37">
        <f t="shared" si="351"/>
        <v>45497</v>
      </c>
      <c r="O779" s="37" t="str">
        <f t="shared" si="353"/>
        <v/>
      </c>
      <c r="P779" s="28"/>
      <c r="Q779" s="40" t="str">
        <f t="shared" si="356"/>
        <v/>
      </c>
      <c r="R779" s="41" t="str">
        <f t="shared" si="357"/>
        <v/>
      </c>
      <c r="S779" s="42" t="str">
        <f t="shared" si="358"/>
        <v/>
      </c>
      <c r="T779" s="42" t="str">
        <f t="shared" si="359"/>
        <v/>
      </c>
      <c r="U779" s="42">
        <f t="shared" si="360"/>
        <v>0</v>
      </c>
      <c r="V779" s="37" t="str">
        <f t="shared" ca="1" si="361"/>
        <v>No prazo, ainda não iniciado</v>
      </c>
      <c r="W779" s="33" t="e">
        <f t="shared" ref="W779:W842" si="362">"EVT "&amp;A779&amp;" - "&amp;D779</f>
        <v>#REF!</v>
      </c>
    </row>
    <row r="780" spans="1:23" x14ac:dyDescent="0.25">
      <c r="A780" s="29" t="e">
        <f t="shared" si="350"/>
        <v>#REF!</v>
      </c>
      <c r="B780" s="30" t="s">
        <v>151</v>
      </c>
      <c r="C780" s="31" t="s">
        <v>164</v>
      </c>
      <c r="D780" s="32" t="s">
        <v>165</v>
      </c>
      <c r="E780" s="33" t="str">
        <f t="shared" si="354"/>
        <v>40/2024 - Lubrificantes e Graxas (DepCMRJ)</v>
      </c>
      <c r="F780" s="49"/>
      <c r="G780" s="35" t="str">
        <f t="shared" si="352"/>
        <v>DISPONIBILIZAÇÃO DAS EEOO</v>
      </c>
      <c r="H780" s="47" t="s">
        <v>166</v>
      </c>
      <c r="I780" s="36">
        <v>45512</v>
      </c>
      <c r="J780" s="37" t="str">
        <f t="shared" si="337"/>
        <v>L</v>
      </c>
      <c r="K780" s="38" t="s">
        <v>37</v>
      </c>
      <c r="L780" s="39">
        <v>5</v>
      </c>
      <c r="M780" s="37">
        <f t="shared" si="355"/>
        <v>45497</v>
      </c>
      <c r="N780" s="43">
        <f>I780-10</f>
        <v>45502</v>
      </c>
      <c r="O780" s="37" t="str">
        <f t="shared" si="353"/>
        <v/>
      </c>
      <c r="P780" s="28"/>
      <c r="Q780" s="40" t="str">
        <f t="shared" si="356"/>
        <v/>
      </c>
      <c r="R780" s="41" t="str">
        <f t="shared" si="357"/>
        <v/>
      </c>
      <c r="S780" s="42" t="str">
        <f t="shared" si="358"/>
        <v/>
      </c>
      <c r="T780" s="42" t="str">
        <f t="shared" si="359"/>
        <v/>
      </c>
      <c r="U780" s="42">
        <f t="shared" si="360"/>
        <v>0</v>
      </c>
      <c r="V780" s="37" t="str">
        <f t="shared" ca="1" si="361"/>
        <v>No prazo, ainda não iniciado</v>
      </c>
      <c r="W780" s="33" t="e">
        <f t="shared" si="362"/>
        <v>#REF!</v>
      </c>
    </row>
    <row r="781" spans="1:23" x14ac:dyDescent="0.25">
      <c r="A781" s="29" t="e">
        <f t="shared" si="350"/>
        <v>#REF!</v>
      </c>
      <c r="B781" s="30" t="s">
        <v>151</v>
      </c>
      <c r="C781" s="31" t="s">
        <v>167</v>
      </c>
      <c r="D781" s="32" t="s">
        <v>168</v>
      </c>
      <c r="E781" s="33" t="str">
        <f t="shared" si="354"/>
        <v>39/2024 - Combustíveis rodoviários</v>
      </c>
      <c r="F781" s="49"/>
      <c r="G781" s="35" t="str">
        <f>IF(P781="",MID(K781,5,999),IF(P782="",MID(K782,5,999),IF(P783="",MID(K783,5,999),IF(P784="",MID(K784,5,999),IF(P785="",MID(K785,5,999),IF(P786="",MID(K786,5,999),IF(P787="",MID(K787,5,999),IF(P788="",MID(K788,5,999),IF(P789="",MID(K789,5,999),IF(P790="",MID(K790,5,999),IF(P791="",MID(K791,5,999),MID(K792,5,999))))))))))))</f>
        <v>DISPONIBILIZAÇÃO DAS EEOO</v>
      </c>
      <c r="H781" s="47" t="s">
        <v>169</v>
      </c>
      <c r="I781" s="36">
        <v>45504</v>
      </c>
      <c r="J781" s="37" t="str">
        <f t="shared" si="337"/>
        <v>A</v>
      </c>
      <c r="K781" s="38" t="s">
        <v>26</v>
      </c>
      <c r="L781" s="39">
        <v>0</v>
      </c>
      <c r="M781" s="37">
        <f t="shared" si="355"/>
        <v>45392</v>
      </c>
      <c r="N781" s="37">
        <f t="shared" ref="N781:N791" si="363">M782</f>
        <v>45392</v>
      </c>
      <c r="O781" s="37">
        <f>M781</f>
        <v>45392</v>
      </c>
      <c r="P781" s="28"/>
      <c r="Q781" s="40" t="str">
        <f t="shared" si="356"/>
        <v/>
      </c>
      <c r="R781" s="41" t="str">
        <f t="shared" si="357"/>
        <v/>
      </c>
      <c r="S781" s="42" t="str">
        <f t="shared" si="358"/>
        <v/>
      </c>
      <c r="T781" s="42" t="str">
        <f t="shared" si="359"/>
        <v/>
      </c>
      <c r="U781" s="42">
        <f t="shared" si="360"/>
        <v>0</v>
      </c>
      <c r="V781" s="37" t="str">
        <f t="shared" ca="1" si="361"/>
        <v>No prazo, em andamento</v>
      </c>
      <c r="W781" s="33" t="e">
        <f t="shared" si="362"/>
        <v>#REF!</v>
      </c>
    </row>
    <row r="782" spans="1:23" x14ac:dyDescent="0.25">
      <c r="A782" s="29" t="e">
        <f t="shared" si="350"/>
        <v>#REF!</v>
      </c>
      <c r="B782" s="30" t="s">
        <v>151</v>
      </c>
      <c r="C782" s="31" t="s">
        <v>167</v>
      </c>
      <c r="D782" s="32" t="s">
        <v>168</v>
      </c>
      <c r="E782" s="33" t="str">
        <f t="shared" si="354"/>
        <v>39/2024 - Combustíveis rodoviários</v>
      </c>
      <c r="F782" s="49"/>
      <c r="G782" s="35" t="str">
        <f t="shared" ref="G782:G792" si="364">G781</f>
        <v>DISPONIBILIZAÇÃO DAS EEOO</v>
      </c>
      <c r="H782" s="47" t="s">
        <v>169</v>
      </c>
      <c r="I782" s="36">
        <v>45504</v>
      </c>
      <c r="J782" s="37" t="str">
        <f t="shared" si="337"/>
        <v>B</v>
      </c>
      <c r="K782" s="38" t="s">
        <v>27</v>
      </c>
      <c r="L782" s="39">
        <v>5</v>
      </c>
      <c r="M782" s="37">
        <f t="shared" si="355"/>
        <v>45392</v>
      </c>
      <c r="N782" s="37">
        <f t="shared" si="363"/>
        <v>45397</v>
      </c>
      <c r="O782" s="37" t="str">
        <f t="shared" ref="O782:O792" si="365">IF(P781&lt;&gt;"",P781,"")</f>
        <v/>
      </c>
      <c r="P782" s="28"/>
      <c r="Q782" s="40" t="str">
        <f t="shared" si="356"/>
        <v/>
      </c>
      <c r="R782" s="41" t="str">
        <f t="shared" si="357"/>
        <v/>
      </c>
      <c r="S782" s="42" t="str">
        <f t="shared" si="358"/>
        <v/>
      </c>
      <c r="T782" s="42" t="str">
        <f t="shared" si="359"/>
        <v/>
      </c>
      <c r="U782" s="42">
        <f t="shared" si="360"/>
        <v>0</v>
      </c>
      <c r="V782" s="37" t="str">
        <f t="shared" ca="1" si="361"/>
        <v>No prazo, ainda não iniciado</v>
      </c>
      <c r="W782" s="33" t="e">
        <f t="shared" si="362"/>
        <v>#REF!</v>
      </c>
    </row>
    <row r="783" spans="1:23" x14ac:dyDescent="0.25">
      <c r="A783" s="29" t="e">
        <f t="shared" si="350"/>
        <v>#REF!</v>
      </c>
      <c r="B783" s="30" t="s">
        <v>151</v>
      </c>
      <c r="C783" s="31" t="s">
        <v>167</v>
      </c>
      <c r="D783" s="32" t="s">
        <v>168</v>
      </c>
      <c r="E783" s="33" t="str">
        <f t="shared" si="354"/>
        <v>39/2024 - Combustíveis rodoviários</v>
      </c>
      <c r="F783" s="49"/>
      <c r="G783" s="35" t="str">
        <f t="shared" si="364"/>
        <v>DISPONIBILIZAÇÃO DAS EEOO</v>
      </c>
      <c r="H783" s="47" t="s">
        <v>169</v>
      </c>
      <c r="I783" s="36">
        <v>45504</v>
      </c>
      <c r="J783" s="37" t="str">
        <f t="shared" si="337"/>
        <v>C</v>
      </c>
      <c r="K783" s="38" t="s">
        <v>28</v>
      </c>
      <c r="L783" s="39">
        <v>20</v>
      </c>
      <c r="M783" s="37">
        <f t="shared" si="355"/>
        <v>45397</v>
      </c>
      <c r="N783" s="37">
        <f t="shared" si="363"/>
        <v>45417</v>
      </c>
      <c r="O783" s="37" t="str">
        <f t="shared" si="365"/>
        <v/>
      </c>
      <c r="P783" s="28"/>
      <c r="Q783" s="40" t="str">
        <f t="shared" si="356"/>
        <v/>
      </c>
      <c r="R783" s="41" t="str">
        <f t="shared" si="357"/>
        <v/>
      </c>
      <c r="S783" s="42" t="str">
        <f t="shared" si="358"/>
        <v/>
      </c>
      <c r="T783" s="42" t="str">
        <f t="shared" si="359"/>
        <v/>
      </c>
      <c r="U783" s="42">
        <f t="shared" si="360"/>
        <v>0</v>
      </c>
      <c r="V783" s="37" t="str">
        <f t="shared" ca="1" si="361"/>
        <v>No prazo, ainda não iniciado</v>
      </c>
      <c r="W783" s="33" t="e">
        <f t="shared" si="362"/>
        <v>#REF!</v>
      </c>
    </row>
    <row r="784" spans="1:23" x14ac:dyDescent="0.25">
      <c r="A784" s="29" t="e">
        <f t="shared" si="350"/>
        <v>#REF!</v>
      </c>
      <c r="B784" s="30" t="s">
        <v>151</v>
      </c>
      <c r="C784" s="31" t="s">
        <v>167</v>
      </c>
      <c r="D784" s="32" t="s">
        <v>168</v>
      </c>
      <c r="E784" s="33" t="str">
        <f t="shared" si="354"/>
        <v>39/2024 - Combustíveis rodoviários</v>
      </c>
      <c r="F784" s="49"/>
      <c r="G784" s="35" t="str">
        <f t="shared" si="364"/>
        <v>DISPONIBILIZAÇÃO DAS EEOO</v>
      </c>
      <c r="H784" s="47" t="s">
        <v>169</v>
      </c>
      <c r="I784" s="36">
        <v>45504</v>
      </c>
      <c r="J784" s="37" t="str">
        <f t="shared" si="337"/>
        <v>D</v>
      </c>
      <c r="K784" s="38" t="s">
        <v>29</v>
      </c>
      <c r="L784" s="39">
        <v>5</v>
      </c>
      <c r="M784" s="37">
        <f t="shared" si="355"/>
        <v>45417</v>
      </c>
      <c r="N784" s="37">
        <f t="shared" si="363"/>
        <v>45422</v>
      </c>
      <c r="O784" s="37" t="str">
        <f t="shared" si="365"/>
        <v/>
      </c>
      <c r="P784" s="28"/>
      <c r="Q784" s="40" t="str">
        <f t="shared" si="356"/>
        <v/>
      </c>
      <c r="R784" s="41" t="str">
        <f t="shared" si="357"/>
        <v/>
      </c>
      <c r="S784" s="42" t="str">
        <f t="shared" si="358"/>
        <v/>
      </c>
      <c r="T784" s="42" t="str">
        <f t="shared" si="359"/>
        <v/>
      </c>
      <c r="U784" s="42">
        <f t="shared" si="360"/>
        <v>0</v>
      </c>
      <c r="V784" s="37" t="str">
        <f t="shared" ca="1" si="361"/>
        <v>No prazo, ainda não iniciado</v>
      </c>
      <c r="W784" s="33" t="e">
        <f t="shared" si="362"/>
        <v>#REF!</v>
      </c>
    </row>
    <row r="785" spans="1:23" x14ac:dyDescent="0.25">
      <c r="A785" s="29" t="e">
        <f t="shared" si="350"/>
        <v>#REF!</v>
      </c>
      <c r="B785" s="30" t="s">
        <v>151</v>
      </c>
      <c r="C785" s="31" t="s">
        <v>167</v>
      </c>
      <c r="D785" s="32" t="s">
        <v>168</v>
      </c>
      <c r="E785" s="33" t="str">
        <f t="shared" si="354"/>
        <v>39/2024 - Combustíveis rodoviários</v>
      </c>
      <c r="F785" s="49"/>
      <c r="G785" s="35" t="str">
        <f t="shared" si="364"/>
        <v>DISPONIBILIZAÇÃO DAS EEOO</v>
      </c>
      <c r="H785" s="47" t="s">
        <v>169</v>
      </c>
      <c r="I785" s="36">
        <v>45504</v>
      </c>
      <c r="J785" s="37" t="str">
        <f t="shared" ref="J785:J848" si="366">LEFT(K785,1)</f>
        <v>E</v>
      </c>
      <c r="K785" s="38" t="s">
        <v>30</v>
      </c>
      <c r="L785" s="39">
        <v>5</v>
      </c>
      <c r="M785" s="37">
        <f t="shared" si="355"/>
        <v>45422</v>
      </c>
      <c r="N785" s="37">
        <f t="shared" si="363"/>
        <v>45427</v>
      </c>
      <c r="O785" s="37" t="str">
        <f t="shared" si="365"/>
        <v/>
      </c>
      <c r="P785" s="28"/>
      <c r="Q785" s="40" t="str">
        <f t="shared" si="356"/>
        <v/>
      </c>
      <c r="R785" s="41" t="str">
        <f t="shared" si="357"/>
        <v/>
      </c>
      <c r="S785" s="42" t="str">
        <f t="shared" si="358"/>
        <v/>
      </c>
      <c r="T785" s="42" t="str">
        <f t="shared" si="359"/>
        <v/>
      </c>
      <c r="U785" s="42">
        <f t="shared" si="360"/>
        <v>0</v>
      </c>
      <c r="V785" s="37" t="str">
        <f t="shared" ca="1" si="361"/>
        <v>No prazo, ainda não iniciado</v>
      </c>
      <c r="W785" s="33" t="e">
        <f t="shared" si="362"/>
        <v>#REF!</v>
      </c>
    </row>
    <row r="786" spans="1:23" x14ac:dyDescent="0.25">
      <c r="A786" s="29" t="e">
        <f t="shared" si="350"/>
        <v>#REF!</v>
      </c>
      <c r="B786" s="30" t="s">
        <v>151</v>
      </c>
      <c r="C786" s="31" t="s">
        <v>167</v>
      </c>
      <c r="D786" s="32" t="s">
        <v>168</v>
      </c>
      <c r="E786" s="33" t="str">
        <f t="shared" si="354"/>
        <v>39/2024 - Combustíveis rodoviários</v>
      </c>
      <c r="F786" s="49"/>
      <c r="G786" s="35" t="str">
        <f t="shared" si="364"/>
        <v>DISPONIBILIZAÇÃO DAS EEOO</v>
      </c>
      <c r="H786" s="47" t="s">
        <v>169</v>
      </c>
      <c r="I786" s="36">
        <v>45504</v>
      </c>
      <c r="J786" s="37" t="str">
        <f t="shared" si="366"/>
        <v>F</v>
      </c>
      <c r="K786" s="38" t="s">
        <v>31</v>
      </c>
      <c r="L786" s="39">
        <v>5</v>
      </c>
      <c r="M786" s="37">
        <f t="shared" si="355"/>
        <v>45427</v>
      </c>
      <c r="N786" s="37">
        <f t="shared" si="363"/>
        <v>45432</v>
      </c>
      <c r="O786" s="37" t="str">
        <f t="shared" si="365"/>
        <v/>
      </c>
      <c r="P786" s="28"/>
      <c r="Q786" s="40" t="str">
        <f t="shared" si="356"/>
        <v/>
      </c>
      <c r="R786" s="41" t="str">
        <f t="shared" si="357"/>
        <v/>
      </c>
      <c r="S786" s="42" t="str">
        <f t="shared" si="358"/>
        <v/>
      </c>
      <c r="T786" s="42" t="str">
        <f t="shared" si="359"/>
        <v/>
      </c>
      <c r="U786" s="42">
        <f t="shared" si="360"/>
        <v>0</v>
      </c>
      <c r="V786" s="37" t="str">
        <f t="shared" ca="1" si="361"/>
        <v>No prazo, ainda não iniciado</v>
      </c>
      <c r="W786" s="33" t="e">
        <f t="shared" si="362"/>
        <v>#REF!</v>
      </c>
    </row>
    <row r="787" spans="1:23" x14ac:dyDescent="0.25">
      <c r="A787" s="29" t="e">
        <f t="shared" si="350"/>
        <v>#REF!</v>
      </c>
      <c r="B787" s="30" t="s">
        <v>151</v>
      </c>
      <c r="C787" s="31" t="s">
        <v>167</v>
      </c>
      <c r="D787" s="32" t="s">
        <v>168</v>
      </c>
      <c r="E787" s="33" t="str">
        <f t="shared" si="354"/>
        <v>39/2024 - Combustíveis rodoviários</v>
      </c>
      <c r="F787" s="49"/>
      <c r="G787" s="35" t="str">
        <f t="shared" si="364"/>
        <v>DISPONIBILIZAÇÃO DAS EEOO</v>
      </c>
      <c r="H787" s="47" t="s">
        <v>169</v>
      </c>
      <c r="I787" s="36">
        <v>45504</v>
      </c>
      <c r="J787" s="37" t="str">
        <f t="shared" si="366"/>
        <v>G</v>
      </c>
      <c r="K787" s="38" t="s">
        <v>32</v>
      </c>
      <c r="L787" s="39">
        <v>5</v>
      </c>
      <c r="M787" s="37">
        <f t="shared" si="355"/>
        <v>45432</v>
      </c>
      <c r="N787" s="37">
        <f t="shared" si="363"/>
        <v>45437</v>
      </c>
      <c r="O787" s="37" t="str">
        <f t="shared" si="365"/>
        <v/>
      </c>
      <c r="P787" s="28"/>
      <c r="Q787" s="40" t="str">
        <f t="shared" si="356"/>
        <v/>
      </c>
      <c r="R787" s="41" t="str">
        <f t="shared" si="357"/>
        <v/>
      </c>
      <c r="S787" s="42" t="str">
        <f t="shared" si="358"/>
        <v/>
      </c>
      <c r="T787" s="42" t="str">
        <f t="shared" si="359"/>
        <v/>
      </c>
      <c r="U787" s="42">
        <f t="shared" si="360"/>
        <v>0</v>
      </c>
      <c r="V787" s="37" t="str">
        <f t="shared" ca="1" si="361"/>
        <v>No prazo, ainda não iniciado</v>
      </c>
      <c r="W787" s="33" t="e">
        <f t="shared" si="362"/>
        <v>#REF!</v>
      </c>
    </row>
    <row r="788" spans="1:23" x14ac:dyDescent="0.25">
      <c r="A788" s="29" t="e">
        <f t="shared" si="350"/>
        <v>#REF!</v>
      </c>
      <c r="B788" s="30" t="s">
        <v>151</v>
      </c>
      <c r="C788" s="31" t="s">
        <v>167</v>
      </c>
      <c r="D788" s="32" t="s">
        <v>168</v>
      </c>
      <c r="E788" s="33" t="str">
        <f t="shared" si="354"/>
        <v>39/2024 - Combustíveis rodoviários</v>
      </c>
      <c r="F788" s="49"/>
      <c r="G788" s="35" t="str">
        <f t="shared" si="364"/>
        <v>DISPONIBILIZAÇÃO DAS EEOO</v>
      </c>
      <c r="H788" s="47" t="s">
        <v>169</v>
      </c>
      <c r="I788" s="36">
        <v>45504</v>
      </c>
      <c r="J788" s="37" t="str">
        <f t="shared" si="366"/>
        <v>H</v>
      </c>
      <c r="K788" s="38" t="s">
        <v>33</v>
      </c>
      <c r="L788" s="39">
        <v>10</v>
      </c>
      <c r="M788" s="37">
        <f t="shared" si="355"/>
        <v>45437</v>
      </c>
      <c r="N788" s="37">
        <f t="shared" si="363"/>
        <v>45447</v>
      </c>
      <c r="O788" s="37" t="str">
        <f t="shared" si="365"/>
        <v/>
      </c>
      <c r="P788" s="28"/>
      <c r="Q788" s="40" t="str">
        <f t="shared" si="356"/>
        <v/>
      </c>
      <c r="R788" s="41" t="str">
        <f t="shared" si="357"/>
        <v/>
      </c>
      <c r="S788" s="42" t="str">
        <f t="shared" si="358"/>
        <v/>
      </c>
      <c r="T788" s="42" t="str">
        <f t="shared" si="359"/>
        <v/>
      </c>
      <c r="U788" s="42">
        <f t="shared" si="360"/>
        <v>0</v>
      </c>
      <c r="V788" s="37" t="str">
        <f t="shared" ca="1" si="361"/>
        <v>No prazo, ainda não iniciado</v>
      </c>
      <c r="W788" s="33" t="e">
        <f t="shared" si="362"/>
        <v>#REF!</v>
      </c>
    </row>
    <row r="789" spans="1:23" x14ac:dyDescent="0.25">
      <c r="A789" s="29" t="e">
        <f t="shared" si="350"/>
        <v>#REF!</v>
      </c>
      <c r="B789" s="30" t="s">
        <v>151</v>
      </c>
      <c r="C789" s="31" t="s">
        <v>167</v>
      </c>
      <c r="D789" s="32" t="s">
        <v>168</v>
      </c>
      <c r="E789" s="33" t="str">
        <f t="shared" si="354"/>
        <v>39/2024 - Combustíveis rodoviários</v>
      </c>
      <c r="F789" s="49"/>
      <c r="G789" s="35" t="str">
        <f t="shared" si="364"/>
        <v>DISPONIBILIZAÇÃO DAS EEOO</v>
      </c>
      <c r="H789" s="47" t="s">
        <v>169</v>
      </c>
      <c r="I789" s="36">
        <v>45504</v>
      </c>
      <c r="J789" s="37" t="str">
        <f t="shared" si="366"/>
        <v>I</v>
      </c>
      <c r="K789" s="38" t="s">
        <v>34</v>
      </c>
      <c r="L789" s="39">
        <v>15</v>
      </c>
      <c r="M789" s="37">
        <f t="shared" si="355"/>
        <v>45447</v>
      </c>
      <c r="N789" s="37">
        <f t="shared" si="363"/>
        <v>45462</v>
      </c>
      <c r="O789" s="37" t="str">
        <f t="shared" si="365"/>
        <v/>
      </c>
      <c r="P789" s="28"/>
      <c r="Q789" s="40" t="str">
        <f t="shared" si="356"/>
        <v/>
      </c>
      <c r="R789" s="41" t="str">
        <f t="shared" si="357"/>
        <v/>
      </c>
      <c r="S789" s="42" t="str">
        <f t="shared" si="358"/>
        <v/>
      </c>
      <c r="T789" s="42" t="str">
        <f t="shared" si="359"/>
        <v/>
      </c>
      <c r="U789" s="42">
        <f t="shared" si="360"/>
        <v>0</v>
      </c>
      <c r="V789" s="37" t="str">
        <f t="shared" ca="1" si="361"/>
        <v>No prazo, ainda não iniciado</v>
      </c>
      <c r="W789" s="33" t="e">
        <f t="shared" si="362"/>
        <v>#REF!</v>
      </c>
    </row>
    <row r="790" spans="1:23" x14ac:dyDescent="0.25">
      <c r="A790" s="29" t="e">
        <f t="shared" si="350"/>
        <v>#REF!</v>
      </c>
      <c r="B790" s="30" t="s">
        <v>151</v>
      </c>
      <c r="C790" s="31" t="s">
        <v>167</v>
      </c>
      <c r="D790" s="32" t="s">
        <v>168</v>
      </c>
      <c r="E790" s="33" t="str">
        <f t="shared" si="354"/>
        <v>39/2024 - Combustíveis rodoviários</v>
      </c>
      <c r="F790" s="49"/>
      <c r="G790" s="35" t="str">
        <f t="shared" si="364"/>
        <v>DISPONIBILIZAÇÃO DAS EEOO</v>
      </c>
      <c r="H790" s="47" t="s">
        <v>169</v>
      </c>
      <c r="I790" s="36">
        <v>45504</v>
      </c>
      <c r="J790" s="37" t="str">
        <f t="shared" si="366"/>
        <v>J</v>
      </c>
      <c r="K790" s="38" t="s">
        <v>35</v>
      </c>
      <c r="L790" s="39">
        <v>10</v>
      </c>
      <c r="M790" s="37">
        <f t="shared" si="355"/>
        <v>45462</v>
      </c>
      <c r="N790" s="37">
        <f t="shared" si="363"/>
        <v>45472</v>
      </c>
      <c r="O790" s="37" t="str">
        <f t="shared" si="365"/>
        <v/>
      </c>
      <c r="P790" s="28"/>
      <c r="Q790" s="40" t="str">
        <f t="shared" si="356"/>
        <v/>
      </c>
      <c r="R790" s="41" t="str">
        <f t="shared" si="357"/>
        <v/>
      </c>
      <c r="S790" s="42" t="str">
        <f t="shared" si="358"/>
        <v/>
      </c>
      <c r="T790" s="42" t="str">
        <f t="shared" si="359"/>
        <v/>
      </c>
      <c r="U790" s="42">
        <f t="shared" si="360"/>
        <v>0</v>
      </c>
      <c r="V790" s="37" t="str">
        <f t="shared" ca="1" si="361"/>
        <v>No prazo, ainda não iniciado</v>
      </c>
      <c r="W790" s="33" t="e">
        <f t="shared" si="362"/>
        <v>#REF!</v>
      </c>
    </row>
    <row r="791" spans="1:23" x14ac:dyDescent="0.25">
      <c r="A791" s="29" t="e">
        <f t="shared" si="350"/>
        <v>#REF!</v>
      </c>
      <c r="B791" s="30" t="s">
        <v>151</v>
      </c>
      <c r="C791" s="31" t="s">
        <v>167</v>
      </c>
      <c r="D791" s="32" t="s">
        <v>168</v>
      </c>
      <c r="E791" s="33" t="str">
        <f t="shared" si="354"/>
        <v>39/2024 - Combustíveis rodoviários</v>
      </c>
      <c r="F791" s="49"/>
      <c r="G791" s="35" t="str">
        <f t="shared" si="364"/>
        <v>DISPONIBILIZAÇÃO DAS EEOO</v>
      </c>
      <c r="H791" s="47" t="s">
        <v>169</v>
      </c>
      <c r="I791" s="36">
        <v>45504</v>
      </c>
      <c r="J791" s="37" t="str">
        <f t="shared" si="366"/>
        <v>K</v>
      </c>
      <c r="K791" s="38" t="s">
        <v>36</v>
      </c>
      <c r="L791" s="39">
        <v>20</v>
      </c>
      <c r="M791" s="37">
        <f t="shared" si="355"/>
        <v>45472</v>
      </c>
      <c r="N791" s="37">
        <f t="shared" si="363"/>
        <v>45492</v>
      </c>
      <c r="O791" s="37" t="str">
        <f t="shared" si="365"/>
        <v/>
      </c>
      <c r="P791" s="28"/>
      <c r="Q791" s="40" t="str">
        <f t="shared" si="356"/>
        <v/>
      </c>
      <c r="R791" s="41" t="str">
        <f t="shared" si="357"/>
        <v/>
      </c>
      <c r="S791" s="42" t="str">
        <f t="shared" si="358"/>
        <v/>
      </c>
      <c r="T791" s="42" t="str">
        <f t="shared" si="359"/>
        <v/>
      </c>
      <c r="U791" s="42">
        <f t="shared" si="360"/>
        <v>0</v>
      </c>
      <c r="V791" s="37" t="str">
        <f t="shared" ca="1" si="361"/>
        <v>No prazo, ainda não iniciado</v>
      </c>
      <c r="W791" s="33" t="e">
        <f t="shared" si="362"/>
        <v>#REF!</v>
      </c>
    </row>
    <row r="792" spans="1:23" x14ac:dyDescent="0.25">
      <c r="A792" s="29" t="e">
        <f t="shared" si="350"/>
        <v>#REF!</v>
      </c>
      <c r="B792" s="30" t="s">
        <v>151</v>
      </c>
      <c r="C792" s="31" t="s">
        <v>167</v>
      </c>
      <c r="D792" s="32" t="s">
        <v>168</v>
      </c>
      <c r="E792" s="33" t="str">
        <f t="shared" si="354"/>
        <v>39/2024 - Combustíveis rodoviários</v>
      </c>
      <c r="F792" s="49"/>
      <c r="G792" s="35" t="str">
        <f t="shared" si="364"/>
        <v>DISPONIBILIZAÇÃO DAS EEOO</v>
      </c>
      <c r="H792" s="47" t="s">
        <v>169</v>
      </c>
      <c r="I792" s="36">
        <v>45504</v>
      </c>
      <c r="J792" s="37" t="str">
        <f t="shared" si="366"/>
        <v>L</v>
      </c>
      <c r="K792" s="38" t="s">
        <v>37</v>
      </c>
      <c r="L792" s="39">
        <v>2</v>
      </c>
      <c r="M792" s="37">
        <f t="shared" si="355"/>
        <v>45492</v>
      </c>
      <c r="N792" s="43">
        <f>I792-10</f>
        <v>45494</v>
      </c>
      <c r="O792" s="37" t="str">
        <f t="shared" si="365"/>
        <v/>
      </c>
      <c r="P792" s="28"/>
      <c r="Q792" s="40" t="str">
        <f t="shared" si="356"/>
        <v/>
      </c>
      <c r="R792" s="41" t="str">
        <f t="shared" si="357"/>
        <v/>
      </c>
      <c r="S792" s="42" t="str">
        <f t="shared" si="358"/>
        <v/>
      </c>
      <c r="T792" s="42" t="str">
        <f t="shared" si="359"/>
        <v/>
      </c>
      <c r="U792" s="42">
        <f t="shared" si="360"/>
        <v>0</v>
      </c>
      <c r="V792" s="37" t="str">
        <f t="shared" ca="1" si="361"/>
        <v>No prazo, ainda não iniciado</v>
      </c>
      <c r="W792" s="33" t="e">
        <f t="shared" si="362"/>
        <v>#REF!</v>
      </c>
    </row>
    <row r="793" spans="1:23" x14ac:dyDescent="0.25">
      <c r="A793" s="29" t="e">
        <f t="shared" si="350"/>
        <v>#REF!</v>
      </c>
      <c r="B793" s="30" t="s">
        <v>151</v>
      </c>
      <c r="C793" s="31" t="s">
        <v>170</v>
      </c>
      <c r="D793" s="32" t="s">
        <v>171</v>
      </c>
      <c r="E793" s="33" t="str">
        <f t="shared" si="354"/>
        <v>41/2024 - Lubrificantes e Graxas (CeIMBE - CeIMRG)</v>
      </c>
      <c r="F793" s="48"/>
      <c r="G793" s="35" t="str">
        <f>IF(P793="",MID(K793,5,999),IF(P794="",MID(K794,5,999),IF(P795="",MID(K795,5,999),IF(P796="",MID(K796,5,999),IF(P797="",MID(K797,5,999),IF(P798="",MID(K798,5,999),IF(P799="",MID(K799,5,999),IF(P800="",MID(K800,5,999),IF(P801="",MID(K801,5,999),IF(P802="",MID(K802,5,999),IF(P803="",MID(K803,5,999),MID(K804,5,999))))))))))))</f>
        <v>DISPONIBILIZAÇÃO DAS EEOO</v>
      </c>
      <c r="H793" s="31" t="s">
        <v>172</v>
      </c>
      <c r="I793" s="36">
        <v>45620</v>
      </c>
      <c r="J793" s="37" t="str">
        <f t="shared" si="366"/>
        <v>A</v>
      </c>
      <c r="K793" s="38" t="s">
        <v>26</v>
      </c>
      <c r="L793" s="39">
        <v>0</v>
      </c>
      <c r="M793" s="37">
        <f t="shared" si="355"/>
        <v>45470</v>
      </c>
      <c r="N793" s="37">
        <f t="shared" ref="N793:N803" si="367">M794</f>
        <v>45470</v>
      </c>
      <c r="O793" s="37">
        <f>M793</f>
        <v>45470</v>
      </c>
      <c r="P793" s="28"/>
      <c r="Q793" s="40" t="str">
        <f t="shared" si="356"/>
        <v/>
      </c>
      <c r="R793" s="41" t="str">
        <f t="shared" si="357"/>
        <v/>
      </c>
      <c r="S793" s="42" t="str">
        <f t="shared" si="358"/>
        <v/>
      </c>
      <c r="T793" s="42" t="str">
        <f t="shared" si="359"/>
        <v/>
      </c>
      <c r="U793" s="42">
        <f t="shared" si="360"/>
        <v>0</v>
      </c>
      <c r="V793" s="37" t="str">
        <f t="shared" ca="1" si="361"/>
        <v>No prazo, em andamento</v>
      </c>
      <c r="W793" s="33" t="e">
        <f t="shared" si="362"/>
        <v>#REF!</v>
      </c>
    </row>
    <row r="794" spans="1:23" x14ac:dyDescent="0.25">
      <c r="A794" s="29" t="e">
        <f t="shared" si="350"/>
        <v>#REF!</v>
      </c>
      <c r="B794" s="30" t="s">
        <v>151</v>
      </c>
      <c r="C794" s="31" t="s">
        <v>170</v>
      </c>
      <c r="D794" s="32" t="s">
        <v>171</v>
      </c>
      <c r="E794" s="33" t="str">
        <f t="shared" si="354"/>
        <v>41/2024 - Lubrificantes e Graxas (CeIMBE - CeIMRG)</v>
      </c>
      <c r="F794" s="48"/>
      <c r="G794" s="35" t="str">
        <f t="shared" ref="G794:G804" si="368">G793</f>
        <v>DISPONIBILIZAÇÃO DAS EEOO</v>
      </c>
      <c r="H794" s="31" t="s">
        <v>172</v>
      </c>
      <c r="I794" s="36">
        <v>45620</v>
      </c>
      <c r="J794" s="37" t="str">
        <f t="shared" si="366"/>
        <v>B</v>
      </c>
      <c r="K794" s="38" t="s">
        <v>27</v>
      </c>
      <c r="L794" s="39">
        <v>5</v>
      </c>
      <c r="M794" s="37">
        <f t="shared" si="355"/>
        <v>45470</v>
      </c>
      <c r="N794" s="37">
        <f t="shared" si="367"/>
        <v>45475</v>
      </c>
      <c r="O794" s="37" t="str">
        <f t="shared" ref="O794:O804" si="369">IF(P793&lt;&gt;"",P793,"")</f>
        <v/>
      </c>
      <c r="P794" s="28"/>
      <c r="Q794" s="40" t="str">
        <f t="shared" si="356"/>
        <v/>
      </c>
      <c r="R794" s="41" t="str">
        <f t="shared" si="357"/>
        <v/>
      </c>
      <c r="S794" s="42" t="str">
        <f t="shared" si="358"/>
        <v/>
      </c>
      <c r="T794" s="42" t="str">
        <f t="shared" si="359"/>
        <v/>
      </c>
      <c r="U794" s="42">
        <f t="shared" si="360"/>
        <v>0</v>
      </c>
      <c r="V794" s="37" t="str">
        <f t="shared" ca="1" si="361"/>
        <v>No prazo, ainda não iniciado</v>
      </c>
      <c r="W794" s="33" t="e">
        <f t="shared" si="362"/>
        <v>#REF!</v>
      </c>
    </row>
    <row r="795" spans="1:23" x14ac:dyDescent="0.25">
      <c r="A795" s="29" t="e">
        <f t="shared" si="350"/>
        <v>#REF!</v>
      </c>
      <c r="B795" s="30" t="s">
        <v>151</v>
      </c>
      <c r="C795" s="31" t="s">
        <v>170</v>
      </c>
      <c r="D795" s="32" t="s">
        <v>171</v>
      </c>
      <c r="E795" s="33" t="str">
        <f t="shared" si="354"/>
        <v>41/2024 - Lubrificantes e Graxas (CeIMBE - CeIMRG)</v>
      </c>
      <c r="F795" s="48"/>
      <c r="G795" s="35" t="str">
        <f t="shared" si="368"/>
        <v>DISPONIBILIZAÇÃO DAS EEOO</v>
      </c>
      <c r="H795" s="31" t="s">
        <v>172</v>
      </c>
      <c r="I795" s="36">
        <v>45620</v>
      </c>
      <c r="J795" s="37" t="str">
        <f t="shared" si="366"/>
        <v>C</v>
      </c>
      <c r="K795" s="38" t="s">
        <v>28</v>
      </c>
      <c r="L795" s="39">
        <v>30</v>
      </c>
      <c r="M795" s="37">
        <f t="shared" si="355"/>
        <v>45475</v>
      </c>
      <c r="N795" s="37">
        <f t="shared" si="367"/>
        <v>45505</v>
      </c>
      <c r="O795" s="37" t="str">
        <f t="shared" si="369"/>
        <v/>
      </c>
      <c r="P795" s="28"/>
      <c r="Q795" s="40" t="str">
        <f t="shared" si="356"/>
        <v/>
      </c>
      <c r="R795" s="41" t="str">
        <f t="shared" si="357"/>
        <v/>
      </c>
      <c r="S795" s="42" t="str">
        <f t="shared" si="358"/>
        <v/>
      </c>
      <c r="T795" s="42" t="str">
        <f t="shared" si="359"/>
        <v/>
      </c>
      <c r="U795" s="42">
        <f t="shared" si="360"/>
        <v>0</v>
      </c>
      <c r="V795" s="37" t="str">
        <f t="shared" ca="1" si="361"/>
        <v>No prazo, ainda não iniciado</v>
      </c>
      <c r="W795" s="33" t="e">
        <f t="shared" si="362"/>
        <v>#REF!</v>
      </c>
    </row>
    <row r="796" spans="1:23" x14ac:dyDescent="0.25">
      <c r="A796" s="29" t="e">
        <f t="shared" si="350"/>
        <v>#REF!</v>
      </c>
      <c r="B796" s="30" t="s">
        <v>151</v>
      </c>
      <c r="C796" s="31" t="s">
        <v>170</v>
      </c>
      <c r="D796" s="32" t="s">
        <v>171</v>
      </c>
      <c r="E796" s="33" t="str">
        <f t="shared" si="354"/>
        <v>41/2024 - Lubrificantes e Graxas (CeIMBE - CeIMRG)</v>
      </c>
      <c r="F796" s="48"/>
      <c r="G796" s="35" t="str">
        <f t="shared" si="368"/>
        <v>DISPONIBILIZAÇÃO DAS EEOO</v>
      </c>
      <c r="H796" s="31" t="s">
        <v>172</v>
      </c>
      <c r="I796" s="36">
        <v>45620</v>
      </c>
      <c r="J796" s="37" t="str">
        <f t="shared" si="366"/>
        <v>D</v>
      </c>
      <c r="K796" s="38" t="s">
        <v>29</v>
      </c>
      <c r="L796" s="39">
        <v>5</v>
      </c>
      <c r="M796" s="37">
        <f t="shared" si="355"/>
        <v>45505</v>
      </c>
      <c r="N796" s="37">
        <f t="shared" si="367"/>
        <v>45510</v>
      </c>
      <c r="O796" s="37" t="str">
        <f t="shared" si="369"/>
        <v/>
      </c>
      <c r="P796" s="28"/>
      <c r="Q796" s="40" t="str">
        <f t="shared" si="356"/>
        <v/>
      </c>
      <c r="R796" s="41" t="str">
        <f t="shared" si="357"/>
        <v/>
      </c>
      <c r="S796" s="42" t="str">
        <f t="shared" si="358"/>
        <v/>
      </c>
      <c r="T796" s="42" t="str">
        <f t="shared" si="359"/>
        <v/>
      </c>
      <c r="U796" s="42">
        <f t="shared" si="360"/>
        <v>0</v>
      </c>
      <c r="V796" s="37" t="str">
        <f t="shared" ca="1" si="361"/>
        <v>No prazo, ainda não iniciado</v>
      </c>
      <c r="W796" s="33" t="e">
        <f t="shared" si="362"/>
        <v>#REF!</v>
      </c>
    </row>
    <row r="797" spans="1:23" x14ac:dyDescent="0.25">
      <c r="A797" s="29" t="e">
        <f t="shared" si="350"/>
        <v>#REF!</v>
      </c>
      <c r="B797" s="30" t="s">
        <v>151</v>
      </c>
      <c r="C797" s="31" t="s">
        <v>170</v>
      </c>
      <c r="D797" s="32" t="s">
        <v>171</v>
      </c>
      <c r="E797" s="33" t="str">
        <f t="shared" si="354"/>
        <v>41/2024 - Lubrificantes e Graxas (CeIMBE - CeIMRG)</v>
      </c>
      <c r="F797" s="48"/>
      <c r="G797" s="35" t="str">
        <f t="shared" si="368"/>
        <v>DISPONIBILIZAÇÃO DAS EEOO</v>
      </c>
      <c r="H797" s="31" t="s">
        <v>172</v>
      </c>
      <c r="I797" s="36">
        <v>45620</v>
      </c>
      <c r="J797" s="37" t="str">
        <f t="shared" si="366"/>
        <v>E</v>
      </c>
      <c r="K797" s="38" t="s">
        <v>30</v>
      </c>
      <c r="L797" s="39">
        <v>5</v>
      </c>
      <c r="M797" s="37">
        <f t="shared" si="355"/>
        <v>45510</v>
      </c>
      <c r="N797" s="37">
        <f t="shared" si="367"/>
        <v>45515</v>
      </c>
      <c r="O797" s="37" t="str">
        <f t="shared" si="369"/>
        <v/>
      </c>
      <c r="P797" s="28"/>
      <c r="Q797" s="40" t="str">
        <f t="shared" si="356"/>
        <v/>
      </c>
      <c r="R797" s="41" t="str">
        <f t="shared" si="357"/>
        <v/>
      </c>
      <c r="S797" s="42" t="str">
        <f t="shared" si="358"/>
        <v/>
      </c>
      <c r="T797" s="42" t="str">
        <f t="shared" si="359"/>
        <v/>
      </c>
      <c r="U797" s="42">
        <f t="shared" si="360"/>
        <v>0</v>
      </c>
      <c r="V797" s="37" t="str">
        <f t="shared" ca="1" si="361"/>
        <v>No prazo, ainda não iniciado</v>
      </c>
      <c r="W797" s="33" t="e">
        <f t="shared" si="362"/>
        <v>#REF!</v>
      </c>
    </row>
    <row r="798" spans="1:23" x14ac:dyDescent="0.25">
      <c r="A798" s="29" t="e">
        <f t="shared" si="350"/>
        <v>#REF!</v>
      </c>
      <c r="B798" s="30" t="s">
        <v>151</v>
      </c>
      <c r="C798" s="31" t="s">
        <v>170</v>
      </c>
      <c r="D798" s="32" t="s">
        <v>171</v>
      </c>
      <c r="E798" s="33" t="str">
        <f t="shared" si="354"/>
        <v>41/2024 - Lubrificantes e Graxas (CeIMBE - CeIMRG)</v>
      </c>
      <c r="F798" s="48"/>
      <c r="G798" s="35" t="str">
        <f t="shared" si="368"/>
        <v>DISPONIBILIZAÇÃO DAS EEOO</v>
      </c>
      <c r="H798" s="31" t="s">
        <v>172</v>
      </c>
      <c r="I798" s="36">
        <v>45620</v>
      </c>
      <c r="J798" s="37" t="str">
        <f t="shared" si="366"/>
        <v>F</v>
      </c>
      <c r="K798" s="38" t="s">
        <v>31</v>
      </c>
      <c r="L798" s="39">
        <v>5</v>
      </c>
      <c r="M798" s="37">
        <f t="shared" si="355"/>
        <v>45515</v>
      </c>
      <c r="N798" s="37">
        <f t="shared" si="367"/>
        <v>45520</v>
      </c>
      <c r="O798" s="37" t="str">
        <f t="shared" si="369"/>
        <v/>
      </c>
      <c r="P798" s="28"/>
      <c r="Q798" s="40" t="str">
        <f t="shared" si="356"/>
        <v/>
      </c>
      <c r="R798" s="41" t="str">
        <f t="shared" si="357"/>
        <v/>
      </c>
      <c r="S798" s="42" t="str">
        <f t="shared" si="358"/>
        <v/>
      </c>
      <c r="T798" s="42" t="str">
        <f t="shared" si="359"/>
        <v/>
      </c>
      <c r="U798" s="42">
        <f t="shared" si="360"/>
        <v>0</v>
      </c>
      <c r="V798" s="37" t="str">
        <f t="shared" ca="1" si="361"/>
        <v>No prazo, ainda não iniciado</v>
      </c>
      <c r="W798" s="33" t="e">
        <f t="shared" si="362"/>
        <v>#REF!</v>
      </c>
    </row>
    <row r="799" spans="1:23" x14ac:dyDescent="0.25">
      <c r="A799" s="29" t="e">
        <f t="shared" si="350"/>
        <v>#REF!</v>
      </c>
      <c r="B799" s="30" t="s">
        <v>151</v>
      </c>
      <c r="C799" s="31" t="s">
        <v>170</v>
      </c>
      <c r="D799" s="32" t="s">
        <v>171</v>
      </c>
      <c r="E799" s="33" t="str">
        <f t="shared" si="354"/>
        <v>41/2024 - Lubrificantes e Graxas (CeIMBE - CeIMRG)</v>
      </c>
      <c r="F799" s="48"/>
      <c r="G799" s="35" t="str">
        <f t="shared" si="368"/>
        <v>DISPONIBILIZAÇÃO DAS EEOO</v>
      </c>
      <c r="H799" s="31" t="s">
        <v>172</v>
      </c>
      <c r="I799" s="36">
        <v>45620</v>
      </c>
      <c r="J799" s="37" t="str">
        <f t="shared" si="366"/>
        <v>G</v>
      </c>
      <c r="K799" s="38" t="s">
        <v>32</v>
      </c>
      <c r="L799" s="39">
        <v>10</v>
      </c>
      <c r="M799" s="37">
        <f t="shared" si="355"/>
        <v>45520</v>
      </c>
      <c r="N799" s="37">
        <f t="shared" si="367"/>
        <v>45530</v>
      </c>
      <c r="O799" s="37" t="str">
        <f t="shared" si="369"/>
        <v/>
      </c>
      <c r="P799" s="28"/>
      <c r="Q799" s="40" t="str">
        <f t="shared" si="356"/>
        <v/>
      </c>
      <c r="R799" s="41" t="str">
        <f t="shared" si="357"/>
        <v/>
      </c>
      <c r="S799" s="42" t="str">
        <f t="shared" si="358"/>
        <v/>
      </c>
      <c r="T799" s="42" t="str">
        <f t="shared" si="359"/>
        <v/>
      </c>
      <c r="U799" s="42">
        <f t="shared" si="360"/>
        <v>0</v>
      </c>
      <c r="V799" s="37" t="str">
        <f t="shared" ca="1" si="361"/>
        <v>No prazo, ainda não iniciado</v>
      </c>
      <c r="W799" s="33" t="e">
        <f t="shared" si="362"/>
        <v>#REF!</v>
      </c>
    </row>
    <row r="800" spans="1:23" x14ac:dyDescent="0.25">
      <c r="A800" s="29" t="e">
        <f t="shared" si="350"/>
        <v>#REF!</v>
      </c>
      <c r="B800" s="30" t="s">
        <v>151</v>
      </c>
      <c r="C800" s="31" t="s">
        <v>170</v>
      </c>
      <c r="D800" s="32" t="s">
        <v>171</v>
      </c>
      <c r="E800" s="33" t="str">
        <f t="shared" si="354"/>
        <v>41/2024 - Lubrificantes e Graxas (CeIMBE - CeIMRG)</v>
      </c>
      <c r="F800" s="48"/>
      <c r="G800" s="35" t="str">
        <f t="shared" si="368"/>
        <v>DISPONIBILIZAÇÃO DAS EEOO</v>
      </c>
      <c r="H800" s="31" t="s">
        <v>172</v>
      </c>
      <c r="I800" s="36">
        <v>45620</v>
      </c>
      <c r="J800" s="37" t="str">
        <f t="shared" si="366"/>
        <v>H</v>
      </c>
      <c r="K800" s="38" t="s">
        <v>33</v>
      </c>
      <c r="L800" s="39">
        <v>15</v>
      </c>
      <c r="M800" s="37">
        <f t="shared" si="355"/>
        <v>45530</v>
      </c>
      <c r="N800" s="37">
        <f t="shared" si="367"/>
        <v>45545</v>
      </c>
      <c r="O800" s="37" t="str">
        <f t="shared" si="369"/>
        <v/>
      </c>
      <c r="P800" s="28"/>
      <c r="Q800" s="40" t="str">
        <f t="shared" si="356"/>
        <v/>
      </c>
      <c r="R800" s="41" t="str">
        <f t="shared" si="357"/>
        <v/>
      </c>
      <c r="S800" s="42" t="str">
        <f t="shared" si="358"/>
        <v/>
      </c>
      <c r="T800" s="42" t="str">
        <f t="shared" si="359"/>
        <v/>
      </c>
      <c r="U800" s="42">
        <f t="shared" si="360"/>
        <v>0</v>
      </c>
      <c r="V800" s="37" t="str">
        <f t="shared" ca="1" si="361"/>
        <v>No prazo, ainda não iniciado</v>
      </c>
      <c r="W800" s="33" t="e">
        <f t="shared" si="362"/>
        <v>#REF!</v>
      </c>
    </row>
    <row r="801" spans="1:23" x14ac:dyDescent="0.25">
      <c r="A801" s="29" t="e">
        <f t="shared" si="350"/>
        <v>#REF!</v>
      </c>
      <c r="B801" s="30" t="s">
        <v>151</v>
      </c>
      <c r="C801" s="31" t="s">
        <v>170</v>
      </c>
      <c r="D801" s="32" t="s">
        <v>171</v>
      </c>
      <c r="E801" s="33" t="str">
        <f t="shared" si="354"/>
        <v>41/2024 - Lubrificantes e Graxas (CeIMBE - CeIMRG)</v>
      </c>
      <c r="F801" s="48"/>
      <c r="G801" s="35" t="str">
        <f t="shared" si="368"/>
        <v>DISPONIBILIZAÇÃO DAS EEOO</v>
      </c>
      <c r="H801" s="31" t="s">
        <v>172</v>
      </c>
      <c r="I801" s="36">
        <v>45620</v>
      </c>
      <c r="J801" s="37" t="str">
        <f t="shared" si="366"/>
        <v>I</v>
      </c>
      <c r="K801" s="38" t="s">
        <v>34</v>
      </c>
      <c r="L801" s="39">
        <v>20</v>
      </c>
      <c r="M801" s="37">
        <f t="shared" si="355"/>
        <v>45545</v>
      </c>
      <c r="N801" s="37">
        <f t="shared" si="367"/>
        <v>45565</v>
      </c>
      <c r="O801" s="37" t="str">
        <f t="shared" si="369"/>
        <v/>
      </c>
      <c r="P801" s="28"/>
      <c r="Q801" s="40" t="str">
        <f t="shared" si="356"/>
        <v/>
      </c>
      <c r="R801" s="41" t="str">
        <f t="shared" si="357"/>
        <v/>
      </c>
      <c r="S801" s="42" t="str">
        <f t="shared" si="358"/>
        <v/>
      </c>
      <c r="T801" s="42" t="str">
        <f t="shared" si="359"/>
        <v/>
      </c>
      <c r="U801" s="42">
        <f t="shared" si="360"/>
        <v>0</v>
      </c>
      <c r="V801" s="37" t="str">
        <f t="shared" ca="1" si="361"/>
        <v>No prazo, ainda não iniciado</v>
      </c>
      <c r="W801" s="33" t="e">
        <f t="shared" si="362"/>
        <v>#REF!</v>
      </c>
    </row>
    <row r="802" spans="1:23" x14ac:dyDescent="0.25">
      <c r="A802" s="29" t="e">
        <f t="shared" si="350"/>
        <v>#REF!</v>
      </c>
      <c r="B802" s="30" t="s">
        <v>151</v>
      </c>
      <c r="C802" s="31" t="s">
        <v>170</v>
      </c>
      <c r="D802" s="32" t="s">
        <v>171</v>
      </c>
      <c r="E802" s="33" t="str">
        <f t="shared" si="354"/>
        <v>41/2024 - Lubrificantes e Graxas (CeIMBE - CeIMRG)</v>
      </c>
      <c r="F802" s="48"/>
      <c r="G802" s="35" t="str">
        <f t="shared" si="368"/>
        <v>DISPONIBILIZAÇÃO DAS EEOO</v>
      </c>
      <c r="H802" s="31" t="s">
        <v>172</v>
      </c>
      <c r="I802" s="36">
        <v>45620</v>
      </c>
      <c r="J802" s="37" t="str">
        <f t="shared" si="366"/>
        <v>J</v>
      </c>
      <c r="K802" s="38" t="s">
        <v>35</v>
      </c>
      <c r="L802" s="39">
        <v>10</v>
      </c>
      <c r="M802" s="37">
        <f t="shared" si="355"/>
        <v>45565</v>
      </c>
      <c r="N802" s="37">
        <f t="shared" si="367"/>
        <v>45575</v>
      </c>
      <c r="O802" s="37" t="str">
        <f t="shared" si="369"/>
        <v/>
      </c>
      <c r="P802" s="28"/>
      <c r="Q802" s="40" t="str">
        <f t="shared" si="356"/>
        <v/>
      </c>
      <c r="R802" s="41" t="str">
        <f t="shared" si="357"/>
        <v/>
      </c>
      <c r="S802" s="42" t="str">
        <f t="shared" si="358"/>
        <v/>
      </c>
      <c r="T802" s="42" t="str">
        <f t="shared" si="359"/>
        <v/>
      </c>
      <c r="U802" s="42">
        <f t="shared" si="360"/>
        <v>0</v>
      </c>
      <c r="V802" s="37" t="str">
        <f t="shared" ca="1" si="361"/>
        <v>No prazo, ainda não iniciado</v>
      </c>
      <c r="W802" s="33" t="e">
        <f t="shared" si="362"/>
        <v>#REF!</v>
      </c>
    </row>
    <row r="803" spans="1:23" x14ac:dyDescent="0.25">
      <c r="A803" s="29" t="e">
        <f t="shared" si="350"/>
        <v>#REF!</v>
      </c>
      <c r="B803" s="30" t="s">
        <v>151</v>
      </c>
      <c r="C803" s="31" t="s">
        <v>170</v>
      </c>
      <c r="D803" s="32" t="s">
        <v>171</v>
      </c>
      <c r="E803" s="33" t="str">
        <f t="shared" si="354"/>
        <v>41/2024 - Lubrificantes e Graxas (CeIMBE - CeIMRG)</v>
      </c>
      <c r="F803" s="48"/>
      <c r="G803" s="35" t="str">
        <f t="shared" si="368"/>
        <v>DISPONIBILIZAÇÃO DAS EEOO</v>
      </c>
      <c r="H803" s="31" t="s">
        <v>172</v>
      </c>
      <c r="I803" s="36">
        <v>45620</v>
      </c>
      <c r="J803" s="37" t="str">
        <f t="shared" si="366"/>
        <v>K</v>
      </c>
      <c r="K803" s="38" t="s">
        <v>36</v>
      </c>
      <c r="L803" s="39">
        <v>30</v>
      </c>
      <c r="M803" s="37">
        <f t="shared" si="355"/>
        <v>45575</v>
      </c>
      <c r="N803" s="37">
        <f t="shared" si="367"/>
        <v>45605</v>
      </c>
      <c r="O803" s="37" t="str">
        <f t="shared" si="369"/>
        <v/>
      </c>
      <c r="P803" s="28"/>
      <c r="Q803" s="40" t="str">
        <f t="shared" si="356"/>
        <v/>
      </c>
      <c r="R803" s="41" t="str">
        <f t="shared" si="357"/>
        <v/>
      </c>
      <c r="S803" s="42" t="str">
        <f t="shared" si="358"/>
        <v/>
      </c>
      <c r="T803" s="42" t="str">
        <f t="shared" si="359"/>
        <v/>
      </c>
      <c r="U803" s="42">
        <f t="shared" si="360"/>
        <v>0</v>
      </c>
      <c r="V803" s="37" t="str">
        <f t="shared" ca="1" si="361"/>
        <v>No prazo, ainda não iniciado</v>
      </c>
      <c r="W803" s="33" t="e">
        <f t="shared" si="362"/>
        <v>#REF!</v>
      </c>
    </row>
    <row r="804" spans="1:23" x14ac:dyDescent="0.25">
      <c r="A804" s="29" t="e">
        <f t="shared" si="350"/>
        <v>#REF!</v>
      </c>
      <c r="B804" s="30" t="s">
        <v>151</v>
      </c>
      <c r="C804" s="31" t="s">
        <v>170</v>
      </c>
      <c r="D804" s="32" t="s">
        <v>171</v>
      </c>
      <c r="E804" s="33" t="str">
        <f t="shared" si="354"/>
        <v>41/2024 - Lubrificantes e Graxas (CeIMBE - CeIMRG)</v>
      </c>
      <c r="F804" s="48"/>
      <c r="G804" s="35" t="str">
        <f t="shared" si="368"/>
        <v>DISPONIBILIZAÇÃO DAS EEOO</v>
      </c>
      <c r="H804" s="31" t="s">
        <v>172</v>
      </c>
      <c r="I804" s="36">
        <v>45620</v>
      </c>
      <c r="J804" s="37" t="str">
        <f t="shared" si="366"/>
        <v>L</v>
      </c>
      <c r="K804" s="38" t="s">
        <v>37</v>
      </c>
      <c r="L804" s="39">
        <v>5</v>
      </c>
      <c r="M804" s="37">
        <f t="shared" si="355"/>
        <v>45605</v>
      </c>
      <c r="N804" s="43">
        <f>I804-10</f>
        <v>45610</v>
      </c>
      <c r="O804" s="37" t="str">
        <f t="shared" si="369"/>
        <v/>
      </c>
      <c r="P804" s="28"/>
      <c r="Q804" s="40" t="str">
        <f t="shared" si="356"/>
        <v/>
      </c>
      <c r="R804" s="41" t="str">
        <f t="shared" si="357"/>
        <v/>
      </c>
      <c r="S804" s="42" t="str">
        <f t="shared" si="358"/>
        <v/>
      </c>
      <c r="T804" s="42" t="str">
        <f t="shared" si="359"/>
        <v/>
      </c>
      <c r="U804" s="42">
        <f t="shared" si="360"/>
        <v>0</v>
      </c>
      <c r="V804" s="37" t="str">
        <f t="shared" ca="1" si="361"/>
        <v>No prazo, ainda não iniciado</v>
      </c>
      <c r="W804" s="33" t="e">
        <f t="shared" si="362"/>
        <v>#REF!</v>
      </c>
    </row>
    <row r="805" spans="1:23" x14ac:dyDescent="0.25">
      <c r="A805" s="29" t="e">
        <f t="shared" si="350"/>
        <v>#REF!</v>
      </c>
      <c r="B805" s="30" t="s">
        <v>151</v>
      </c>
      <c r="C805" s="31" t="s">
        <v>173</v>
      </c>
      <c r="D805" s="32" t="s">
        <v>174</v>
      </c>
      <c r="E805" s="33" t="str">
        <f t="shared" si="354"/>
        <v>42/2024 - Lubrificantes e Graxas (CeIMNa - FNB)</v>
      </c>
      <c r="F805" s="48"/>
      <c r="G805" s="35" t="str">
        <f>IF(P805="",MID(K805,5,999),IF(P806="",MID(K806,5,999),IF(P807="",MID(K807,5,999),IF(P808="",MID(K808,5,999),IF(P809="",MID(K809,5,999),IF(P810="",MID(K810,5,999),IF(P811="",MID(K811,5,999),IF(P812="",MID(K812,5,999),IF(P813="",MID(K813,5,999),IF(P814="",MID(K814,5,999),IF(P815="",MID(K815,5,999),MID(K816,5,999))))))))))))</f>
        <v>DISPONIBILIZAÇÃO DAS EEOO</v>
      </c>
      <c r="H805" s="31" t="s">
        <v>175</v>
      </c>
      <c r="I805" s="36">
        <v>45680</v>
      </c>
      <c r="J805" s="37" t="str">
        <f t="shared" si="366"/>
        <v>A</v>
      </c>
      <c r="K805" s="38" t="s">
        <v>26</v>
      </c>
      <c r="L805" s="39">
        <v>0</v>
      </c>
      <c r="M805" s="37">
        <f t="shared" si="355"/>
        <v>45530</v>
      </c>
      <c r="N805" s="37">
        <f t="shared" ref="N805:N815" si="370">M806</f>
        <v>45530</v>
      </c>
      <c r="O805" s="37">
        <f>M805</f>
        <v>45530</v>
      </c>
      <c r="P805" s="28"/>
      <c r="Q805" s="40" t="str">
        <f t="shared" si="356"/>
        <v/>
      </c>
      <c r="R805" s="41" t="str">
        <f t="shared" si="357"/>
        <v/>
      </c>
      <c r="S805" s="42" t="str">
        <f t="shared" si="358"/>
        <v/>
      </c>
      <c r="T805" s="42" t="str">
        <f t="shared" si="359"/>
        <v/>
      </c>
      <c r="U805" s="42">
        <f t="shared" si="360"/>
        <v>0</v>
      </c>
      <c r="V805" s="37" t="str">
        <f t="shared" ca="1" si="361"/>
        <v>No prazo, em andamento</v>
      </c>
      <c r="W805" s="33" t="e">
        <f t="shared" si="362"/>
        <v>#REF!</v>
      </c>
    </row>
    <row r="806" spans="1:23" x14ac:dyDescent="0.25">
      <c r="A806" s="29" t="e">
        <f t="shared" si="350"/>
        <v>#REF!</v>
      </c>
      <c r="B806" s="30" t="s">
        <v>151</v>
      </c>
      <c r="C806" s="31" t="s">
        <v>173</v>
      </c>
      <c r="D806" s="32" t="s">
        <v>174</v>
      </c>
      <c r="E806" s="33" t="str">
        <f t="shared" si="354"/>
        <v>42/2024 - Lubrificantes e Graxas (CeIMNa - FNB)</v>
      </c>
      <c r="F806" s="48"/>
      <c r="G806" s="35" t="str">
        <f t="shared" ref="G806:G816" si="371">G805</f>
        <v>DISPONIBILIZAÇÃO DAS EEOO</v>
      </c>
      <c r="H806" s="31" t="s">
        <v>175</v>
      </c>
      <c r="I806" s="36">
        <v>45680</v>
      </c>
      <c r="J806" s="37" t="str">
        <f t="shared" si="366"/>
        <v>B</v>
      </c>
      <c r="K806" s="38" t="s">
        <v>27</v>
      </c>
      <c r="L806" s="39">
        <v>5</v>
      </c>
      <c r="M806" s="37">
        <f t="shared" si="355"/>
        <v>45530</v>
      </c>
      <c r="N806" s="37">
        <f t="shared" si="370"/>
        <v>45535</v>
      </c>
      <c r="O806" s="37" t="str">
        <f t="shared" ref="O806:O816" si="372">IF(P805&lt;&gt;"",P805,"")</f>
        <v/>
      </c>
      <c r="P806" s="28"/>
      <c r="Q806" s="40" t="str">
        <f t="shared" si="356"/>
        <v/>
      </c>
      <c r="R806" s="41" t="str">
        <f t="shared" si="357"/>
        <v/>
      </c>
      <c r="S806" s="42" t="str">
        <f t="shared" si="358"/>
        <v/>
      </c>
      <c r="T806" s="42" t="str">
        <f t="shared" si="359"/>
        <v/>
      </c>
      <c r="U806" s="42">
        <f t="shared" si="360"/>
        <v>0</v>
      </c>
      <c r="V806" s="37" t="str">
        <f t="shared" ca="1" si="361"/>
        <v>No prazo, ainda não iniciado</v>
      </c>
      <c r="W806" s="33" t="e">
        <f t="shared" si="362"/>
        <v>#REF!</v>
      </c>
    </row>
    <row r="807" spans="1:23" x14ac:dyDescent="0.25">
      <c r="A807" s="29" t="e">
        <f t="shared" si="350"/>
        <v>#REF!</v>
      </c>
      <c r="B807" s="30" t="s">
        <v>151</v>
      </c>
      <c r="C807" s="31" t="s">
        <v>173</v>
      </c>
      <c r="D807" s="32" t="s">
        <v>174</v>
      </c>
      <c r="E807" s="33" t="str">
        <f t="shared" si="354"/>
        <v>42/2024 - Lubrificantes e Graxas (CeIMNa - FNB)</v>
      </c>
      <c r="F807" s="48"/>
      <c r="G807" s="35" t="str">
        <f t="shared" si="371"/>
        <v>DISPONIBILIZAÇÃO DAS EEOO</v>
      </c>
      <c r="H807" s="31" t="s">
        <v>175</v>
      </c>
      <c r="I807" s="36">
        <v>45680</v>
      </c>
      <c r="J807" s="37" t="str">
        <f t="shared" si="366"/>
        <v>C</v>
      </c>
      <c r="K807" s="38" t="s">
        <v>28</v>
      </c>
      <c r="L807" s="39">
        <v>30</v>
      </c>
      <c r="M807" s="37">
        <f t="shared" si="355"/>
        <v>45535</v>
      </c>
      <c r="N807" s="37">
        <f t="shared" si="370"/>
        <v>45565</v>
      </c>
      <c r="O807" s="37" t="str">
        <f t="shared" si="372"/>
        <v/>
      </c>
      <c r="P807" s="28"/>
      <c r="Q807" s="40" t="str">
        <f t="shared" si="356"/>
        <v/>
      </c>
      <c r="R807" s="41" t="str">
        <f t="shared" si="357"/>
        <v/>
      </c>
      <c r="S807" s="42" t="str">
        <f t="shared" si="358"/>
        <v/>
      </c>
      <c r="T807" s="42" t="str">
        <f t="shared" si="359"/>
        <v/>
      </c>
      <c r="U807" s="42">
        <f t="shared" si="360"/>
        <v>0</v>
      </c>
      <c r="V807" s="37" t="str">
        <f t="shared" ca="1" si="361"/>
        <v>No prazo, ainda não iniciado</v>
      </c>
      <c r="W807" s="33" t="e">
        <f t="shared" si="362"/>
        <v>#REF!</v>
      </c>
    </row>
    <row r="808" spans="1:23" x14ac:dyDescent="0.25">
      <c r="A808" s="29" t="e">
        <f t="shared" si="350"/>
        <v>#REF!</v>
      </c>
      <c r="B808" s="30" t="s">
        <v>151</v>
      </c>
      <c r="C808" s="31" t="s">
        <v>173</v>
      </c>
      <c r="D808" s="32" t="s">
        <v>174</v>
      </c>
      <c r="E808" s="33" t="str">
        <f t="shared" si="354"/>
        <v>42/2024 - Lubrificantes e Graxas (CeIMNa - FNB)</v>
      </c>
      <c r="F808" s="48"/>
      <c r="G808" s="35" t="str">
        <f t="shared" si="371"/>
        <v>DISPONIBILIZAÇÃO DAS EEOO</v>
      </c>
      <c r="H808" s="31" t="s">
        <v>175</v>
      </c>
      <c r="I808" s="36">
        <v>45680</v>
      </c>
      <c r="J808" s="37" t="str">
        <f t="shared" si="366"/>
        <v>D</v>
      </c>
      <c r="K808" s="38" t="s">
        <v>29</v>
      </c>
      <c r="L808" s="39">
        <v>5</v>
      </c>
      <c r="M808" s="37">
        <f t="shared" si="355"/>
        <v>45565</v>
      </c>
      <c r="N808" s="37">
        <f t="shared" si="370"/>
        <v>45570</v>
      </c>
      <c r="O808" s="37" t="str">
        <f t="shared" si="372"/>
        <v/>
      </c>
      <c r="P808" s="28"/>
      <c r="Q808" s="40" t="str">
        <f t="shared" si="356"/>
        <v/>
      </c>
      <c r="R808" s="41" t="str">
        <f t="shared" si="357"/>
        <v/>
      </c>
      <c r="S808" s="42" t="str">
        <f t="shared" si="358"/>
        <v/>
      </c>
      <c r="T808" s="42" t="str">
        <f t="shared" si="359"/>
        <v/>
      </c>
      <c r="U808" s="42">
        <f t="shared" si="360"/>
        <v>0</v>
      </c>
      <c r="V808" s="37" t="str">
        <f t="shared" ca="1" si="361"/>
        <v>No prazo, ainda não iniciado</v>
      </c>
      <c r="W808" s="33" t="e">
        <f t="shared" si="362"/>
        <v>#REF!</v>
      </c>
    </row>
    <row r="809" spans="1:23" x14ac:dyDescent="0.25">
      <c r="A809" s="29" t="e">
        <f t="shared" si="350"/>
        <v>#REF!</v>
      </c>
      <c r="B809" s="30" t="s">
        <v>151</v>
      </c>
      <c r="C809" s="31" t="s">
        <v>173</v>
      </c>
      <c r="D809" s="32" t="s">
        <v>174</v>
      </c>
      <c r="E809" s="33" t="str">
        <f t="shared" si="354"/>
        <v>42/2024 - Lubrificantes e Graxas (CeIMNa - FNB)</v>
      </c>
      <c r="F809" s="48"/>
      <c r="G809" s="35" t="str">
        <f t="shared" si="371"/>
        <v>DISPONIBILIZAÇÃO DAS EEOO</v>
      </c>
      <c r="H809" s="31" t="s">
        <v>175</v>
      </c>
      <c r="I809" s="36">
        <v>45680</v>
      </c>
      <c r="J809" s="37" t="str">
        <f t="shared" si="366"/>
        <v>E</v>
      </c>
      <c r="K809" s="38" t="s">
        <v>30</v>
      </c>
      <c r="L809" s="39">
        <v>5</v>
      </c>
      <c r="M809" s="37">
        <f t="shared" si="355"/>
        <v>45570</v>
      </c>
      <c r="N809" s="37">
        <f t="shared" si="370"/>
        <v>45575</v>
      </c>
      <c r="O809" s="37" t="str">
        <f t="shared" si="372"/>
        <v/>
      </c>
      <c r="P809" s="28"/>
      <c r="Q809" s="40" t="str">
        <f t="shared" si="356"/>
        <v/>
      </c>
      <c r="R809" s="41" t="str">
        <f t="shared" si="357"/>
        <v/>
      </c>
      <c r="S809" s="42" t="str">
        <f t="shared" si="358"/>
        <v/>
      </c>
      <c r="T809" s="42" t="str">
        <f t="shared" si="359"/>
        <v/>
      </c>
      <c r="U809" s="42">
        <f t="shared" si="360"/>
        <v>0</v>
      </c>
      <c r="V809" s="37" t="str">
        <f t="shared" ca="1" si="361"/>
        <v>No prazo, ainda não iniciado</v>
      </c>
      <c r="W809" s="33" t="e">
        <f t="shared" si="362"/>
        <v>#REF!</v>
      </c>
    </row>
    <row r="810" spans="1:23" x14ac:dyDescent="0.25">
      <c r="A810" s="29" t="e">
        <f t="shared" si="350"/>
        <v>#REF!</v>
      </c>
      <c r="B810" s="30" t="s">
        <v>151</v>
      </c>
      <c r="C810" s="31" t="s">
        <v>173</v>
      </c>
      <c r="D810" s="32" t="s">
        <v>174</v>
      </c>
      <c r="E810" s="33" t="str">
        <f t="shared" si="354"/>
        <v>42/2024 - Lubrificantes e Graxas (CeIMNa - FNB)</v>
      </c>
      <c r="F810" s="48"/>
      <c r="G810" s="35" t="str">
        <f t="shared" si="371"/>
        <v>DISPONIBILIZAÇÃO DAS EEOO</v>
      </c>
      <c r="H810" s="31" t="s">
        <v>175</v>
      </c>
      <c r="I810" s="36">
        <v>45680</v>
      </c>
      <c r="J810" s="37" t="str">
        <f t="shared" si="366"/>
        <v>F</v>
      </c>
      <c r="K810" s="38" t="s">
        <v>31</v>
      </c>
      <c r="L810" s="39">
        <v>5</v>
      </c>
      <c r="M810" s="37">
        <f t="shared" si="355"/>
        <v>45575</v>
      </c>
      <c r="N810" s="37">
        <f t="shared" si="370"/>
        <v>45580</v>
      </c>
      <c r="O810" s="37" t="str">
        <f t="shared" si="372"/>
        <v/>
      </c>
      <c r="P810" s="28"/>
      <c r="Q810" s="40" t="str">
        <f t="shared" si="356"/>
        <v/>
      </c>
      <c r="R810" s="41" t="str">
        <f t="shared" si="357"/>
        <v/>
      </c>
      <c r="S810" s="42" t="str">
        <f t="shared" si="358"/>
        <v/>
      </c>
      <c r="T810" s="42" t="str">
        <f t="shared" si="359"/>
        <v/>
      </c>
      <c r="U810" s="42">
        <f t="shared" si="360"/>
        <v>0</v>
      </c>
      <c r="V810" s="37" t="str">
        <f t="shared" ca="1" si="361"/>
        <v>No prazo, ainda não iniciado</v>
      </c>
      <c r="W810" s="33" t="e">
        <f t="shared" si="362"/>
        <v>#REF!</v>
      </c>
    </row>
    <row r="811" spans="1:23" x14ac:dyDescent="0.25">
      <c r="A811" s="29" t="e">
        <f t="shared" si="350"/>
        <v>#REF!</v>
      </c>
      <c r="B811" s="30" t="s">
        <v>151</v>
      </c>
      <c r="C811" s="31" t="s">
        <v>173</v>
      </c>
      <c r="D811" s="32" t="s">
        <v>174</v>
      </c>
      <c r="E811" s="33" t="str">
        <f t="shared" si="354"/>
        <v>42/2024 - Lubrificantes e Graxas (CeIMNa - FNB)</v>
      </c>
      <c r="F811" s="48"/>
      <c r="G811" s="35" t="str">
        <f t="shared" si="371"/>
        <v>DISPONIBILIZAÇÃO DAS EEOO</v>
      </c>
      <c r="H811" s="31" t="s">
        <v>175</v>
      </c>
      <c r="I811" s="36">
        <v>45680</v>
      </c>
      <c r="J811" s="37" t="str">
        <f t="shared" si="366"/>
        <v>G</v>
      </c>
      <c r="K811" s="38" t="s">
        <v>32</v>
      </c>
      <c r="L811" s="39">
        <v>10</v>
      </c>
      <c r="M811" s="37">
        <f t="shared" si="355"/>
        <v>45580</v>
      </c>
      <c r="N811" s="37">
        <f t="shared" si="370"/>
        <v>45590</v>
      </c>
      <c r="O811" s="37" t="str">
        <f t="shared" si="372"/>
        <v/>
      </c>
      <c r="P811" s="28"/>
      <c r="Q811" s="40" t="str">
        <f t="shared" si="356"/>
        <v/>
      </c>
      <c r="R811" s="41" t="str">
        <f t="shared" si="357"/>
        <v/>
      </c>
      <c r="S811" s="42" t="str">
        <f t="shared" si="358"/>
        <v/>
      </c>
      <c r="T811" s="42" t="str">
        <f t="shared" si="359"/>
        <v/>
      </c>
      <c r="U811" s="42">
        <f t="shared" si="360"/>
        <v>0</v>
      </c>
      <c r="V811" s="37" t="str">
        <f t="shared" ca="1" si="361"/>
        <v>No prazo, ainda não iniciado</v>
      </c>
      <c r="W811" s="33" t="e">
        <f t="shared" si="362"/>
        <v>#REF!</v>
      </c>
    </row>
    <row r="812" spans="1:23" x14ac:dyDescent="0.25">
      <c r="A812" s="29" t="e">
        <f t="shared" si="350"/>
        <v>#REF!</v>
      </c>
      <c r="B812" s="30" t="s">
        <v>151</v>
      </c>
      <c r="C812" s="31" t="s">
        <v>173</v>
      </c>
      <c r="D812" s="32" t="s">
        <v>174</v>
      </c>
      <c r="E812" s="33" t="str">
        <f t="shared" si="354"/>
        <v>42/2024 - Lubrificantes e Graxas (CeIMNa - FNB)</v>
      </c>
      <c r="F812" s="48"/>
      <c r="G812" s="35" t="str">
        <f t="shared" si="371"/>
        <v>DISPONIBILIZAÇÃO DAS EEOO</v>
      </c>
      <c r="H812" s="31" t="s">
        <v>175</v>
      </c>
      <c r="I812" s="36">
        <v>45680</v>
      </c>
      <c r="J812" s="37" t="str">
        <f t="shared" si="366"/>
        <v>H</v>
      </c>
      <c r="K812" s="38" t="s">
        <v>33</v>
      </c>
      <c r="L812" s="39">
        <v>15</v>
      </c>
      <c r="M812" s="37">
        <f t="shared" si="355"/>
        <v>45590</v>
      </c>
      <c r="N812" s="37">
        <f t="shared" si="370"/>
        <v>45605</v>
      </c>
      <c r="O812" s="37" t="str">
        <f t="shared" si="372"/>
        <v/>
      </c>
      <c r="P812" s="28"/>
      <c r="Q812" s="40" t="str">
        <f t="shared" si="356"/>
        <v/>
      </c>
      <c r="R812" s="41" t="str">
        <f t="shared" si="357"/>
        <v/>
      </c>
      <c r="S812" s="42" t="str">
        <f t="shared" si="358"/>
        <v/>
      </c>
      <c r="T812" s="42" t="str">
        <f t="shared" si="359"/>
        <v/>
      </c>
      <c r="U812" s="42">
        <f t="shared" si="360"/>
        <v>0</v>
      </c>
      <c r="V812" s="37" t="str">
        <f t="shared" ca="1" si="361"/>
        <v>No prazo, ainda não iniciado</v>
      </c>
      <c r="W812" s="33" t="e">
        <f t="shared" si="362"/>
        <v>#REF!</v>
      </c>
    </row>
    <row r="813" spans="1:23" x14ac:dyDescent="0.25">
      <c r="A813" s="29" t="e">
        <f t="shared" si="350"/>
        <v>#REF!</v>
      </c>
      <c r="B813" s="30" t="s">
        <v>151</v>
      </c>
      <c r="C813" s="31" t="s">
        <v>173</v>
      </c>
      <c r="D813" s="32" t="s">
        <v>174</v>
      </c>
      <c r="E813" s="33" t="str">
        <f t="shared" si="354"/>
        <v>42/2024 - Lubrificantes e Graxas (CeIMNa - FNB)</v>
      </c>
      <c r="F813" s="48"/>
      <c r="G813" s="35" t="str">
        <f t="shared" si="371"/>
        <v>DISPONIBILIZAÇÃO DAS EEOO</v>
      </c>
      <c r="H813" s="31" t="s">
        <v>175</v>
      </c>
      <c r="I813" s="36">
        <v>45680</v>
      </c>
      <c r="J813" s="37" t="str">
        <f t="shared" si="366"/>
        <v>I</v>
      </c>
      <c r="K813" s="38" t="s">
        <v>34</v>
      </c>
      <c r="L813" s="39">
        <v>20</v>
      </c>
      <c r="M813" s="37">
        <f t="shared" si="355"/>
        <v>45605</v>
      </c>
      <c r="N813" s="37">
        <f t="shared" si="370"/>
        <v>45625</v>
      </c>
      <c r="O813" s="37" t="str">
        <f t="shared" si="372"/>
        <v/>
      </c>
      <c r="P813" s="28"/>
      <c r="Q813" s="40" t="str">
        <f t="shared" si="356"/>
        <v/>
      </c>
      <c r="R813" s="41" t="str">
        <f t="shared" si="357"/>
        <v/>
      </c>
      <c r="S813" s="42" t="str">
        <f t="shared" si="358"/>
        <v/>
      </c>
      <c r="T813" s="42" t="str">
        <f t="shared" si="359"/>
        <v/>
      </c>
      <c r="U813" s="42">
        <f t="shared" si="360"/>
        <v>0</v>
      </c>
      <c r="V813" s="37" t="str">
        <f t="shared" ca="1" si="361"/>
        <v>No prazo, ainda não iniciado</v>
      </c>
      <c r="W813" s="33" t="e">
        <f t="shared" si="362"/>
        <v>#REF!</v>
      </c>
    </row>
    <row r="814" spans="1:23" x14ac:dyDescent="0.25">
      <c r="A814" s="29" t="e">
        <f t="shared" si="350"/>
        <v>#REF!</v>
      </c>
      <c r="B814" s="30" t="s">
        <v>151</v>
      </c>
      <c r="C814" s="31" t="s">
        <v>173</v>
      </c>
      <c r="D814" s="32" t="s">
        <v>174</v>
      </c>
      <c r="E814" s="33" t="str">
        <f t="shared" si="354"/>
        <v>42/2024 - Lubrificantes e Graxas (CeIMNa - FNB)</v>
      </c>
      <c r="F814" s="48"/>
      <c r="G814" s="35" t="str">
        <f t="shared" si="371"/>
        <v>DISPONIBILIZAÇÃO DAS EEOO</v>
      </c>
      <c r="H814" s="31" t="s">
        <v>175</v>
      </c>
      <c r="I814" s="36">
        <v>45680</v>
      </c>
      <c r="J814" s="37" t="str">
        <f t="shared" si="366"/>
        <v>J</v>
      </c>
      <c r="K814" s="38" t="s">
        <v>35</v>
      </c>
      <c r="L814" s="39">
        <v>10</v>
      </c>
      <c r="M814" s="37">
        <f t="shared" si="355"/>
        <v>45625</v>
      </c>
      <c r="N814" s="37">
        <f t="shared" si="370"/>
        <v>45635</v>
      </c>
      <c r="O814" s="37" t="str">
        <f t="shared" si="372"/>
        <v/>
      </c>
      <c r="P814" s="28"/>
      <c r="Q814" s="40" t="str">
        <f t="shared" si="356"/>
        <v/>
      </c>
      <c r="R814" s="41" t="str">
        <f t="shared" si="357"/>
        <v/>
      </c>
      <c r="S814" s="42" t="str">
        <f t="shared" si="358"/>
        <v/>
      </c>
      <c r="T814" s="42" t="str">
        <f t="shared" si="359"/>
        <v/>
      </c>
      <c r="U814" s="42">
        <f t="shared" si="360"/>
        <v>0</v>
      </c>
      <c r="V814" s="37" t="str">
        <f t="shared" ca="1" si="361"/>
        <v>No prazo, ainda não iniciado</v>
      </c>
      <c r="W814" s="33" t="e">
        <f t="shared" si="362"/>
        <v>#REF!</v>
      </c>
    </row>
    <row r="815" spans="1:23" x14ac:dyDescent="0.25">
      <c r="A815" s="29" t="e">
        <f t="shared" si="350"/>
        <v>#REF!</v>
      </c>
      <c r="B815" s="30" t="s">
        <v>151</v>
      </c>
      <c r="C815" s="31" t="s">
        <v>173</v>
      </c>
      <c r="D815" s="32" t="s">
        <v>174</v>
      </c>
      <c r="E815" s="33" t="str">
        <f t="shared" si="354"/>
        <v>42/2024 - Lubrificantes e Graxas (CeIMNa - FNB)</v>
      </c>
      <c r="F815" s="48"/>
      <c r="G815" s="35" t="str">
        <f t="shared" si="371"/>
        <v>DISPONIBILIZAÇÃO DAS EEOO</v>
      </c>
      <c r="H815" s="31" t="s">
        <v>175</v>
      </c>
      <c r="I815" s="36">
        <v>45680</v>
      </c>
      <c r="J815" s="37" t="str">
        <f t="shared" si="366"/>
        <v>K</v>
      </c>
      <c r="K815" s="38" t="s">
        <v>36</v>
      </c>
      <c r="L815" s="39">
        <v>30</v>
      </c>
      <c r="M815" s="37">
        <f t="shared" si="355"/>
        <v>45635</v>
      </c>
      <c r="N815" s="37">
        <f t="shared" si="370"/>
        <v>45665</v>
      </c>
      <c r="O815" s="37" t="str">
        <f t="shared" si="372"/>
        <v/>
      </c>
      <c r="P815" s="28"/>
      <c r="Q815" s="40" t="str">
        <f t="shared" si="356"/>
        <v/>
      </c>
      <c r="R815" s="41" t="str">
        <f t="shared" si="357"/>
        <v/>
      </c>
      <c r="S815" s="42" t="str">
        <f t="shared" si="358"/>
        <v/>
      </c>
      <c r="T815" s="42" t="str">
        <f t="shared" si="359"/>
        <v/>
      </c>
      <c r="U815" s="42">
        <f t="shared" si="360"/>
        <v>0</v>
      </c>
      <c r="V815" s="37" t="str">
        <f t="shared" ca="1" si="361"/>
        <v>No prazo, ainda não iniciado</v>
      </c>
      <c r="W815" s="33" t="e">
        <f t="shared" si="362"/>
        <v>#REF!</v>
      </c>
    </row>
    <row r="816" spans="1:23" x14ac:dyDescent="0.25">
      <c r="A816" s="29" t="e">
        <f t="shared" si="350"/>
        <v>#REF!</v>
      </c>
      <c r="B816" s="30" t="s">
        <v>151</v>
      </c>
      <c r="C816" s="31" t="s">
        <v>173</v>
      </c>
      <c r="D816" s="32" t="s">
        <v>174</v>
      </c>
      <c r="E816" s="33" t="str">
        <f t="shared" si="354"/>
        <v>42/2024 - Lubrificantes e Graxas (CeIMNa - FNB)</v>
      </c>
      <c r="F816" s="48"/>
      <c r="G816" s="35" t="str">
        <f t="shared" si="371"/>
        <v>DISPONIBILIZAÇÃO DAS EEOO</v>
      </c>
      <c r="H816" s="31" t="s">
        <v>175</v>
      </c>
      <c r="I816" s="36">
        <v>45680</v>
      </c>
      <c r="J816" s="37" t="str">
        <f t="shared" si="366"/>
        <v>L</v>
      </c>
      <c r="K816" s="38" t="s">
        <v>37</v>
      </c>
      <c r="L816" s="39">
        <v>5</v>
      </c>
      <c r="M816" s="37">
        <f t="shared" si="355"/>
        <v>45665</v>
      </c>
      <c r="N816" s="43">
        <f>I816-10</f>
        <v>45670</v>
      </c>
      <c r="O816" s="37" t="str">
        <f t="shared" si="372"/>
        <v/>
      </c>
      <c r="P816" s="28"/>
      <c r="Q816" s="40" t="str">
        <f t="shared" si="356"/>
        <v/>
      </c>
      <c r="R816" s="41" t="str">
        <f t="shared" si="357"/>
        <v/>
      </c>
      <c r="S816" s="42" t="str">
        <f t="shared" si="358"/>
        <v/>
      </c>
      <c r="T816" s="42" t="str">
        <f t="shared" si="359"/>
        <v/>
      </c>
      <c r="U816" s="42">
        <f t="shared" si="360"/>
        <v>0</v>
      </c>
      <c r="V816" s="37" t="str">
        <f t="shared" ca="1" si="361"/>
        <v>No prazo, ainda não iniciado</v>
      </c>
      <c r="W816" s="33" t="e">
        <f t="shared" si="362"/>
        <v>#REF!</v>
      </c>
    </row>
    <row r="817" spans="1:23" x14ac:dyDescent="0.25">
      <c r="A817" s="29" t="e">
        <f t="shared" si="350"/>
        <v>#REF!</v>
      </c>
      <c r="B817" s="30" t="s">
        <v>151</v>
      </c>
      <c r="C817" s="31" t="s">
        <v>176</v>
      </c>
      <c r="D817" s="32" t="s">
        <v>177</v>
      </c>
      <c r="E817" s="33" t="str">
        <f t="shared" si="354"/>
        <v>44/2024 - OCMT</v>
      </c>
      <c r="F817" s="48"/>
      <c r="G817" s="35" t="str">
        <f>IF(P817="",MID(K817,5,999),IF(P818="",MID(K818,5,999),IF(P819="",MID(K819,5,999),IF(P820="",MID(K820,5,999),IF(P821="",MID(K821,5,999),IF(P822="",MID(K822,5,999),IF(P823="",MID(K823,5,999),IF(P824="",MID(K824,5,999),IF(P825="",MID(K825,5,999),IF(P826="",MID(K826,5,999),IF(P827="",MID(K827,5,999),MID(K828,5,999))))))))))))</f>
        <v>DISPONIBILIZAÇÃO DAS EEOO</v>
      </c>
      <c r="H817" s="47" t="s">
        <v>178</v>
      </c>
      <c r="I817" s="36">
        <v>45606</v>
      </c>
      <c r="J817" s="37" t="str">
        <f t="shared" si="366"/>
        <v>A</v>
      </c>
      <c r="K817" s="38" t="s">
        <v>26</v>
      </c>
      <c r="L817" s="39">
        <v>0</v>
      </c>
      <c r="M817" s="37">
        <f t="shared" si="355"/>
        <v>45499</v>
      </c>
      <c r="N817" s="37">
        <f t="shared" ref="N817:N827" si="373">M818</f>
        <v>45499</v>
      </c>
      <c r="O817" s="37">
        <f>M817</f>
        <v>45499</v>
      </c>
      <c r="P817" s="28"/>
      <c r="Q817" s="40" t="str">
        <f t="shared" si="356"/>
        <v/>
      </c>
      <c r="R817" s="41" t="str">
        <f t="shared" si="357"/>
        <v/>
      </c>
      <c r="S817" s="42" t="str">
        <f t="shared" si="358"/>
        <v/>
      </c>
      <c r="T817" s="42" t="str">
        <f t="shared" si="359"/>
        <v/>
      </c>
      <c r="U817" s="42">
        <f t="shared" si="360"/>
        <v>0</v>
      </c>
      <c r="V817" s="37" t="str">
        <f t="shared" ca="1" si="361"/>
        <v>No prazo, em andamento</v>
      </c>
      <c r="W817" s="33" t="e">
        <f t="shared" si="362"/>
        <v>#REF!</v>
      </c>
    </row>
    <row r="818" spans="1:23" x14ac:dyDescent="0.25">
      <c r="A818" s="29" t="e">
        <f t="shared" si="350"/>
        <v>#REF!</v>
      </c>
      <c r="B818" s="30" t="s">
        <v>151</v>
      </c>
      <c r="C818" s="31" t="s">
        <v>176</v>
      </c>
      <c r="D818" s="32" t="s">
        <v>177</v>
      </c>
      <c r="E818" s="33" t="str">
        <f t="shared" si="354"/>
        <v>44/2024 - OCMT</v>
      </c>
      <c r="F818" s="48"/>
      <c r="G818" s="35" t="str">
        <f t="shared" ref="G818:G828" si="374">G817</f>
        <v>DISPONIBILIZAÇÃO DAS EEOO</v>
      </c>
      <c r="H818" s="47" t="s">
        <v>178</v>
      </c>
      <c r="I818" s="36">
        <v>45606</v>
      </c>
      <c r="J818" s="37" t="str">
        <f t="shared" si="366"/>
        <v>B</v>
      </c>
      <c r="K818" s="38" t="s">
        <v>27</v>
      </c>
      <c r="L818" s="39">
        <v>5</v>
      </c>
      <c r="M818" s="37">
        <f t="shared" si="355"/>
        <v>45499</v>
      </c>
      <c r="N818" s="37">
        <f t="shared" si="373"/>
        <v>45504</v>
      </c>
      <c r="O818" s="37" t="str">
        <f t="shared" ref="O818:O828" si="375">IF(P817&lt;&gt;"",P817,"")</f>
        <v/>
      </c>
      <c r="P818" s="28"/>
      <c r="Q818" s="40" t="str">
        <f t="shared" si="356"/>
        <v/>
      </c>
      <c r="R818" s="41" t="str">
        <f t="shared" si="357"/>
        <v/>
      </c>
      <c r="S818" s="42" t="str">
        <f t="shared" si="358"/>
        <v/>
      </c>
      <c r="T818" s="42" t="str">
        <f t="shared" si="359"/>
        <v/>
      </c>
      <c r="U818" s="42">
        <f t="shared" si="360"/>
        <v>0</v>
      </c>
      <c r="V818" s="37" t="str">
        <f t="shared" ca="1" si="361"/>
        <v>No prazo, ainda não iniciado</v>
      </c>
      <c r="W818" s="33" t="e">
        <f t="shared" si="362"/>
        <v>#REF!</v>
      </c>
    </row>
    <row r="819" spans="1:23" x14ac:dyDescent="0.25">
      <c r="A819" s="29" t="e">
        <f t="shared" si="350"/>
        <v>#REF!</v>
      </c>
      <c r="B819" s="30" t="s">
        <v>151</v>
      </c>
      <c r="C819" s="31" t="s">
        <v>176</v>
      </c>
      <c r="D819" s="32" t="s">
        <v>177</v>
      </c>
      <c r="E819" s="33" t="str">
        <f t="shared" si="354"/>
        <v>44/2024 - OCMT</v>
      </c>
      <c r="F819" s="48"/>
      <c r="G819" s="35" t="str">
        <f t="shared" si="374"/>
        <v>DISPONIBILIZAÇÃO DAS EEOO</v>
      </c>
      <c r="H819" s="47" t="s">
        <v>178</v>
      </c>
      <c r="I819" s="36">
        <v>45606</v>
      </c>
      <c r="J819" s="37" t="str">
        <f t="shared" si="366"/>
        <v>C</v>
      </c>
      <c r="K819" s="38" t="s">
        <v>28</v>
      </c>
      <c r="L819" s="39">
        <v>20</v>
      </c>
      <c r="M819" s="37">
        <f t="shared" si="355"/>
        <v>45504</v>
      </c>
      <c r="N819" s="37">
        <f t="shared" si="373"/>
        <v>45524</v>
      </c>
      <c r="O819" s="37" t="str">
        <f t="shared" si="375"/>
        <v/>
      </c>
      <c r="P819" s="28"/>
      <c r="Q819" s="40" t="str">
        <f t="shared" si="356"/>
        <v/>
      </c>
      <c r="R819" s="41" t="str">
        <f t="shared" si="357"/>
        <v/>
      </c>
      <c r="S819" s="42" t="str">
        <f t="shared" si="358"/>
        <v/>
      </c>
      <c r="T819" s="42" t="str">
        <f t="shared" si="359"/>
        <v/>
      </c>
      <c r="U819" s="42">
        <f t="shared" si="360"/>
        <v>0</v>
      </c>
      <c r="V819" s="37" t="str">
        <f t="shared" ca="1" si="361"/>
        <v>No prazo, ainda não iniciado</v>
      </c>
      <c r="W819" s="33" t="e">
        <f t="shared" si="362"/>
        <v>#REF!</v>
      </c>
    </row>
    <row r="820" spans="1:23" x14ac:dyDescent="0.25">
      <c r="A820" s="29" t="e">
        <f t="shared" si="350"/>
        <v>#REF!</v>
      </c>
      <c r="B820" s="30" t="s">
        <v>151</v>
      </c>
      <c r="C820" s="31" t="s">
        <v>176</v>
      </c>
      <c r="D820" s="32" t="s">
        <v>177</v>
      </c>
      <c r="E820" s="33" t="str">
        <f t="shared" si="354"/>
        <v>44/2024 - OCMT</v>
      </c>
      <c r="F820" s="48"/>
      <c r="G820" s="35" t="str">
        <f t="shared" si="374"/>
        <v>DISPONIBILIZAÇÃO DAS EEOO</v>
      </c>
      <c r="H820" s="47" t="s">
        <v>178</v>
      </c>
      <c r="I820" s="36">
        <v>45606</v>
      </c>
      <c r="J820" s="37" t="str">
        <f t="shared" si="366"/>
        <v>D</v>
      </c>
      <c r="K820" s="38" t="s">
        <v>29</v>
      </c>
      <c r="L820" s="39">
        <v>5</v>
      </c>
      <c r="M820" s="37">
        <f t="shared" si="355"/>
        <v>45524</v>
      </c>
      <c r="N820" s="37">
        <f t="shared" si="373"/>
        <v>45529</v>
      </c>
      <c r="O820" s="37" t="str">
        <f t="shared" si="375"/>
        <v/>
      </c>
      <c r="P820" s="28"/>
      <c r="Q820" s="40" t="str">
        <f t="shared" si="356"/>
        <v/>
      </c>
      <c r="R820" s="41" t="str">
        <f t="shared" si="357"/>
        <v/>
      </c>
      <c r="S820" s="42" t="str">
        <f t="shared" si="358"/>
        <v/>
      </c>
      <c r="T820" s="42" t="str">
        <f t="shared" si="359"/>
        <v/>
      </c>
      <c r="U820" s="42">
        <f t="shared" si="360"/>
        <v>0</v>
      </c>
      <c r="V820" s="37" t="str">
        <f t="shared" ca="1" si="361"/>
        <v>No prazo, ainda não iniciado</v>
      </c>
      <c r="W820" s="33" t="e">
        <f t="shared" si="362"/>
        <v>#REF!</v>
      </c>
    </row>
    <row r="821" spans="1:23" x14ac:dyDescent="0.25">
      <c r="A821" s="29" t="e">
        <f t="shared" si="350"/>
        <v>#REF!</v>
      </c>
      <c r="B821" s="30" t="s">
        <v>151</v>
      </c>
      <c r="C821" s="31" t="s">
        <v>176</v>
      </c>
      <c r="D821" s="32" t="s">
        <v>177</v>
      </c>
      <c r="E821" s="33" t="str">
        <f t="shared" si="354"/>
        <v>44/2024 - OCMT</v>
      </c>
      <c r="F821" s="48"/>
      <c r="G821" s="35" t="str">
        <f t="shared" si="374"/>
        <v>DISPONIBILIZAÇÃO DAS EEOO</v>
      </c>
      <c r="H821" s="47" t="s">
        <v>178</v>
      </c>
      <c r="I821" s="36">
        <v>45606</v>
      </c>
      <c r="J821" s="37" t="str">
        <f t="shared" si="366"/>
        <v>E</v>
      </c>
      <c r="K821" s="38" t="s">
        <v>30</v>
      </c>
      <c r="L821" s="39">
        <v>5</v>
      </c>
      <c r="M821" s="37">
        <f t="shared" si="355"/>
        <v>45529</v>
      </c>
      <c r="N821" s="37">
        <f t="shared" si="373"/>
        <v>45534</v>
      </c>
      <c r="O821" s="37" t="str">
        <f t="shared" si="375"/>
        <v/>
      </c>
      <c r="P821" s="28"/>
      <c r="Q821" s="40" t="str">
        <f t="shared" si="356"/>
        <v/>
      </c>
      <c r="R821" s="41" t="str">
        <f t="shared" si="357"/>
        <v/>
      </c>
      <c r="S821" s="42" t="str">
        <f t="shared" si="358"/>
        <v/>
      </c>
      <c r="T821" s="42" t="str">
        <f t="shared" si="359"/>
        <v/>
      </c>
      <c r="U821" s="42">
        <f t="shared" si="360"/>
        <v>0</v>
      </c>
      <c r="V821" s="37" t="str">
        <f t="shared" ca="1" si="361"/>
        <v>No prazo, ainda não iniciado</v>
      </c>
      <c r="W821" s="33" t="e">
        <f t="shared" si="362"/>
        <v>#REF!</v>
      </c>
    </row>
    <row r="822" spans="1:23" x14ac:dyDescent="0.25">
      <c r="A822" s="29" t="e">
        <f t="shared" si="350"/>
        <v>#REF!</v>
      </c>
      <c r="B822" s="30" t="s">
        <v>151</v>
      </c>
      <c r="C822" s="31" t="s">
        <v>176</v>
      </c>
      <c r="D822" s="32" t="s">
        <v>177</v>
      </c>
      <c r="E822" s="33" t="str">
        <f t="shared" si="354"/>
        <v>44/2024 - OCMT</v>
      </c>
      <c r="F822" s="48"/>
      <c r="G822" s="35" t="str">
        <f t="shared" si="374"/>
        <v>DISPONIBILIZAÇÃO DAS EEOO</v>
      </c>
      <c r="H822" s="47" t="s">
        <v>178</v>
      </c>
      <c r="I822" s="36">
        <v>45606</v>
      </c>
      <c r="J822" s="37" t="str">
        <f t="shared" si="366"/>
        <v>F</v>
      </c>
      <c r="K822" s="38" t="s">
        <v>31</v>
      </c>
      <c r="L822" s="39">
        <v>5</v>
      </c>
      <c r="M822" s="37">
        <f t="shared" si="355"/>
        <v>45534</v>
      </c>
      <c r="N822" s="37">
        <f t="shared" si="373"/>
        <v>45539</v>
      </c>
      <c r="O822" s="37" t="str">
        <f t="shared" si="375"/>
        <v/>
      </c>
      <c r="P822" s="28"/>
      <c r="Q822" s="40" t="str">
        <f t="shared" si="356"/>
        <v/>
      </c>
      <c r="R822" s="41" t="str">
        <f t="shared" si="357"/>
        <v/>
      </c>
      <c r="S822" s="42" t="str">
        <f t="shared" si="358"/>
        <v/>
      </c>
      <c r="T822" s="42" t="str">
        <f t="shared" si="359"/>
        <v/>
      </c>
      <c r="U822" s="42">
        <f t="shared" si="360"/>
        <v>0</v>
      </c>
      <c r="V822" s="37" t="str">
        <f t="shared" ca="1" si="361"/>
        <v>No prazo, ainda não iniciado</v>
      </c>
      <c r="W822" s="33" t="e">
        <f t="shared" si="362"/>
        <v>#REF!</v>
      </c>
    </row>
    <row r="823" spans="1:23" x14ac:dyDescent="0.25">
      <c r="A823" s="29" t="e">
        <f t="shared" si="350"/>
        <v>#REF!</v>
      </c>
      <c r="B823" s="30" t="s">
        <v>151</v>
      </c>
      <c r="C823" s="31" t="s">
        <v>176</v>
      </c>
      <c r="D823" s="32" t="s">
        <v>177</v>
      </c>
      <c r="E823" s="33" t="str">
        <f t="shared" si="354"/>
        <v>44/2024 - OCMT</v>
      </c>
      <c r="F823" s="48"/>
      <c r="G823" s="35" t="str">
        <f t="shared" si="374"/>
        <v>DISPONIBILIZAÇÃO DAS EEOO</v>
      </c>
      <c r="H823" s="47" t="s">
        <v>178</v>
      </c>
      <c r="I823" s="36">
        <v>45606</v>
      </c>
      <c r="J823" s="37" t="str">
        <f t="shared" si="366"/>
        <v>G</v>
      </c>
      <c r="K823" s="38" t="s">
        <v>32</v>
      </c>
      <c r="L823" s="39">
        <v>5</v>
      </c>
      <c r="M823" s="37">
        <f t="shared" si="355"/>
        <v>45539</v>
      </c>
      <c r="N823" s="37">
        <f t="shared" si="373"/>
        <v>45544</v>
      </c>
      <c r="O823" s="37" t="str">
        <f t="shared" si="375"/>
        <v/>
      </c>
      <c r="P823" s="28"/>
      <c r="Q823" s="40" t="str">
        <f t="shared" si="356"/>
        <v/>
      </c>
      <c r="R823" s="41" t="str">
        <f t="shared" si="357"/>
        <v/>
      </c>
      <c r="S823" s="42" t="str">
        <f t="shared" si="358"/>
        <v/>
      </c>
      <c r="T823" s="42" t="str">
        <f t="shared" si="359"/>
        <v/>
      </c>
      <c r="U823" s="42">
        <f t="shared" si="360"/>
        <v>0</v>
      </c>
      <c r="V823" s="37" t="str">
        <f t="shared" ca="1" si="361"/>
        <v>No prazo, ainda não iniciado</v>
      </c>
      <c r="W823" s="33" t="e">
        <f t="shared" si="362"/>
        <v>#REF!</v>
      </c>
    </row>
    <row r="824" spans="1:23" x14ac:dyDescent="0.25">
      <c r="A824" s="29" t="e">
        <f t="shared" si="350"/>
        <v>#REF!</v>
      </c>
      <c r="B824" s="30" t="s">
        <v>151</v>
      </c>
      <c r="C824" s="31" t="s">
        <v>176</v>
      </c>
      <c r="D824" s="32" t="s">
        <v>177</v>
      </c>
      <c r="E824" s="33" t="str">
        <f t="shared" si="354"/>
        <v>44/2024 - OCMT</v>
      </c>
      <c r="F824" s="48"/>
      <c r="G824" s="35" t="str">
        <f t="shared" si="374"/>
        <v>DISPONIBILIZAÇÃO DAS EEOO</v>
      </c>
      <c r="H824" s="47" t="s">
        <v>178</v>
      </c>
      <c r="I824" s="36">
        <v>45606</v>
      </c>
      <c r="J824" s="37" t="str">
        <f t="shared" si="366"/>
        <v>H</v>
      </c>
      <c r="K824" s="38" t="s">
        <v>33</v>
      </c>
      <c r="L824" s="39">
        <v>5</v>
      </c>
      <c r="M824" s="37">
        <f t="shared" si="355"/>
        <v>45544</v>
      </c>
      <c r="N824" s="37">
        <f t="shared" si="373"/>
        <v>45549</v>
      </c>
      <c r="O824" s="37" t="str">
        <f t="shared" si="375"/>
        <v/>
      </c>
      <c r="P824" s="28"/>
      <c r="Q824" s="40" t="str">
        <f t="shared" si="356"/>
        <v/>
      </c>
      <c r="R824" s="41" t="str">
        <f t="shared" si="357"/>
        <v/>
      </c>
      <c r="S824" s="42" t="str">
        <f t="shared" si="358"/>
        <v/>
      </c>
      <c r="T824" s="42" t="str">
        <f t="shared" si="359"/>
        <v/>
      </c>
      <c r="U824" s="42">
        <f t="shared" si="360"/>
        <v>0</v>
      </c>
      <c r="V824" s="37" t="str">
        <f t="shared" ca="1" si="361"/>
        <v>No prazo, ainda não iniciado</v>
      </c>
      <c r="W824" s="33" t="e">
        <f t="shared" si="362"/>
        <v>#REF!</v>
      </c>
    </row>
    <row r="825" spans="1:23" x14ac:dyDescent="0.25">
      <c r="A825" s="29" t="e">
        <f t="shared" ref="A825:A888" si="376">A813+1</f>
        <v>#REF!</v>
      </c>
      <c r="B825" s="30" t="s">
        <v>151</v>
      </c>
      <c r="C825" s="31" t="s">
        <v>176</v>
      </c>
      <c r="D825" s="32" t="s">
        <v>177</v>
      </c>
      <c r="E825" s="33" t="str">
        <f t="shared" si="354"/>
        <v>44/2024 - OCMT</v>
      </c>
      <c r="F825" s="48"/>
      <c r="G825" s="35" t="str">
        <f t="shared" si="374"/>
        <v>DISPONIBILIZAÇÃO DAS EEOO</v>
      </c>
      <c r="H825" s="47" t="s">
        <v>178</v>
      </c>
      <c r="I825" s="36">
        <v>45606</v>
      </c>
      <c r="J825" s="37" t="str">
        <f t="shared" si="366"/>
        <v>I</v>
      </c>
      <c r="K825" s="38" t="s">
        <v>34</v>
      </c>
      <c r="L825" s="39">
        <v>15</v>
      </c>
      <c r="M825" s="37">
        <f t="shared" si="355"/>
        <v>45549</v>
      </c>
      <c r="N825" s="37">
        <f t="shared" si="373"/>
        <v>45564</v>
      </c>
      <c r="O825" s="37" t="str">
        <f t="shared" si="375"/>
        <v/>
      </c>
      <c r="P825" s="28"/>
      <c r="Q825" s="40" t="str">
        <f t="shared" si="356"/>
        <v/>
      </c>
      <c r="R825" s="41" t="str">
        <f t="shared" si="357"/>
        <v/>
      </c>
      <c r="S825" s="42" t="str">
        <f t="shared" si="358"/>
        <v/>
      </c>
      <c r="T825" s="42" t="str">
        <f t="shared" si="359"/>
        <v/>
      </c>
      <c r="U825" s="42">
        <f t="shared" si="360"/>
        <v>0</v>
      </c>
      <c r="V825" s="37" t="str">
        <f t="shared" ca="1" si="361"/>
        <v>No prazo, ainda não iniciado</v>
      </c>
      <c r="W825" s="33" t="e">
        <f t="shared" si="362"/>
        <v>#REF!</v>
      </c>
    </row>
    <row r="826" spans="1:23" x14ac:dyDescent="0.25">
      <c r="A826" s="29" t="e">
        <f t="shared" si="376"/>
        <v>#REF!</v>
      </c>
      <c r="B826" s="30" t="s">
        <v>151</v>
      </c>
      <c r="C826" s="31" t="s">
        <v>176</v>
      </c>
      <c r="D826" s="32" t="s">
        <v>177</v>
      </c>
      <c r="E826" s="33" t="str">
        <f t="shared" si="354"/>
        <v>44/2024 - OCMT</v>
      </c>
      <c r="F826" s="48"/>
      <c r="G826" s="35" t="str">
        <f t="shared" si="374"/>
        <v>DISPONIBILIZAÇÃO DAS EEOO</v>
      </c>
      <c r="H826" s="47" t="s">
        <v>178</v>
      </c>
      <c r="I826" s="36">
        <v>45606</v>
      </c>
      <c r="J826" s="37" t="str">
        <f t="shared" si="366"/>
        <v>J</v>
      </c>
      <c r="K826" s="38" t="s">
        <v>35</v>
      </c>
      <c r="L826" s="39">
        <v>10</v>
      </c>
      <c r="M826" s="37">
        <f t="shared" si="355"/>
        <v>45564</v>
      </c>
      <c r="N826" s="37">
        <f t="shared" si="373"/>
        <v>45574</v>
      </c>
      <c r="O826" s="37" t="str">
        <f t="shared" si="375"/>
        <v/>
      </c>
      <c r="P826" s="28"/>
      <c r="Q826" s="40" t="str">
        <f t="shared" si="356"/>
        <v/>
      </c>
      <c r="R826" s="41" t="str">
        <f t="shared" si="357"/>
        <v/>
      </c>
      <c r="S826" s="42" t="str">
        <f t="shared" si="358"/>
        <v/>
      </c>
      <c r="T826" s="42" t="str">
        <f t="shared" si="359"/>
        <v/>
      </c>
      <c r="U826" s="42">
        <f t="shared" si="360"/>
        <v>0</v>
      </c>
      <c r="V826" s="37" t="str">
        <f t="shared" ca="1" si="361"/>
        <v>No prazo, ainda não iniciado</v>
      </c>
      <c r="W826" s="33" t="e">
        <f t="shared" si="362"/>
        <v>#REF!</v>
      </c>
    </row>
    <row r="827" spans="1:23" x14ac:dyDescent="0.25">
      <c r="A827" s="29" t="e">
        <f t="shared" si="376"/>
        <v>#REF!</v>
      </c>
      <c r="B827" s="30" t="s">
        <v>151</v>
      </c>
      <c r="C827" s="31" t="s">
        <v>176</v>
      </c>
      <c r="D827" s="32" t="s">
        <v>177</v>
      </c>
      <c r="E827" s="33" t="str">
        <f t="shared" si="354"/>
        <v>44/2024 - OCMT</v>
      </c>
      <c r="F827" s="48"/>
      <c r="G827" s="35" t="str">
        <f t="shared" si="374"/>
        <v>DISPONIBILIZAÇÃO DAS EEOO</v>
      </c>
      <c r="H827" s="47" t="s">
        <v>178</v>
      </c>
      <c r="I827" s="36">
        <v>45606</v>
      </c>
      <c r="J827" s="37" t="str">
        <f t="shared" si="366"/>
        <v>K</v>
      </c>
      <c r="K827" s="38" t="s">
        <v>36</v>
      </c>
      <c r="L827" s="39">
        <v>20</v>
      </c>
      <c r="M827" s="37">
        <f t="shared" si="355"/>
        <v>45574</v>
      </c>
      <c r="N827" s="37">
        <f t="shared" si="373"/>
        <v>45594</v>
      </c>
      <c r="O827" s="37" t="str">
        <f t="shared" si="375"/>
        <v/>
      </c>
      <c r="P827" s="28"/>
      <c r="Q827" s="40" t="str">
        <f t="shared" si="356"/>
        <v/>
      </c>
      <c r="R827" s="41" t="str">
        <f t="shared" si="357"/>
        <v/>
      </c>
      <c r="S827" s="42" t="str">
        <f t="shared" si="358"/>
        <v/>
      </c>
      <c r="T827" s="42" t="str">
        <f t="shared" si="359"/>
        <v/>
      </c>
      <c r="U827" s="42">
        <f t="shared" si="360"/>
        <v>0</v>
      </c>
      <c r="V827" s="37" t="str">
        <f t="shared" ca="1" si="361"/>
        <v>No prazo, ainda não iniciado</v>
      </c>
      <c r="W827" s="33" t="e">
        <f t="shared" si="362"/>
        <v>#REF!</v>
      </c>
    </row>
    <row r="828" spans="1:23" x14ac:dyDescent="0.25">
      <c r="A828" s="29" t="e">
        <f t="shared" si="376"/>
        <v>#REF!</v>
      </c>
      <c r="B828" s="30" t="s">
        <v>151</v>
      </c>
      <c r="C828" s="31" t="s">
        <v>176</v>
      </c>
      <c r="D828" s="32" t="s">
        <v>177</v>
      </c>
      <c r="E828" s="33" t="str">
        <f t="shared" si="354"/>
        <v>44/2024 - OCMT</v>
      </c>
      <c r="F828" s="48"/>
      <c r="G828" s="35" t="str">
        <f t="shared" si="374"/>
        <v>DISPONIBILIZAÇÃO DAS EEOO</v>
      </c>
      <c r="H828" s="47" t="s">
        <v>178</v>
      </c>
      <c r="I828" s="36">
        <v>45606</v>
      </c>
      <c r="J828" s="37" t="str">
        <f t="shared" si="366"/>
        <v>L</v>
      </c>
      <c r="K828" s="38" t="s">
        <v>37</v>
      </c>
      <c r="L828" s="39">
        <v>2</v>
      </c>
      <c r="M828" s="37">
        <f t="shared" si="355"/>
        <v>45594</v>
      </c>
      <c r="N828" s="43">
        <f>I828-10</f>
        <v>45596</v>
      </c>
      <c r="O828" s="37" t="str">
        <f t="shared" si="375"/>
        <v/>
      </c>
      <c r="P828" s="28"/>
      <c r="Q828" s="40" t="str">
        <f t="shared" si="356"/>
        <v/>
      </c>
      <c r="R828" s="41" t="str">
        <f t="shared" si="357"/>
        <v/>
      </c>
      <c r="S828" s="42" t="str">
        <f t="shared" si="358"/>
        <v/>
      </c>
      <c r="T828" s="42" t="str">
        <f t="shared" si="359"/>
        <v/>
      </c>
      <c r="U828" s="42">
        <f t="shared" si="360"/>
        <v>0</v>
      </c>
      <c r="V828" s="37" t="str">
        <f t="shared" ca="1" si="361"/>
        <v>No prazo, ainda não iniciado</v>
      </c>
      <c r="W828" s="33" t="e">
        <f t="shared" si="362"/>
        <v>#REF!</v>
      </c>
    </row>
    <row r="829" spans="1:23" x14ac:dyDescent="0.25">
      <c r="A829" s="29" t="e">
        <f t="shared" si="376"/>
        <v>#REF!</v>
      </c>
      <c r="B829" s="30" t="s">
        <v>151</v>
      </c>
      <c r="C829" s="31" t="s">
        <v>179</v>
      </c>
      <c r="D829" s="32" t="s">
        <v>180</v>
      </c>
      <c r="E829" s="33" t="str">
        <f t="shared" si="354"/>
        <v>45/2024 - QAV-5</v>
      </c>
      <c r="F829" s="48"/>
      <c r="G829" s="35" t="str">
        <f>IF(P829="",MID(K829,5,999),IF(P830="",MID(K830,5,999),IF(P831="",MID(K831,5,999),IF(P832="",MID(K832,5,999),IF(P833="",MID(K833,5,999),IF(P834="",MID(K834,5,999),IF(P835="",MID(K835,5,999),IF(P836="",MID(K836,5,999),IF(P837="",MID(K837,5,999),IF(P838="",MID(K838,5,999),IF(P839="",MID(K839,5,999),MID(K840,5,999))))))))))))</f>
        <v>DISPONIBILIZAÇÃO DAS EEOO</v>
      </c>
      <c r="H829" s="31" t="s">
        <v>181</v>
      </c>
      <c r="I829" s="36">
        <v>45606</v>
      </c>
      <c r="J829" s="37" t="str">
        <f t="shared" si="366"/>
        <v>A</v>
      </c>
      <c r="K829" s="38" t="s">
        <v>26</v>
      </c>
      <c r="L829" s="39">
        <v>0</v>
      </c>
      <c r="M829" s="37">
        <f t="shared" si="355"/>
        <v>45499</v>
      </c>
      <c r="N829" s="37">
        <f t="shared" ref="N829:N839" si="377">M830</f>
        <v>45499</v>
      </c>
      <c r="O829" s="37">
        <f>M829</f>
        <v>45499</v>
      </c>
      <c r="P829" s="28"/>
      <c r="Q829" s="40" t="str">
        <f t="shared" si="356"/>
        <v/>
      </c>
      <c r="R829" s="41" t="str">
        <f t="shared" si="357"/>
        <v/>
      </c>
      <c r="S829" s="42" t="str">
        <f t="shared" si="358"/>
        <v/>
      </c>
      <c r="T829" s="42" t="str">
        <f t="shared" si="359"/>
        <v/>
      </c>
      <c r="U829" s="42">
        <f t="shared" si="360"/>
        <v>0</v>
      </c>
      <c r="V829" s="37" t="str">
        <f t="shared" ca="1" si="361"/>
        <v>No prazo, em andamento</v>
      </c>
      <c r="W829" s="33" t="e">
        <f t="shared" si="362"/>
        <v>#REF!</v>
      </c>
    </row>
    <row r="830" spans="1:23" x14ac:dyDescent="0.25">
      <c r="A830" s="29" t="e">
        <f t="shared" si="376"/>
        <v>#REF!</v>
      </c>
      <c r="B830" s="30" t="s">
        <v>151</v>
      </c>
      <c r="C830" s="31" t="s">
        <v>179</v>
      </c>
      <c r="D830" s="32" t="s">
        <v>180</v>
      </c>
      <c r="E830" s="33" t="str">
        <f t="shared" si="354"/>
        <v>45/2024 - QAV-5</v>
      </c>
      <c r="F830" s="48"/>
      <c r="G830" s="35" t="str">
        <f t="shared" ref="G830:G840" si="378">G829</f>
        <v>DISPONIBILIZAÇÃO DAS EEOO</v>
      </c>
      <c r="H830" s="31" t="s">
        <v>181</v>
      </c>
      <c r="I830" s="36">
        <v>45606</v>
      </c>
      <c r="J830" s="37" t="str">
        <f t="shared" si="366"/>
        <v>B</v>
      </c>
      <c r="K830" s="38" t="s">
        <v>27</v>
      </c>
      <c r="L830" s="39">
        <v>5</v>
      </c>
      <c r="M830" s="37">
        <f t="shared" si="355"/>
        <v>45499</v>
      </c>
      <c r="N830" s="37">
        <f t="shared" si="377"/>
        <v>45504</v>
      </c>
      <c r="O830" s="37" t="str">
        <f t="shared" ref="O830:O840" si="379">IF(P829&lt;&gt;"",P829,"")</f>
        <v/>
      </c>
      <c r="P830" s="28"/>
      <c r="Q830" s="40" t="str">
        <f t="shared" si="356"/>
        <v/>
      </c>
      <c r="R830" s="41" t="str">
        <f t="shared" si="357"/>
        <v/>
      </c>
      <c r="S830" s="42" t="str">
        <f t="shared" si="358"/>
        <v/>
      </c>
      <c r="T830" s="42" t="str">
        <f t="shared" si="359"/>
        <v/>
      </c>
      <c r="U830" s="42">
        <f t="shared" si="360"/>
        <v>0</v>
      </c>
      <c r="V830" s="37" t="str">
        <f t="shared" ca="1" si="361"/>
        <v>No prazo, ainda não iniciado</v>
      </c>
      <c r="W830" s="33" t="e">
        <f t="shared" si="362"/>
        <v>#REF!</v>
      </c>
    </row>
    <row r="831" spans="1:23" x14ac:dyDescent="0.25">
      <c r="A831" s="29" t="e">
        <f t="shared" si="376"/>
        <v>#REF!</v>
      </c>
      <c r="B831" s="30" t="s">
        <v>151</v>
      </c>
      <c r="C831" s="31" t="s">
        <v>179</v>
      </c>
      <c r="D831" s="32" t="s">
        <v>180</v>
      </c>
      <c r="E831" s="33" t="str">
        <f t="shared" si="354"/>
        <v>45/2024 - QAV-5</v>
      </c>
      <c r="F831" s="48"/>
      <c r="G831" s="35" t="str">
        <f t="shared" si="378"/>
        <v>DISPONIBILIZAÇÃO DAS EEOO</v>
      </c>
      <c r="H831" s="31" t="s">
        <v>181</v>
      </c>
      <c r="I831" s="36">
        <v>45606</v>
      </c>
      <c r="J831" s="37" t="str">
        <f t="shared" si="366"/>
        <v>C</v>
      </c>
      <c r="K831" s="38" t="s">
        <v>28</v>
      </c>
      <c r="L831" s="39">
        <v>20</v>
      </c>
      <c r="M831" s="37">
        <f t="shared" si="355"/>
        <v>45504</v>
      </c>
      <c r="N831" s="37">
        <f t="shared" si="377"/>
        <v>45524</v>
      </c>
      <c r="O831" s="37" t="str">
        <f t="shared" si="379"/>
        <v/>
      </c>
      <c r="P831" s="28"/>
      <c r="Q831" s="40" t="str">
        <f t="shared" si="356"/>
        <v/>
      </c>
      <c r="R831" s="41" t="str">
        <f t="shared" si="357"/>
        <v/>
      </c>
      <c r="S831" s="42" t="str">
        <f t="shared" si="358"/>
        <v/>
      </c>
      <c r="T831" s="42" t="str">
        <f t="shared" si="359"/>
        <v/>
      </c>
      <c r="U831" s="42">
        <f t="shared" si="360"/>
        <v>0</v>
      </c>
      <c r="V831" s="37" t="str">
        <f t="shared" ca="1" si="361"/>
        <v>No prazo, ainda não iniciado</v>
      </c>
      <c r="W831" s="33" t="e">
        <f t="shared" si="362"/>
        <v>#REF!</v>
      </c>
    </row>
    <row r="832" spans="1:23" x14ac:dyDescent="0.25">
      <c r="A832" s="29" t="e">
        <f t="shared" si="376"/>
        <v>#REF!</v>
      </c>
      <c r="B832" s="30" t="s">
        <v>151</v>
      </c>
      <c r="C832" s="31" t="s">
        <v>179</v>
      </c>
      <c r="D832" s="32" t="s">
        <v>180</v>
      </c>
      <c r="E832" s="33" t="str">
        <f t="shared" si="354"/>
        <v>45/2024 - QAV-5</v>
      </c>
      <c r="F832" s="48"/>
      <c r="G832" s="35" t="str">
        <f t="shared" si="378"/>
        <v>DISPONIBILIZAÇÃO DAS EEOO</v>
      </c>
      <c r="H832" s="31" t="s">
        <v>181</v>
      </c>
      <c r="I832" s="36">
        <v>45606</v>
      </c>
      <c r="J832" s="37" t="str">
        <f t="shared" si="366"/>
        <v>D</v>
      </c>
      <c r="K832" s="38" t="s">
        <v>29</v>
      </c>
      <c r="L832" s="39">
        <v>5</v>
      </c>
      <c r="M832" s="37">
        <f t="shared" si="355"/>
        <v>45524</v>
      </c>
      <c r="N832" s="37">
        <f t="shared" si="377"/>
        <v>45529</v>
      </c>
      <c r="O832" s="37" t="str">
        <f t="shared" si="379"/>
        <v/>
      </c>
      <c r="P832" s="28"/>
      <c r="Q832" s="40" t="str">
        <f t="shared" si="356"/>
        <v/>
      </c>
      <c r="R832" s="41" t="str">
        <f t="shared" si="357"/>
        <v/>
      </c>
      <c r="S832" s="42" t="str">
        <f t="shared" si="358"/>
        <v/>
      </c>
      <c r="T832" s="42" t="str">
        <f t="shared" si="359"/>
        <v/>
      </c>
      <c r="U832" s="42">
        <f t="shared" si="360"/>
        <v>0</v>
      </c>
      <c r="V832" s="37" t="str">
        <f t="shared" ca="1" si="361"/>
        <v>No prazo, ainda não iniciado</v>
      </c>
      <c r="W832" s="33" t="e">
        <f t="shared" si="362"/>
        <v>#REF!</v>
      </c>
    </row>
    <row r="833" spans="1:23" x14ac:dyDescent="0.25">
      <c r="A833" s="29" t="e">
        <f t="shared" si="376"/>
        <v>#REF!</v>
      </c>
      <c r="B833" s="30" t="s">
        <v>151</v>
      </c>
      <c r="C833" s="31" t="s">
        <v>179</v>
      </c>
      <c r="D833" s="32" t="s">
        <v>180</v>
      </c>
      <c r="E833" s="33" t="str">
        <f t="shared" si="354"/>
        <v>45/2024 - QAV-5</v>
      </c>
      <c r="F833" s="48"/>
      <c r="G833" s="35" t="str">
        <f t="shared" si="378"/>
        <v>DISPONIBILIZAÇÃO DAS EEOO</v>
      </c>
      <c r="H833" s="31" t="s">
        <v>181</v>
      </c>
      <c r="I833" s="36">
        <v>45606</v>
      </c>
      <c r="J833" s="37" t="str">
        <f t="shared" si="366"/>
        <v>E</v>
      </c>
      <c r="K833" s="38" t="s">
        <v>30</v>
      </c>
      <c r="L833" s="39">
        <v>5</v>
      </c>
      <c r="M833" s="37">
        <f t="shared" si="355"/>
        <v>45529</v>
      </c>
      <c r="N833" s="37">
        <f t="shared" si="377"/>
        <v>45534</v>
      </c>
      <c r="O833" s="37" t="str">
        <f t="shared" si="379"/>
        <v/>
      </c>
      <c r="P833" s="28"/>
      <c r="Q833" s="40" t="str">
        <f t="shared" si="356"/>
        <v/>
      </c>
      <c r="R833" s="41" t="str">
        <f t="shared" si="357"/>
        <v/>
      </c>
      <c r="S833" s="42" t="str">
        <f t="shared" si="358"/>
        <v/>
      </c>
      <c r="T833" s="42" t="str">
        <f t="shared" si="359"/>
        <v/>
      </c>
      <c r="U833" s="42">
        <f t="shared" si="360"/>
        <v>0</v>
      </c>
      <c r="V833" s="37" t="str">
        <f t="shared" ca="1" si="361"/>
        <v>No prazo, ainda não iniciado</v>
      </c>
      <c r="W833" s="33" t="e">
        <f t="shared" si="362"/>
        <v>#REF!</v>
      </c>
    </row>
    <row r="834" spans="1:23" x14ac:dyDescent="0.25">
      <c r="A834" s="29" t="e">
        <f t="shared" si="376"/>
        <v>#REF!</v>
      </c>
      <c r="B834" s="30" t="s">
        <v>151</v>
      </c>
      <c r="C834" s="31" t="s">
        <v>179</v>
      </c>
      <c r="D834" s="32" t="s">
        <v>180</v>
      </c>
      <c r="E834" s="33" t="str">
        <f t="shared" si="354"/>
        <v>45/2024 - QAV-5</v>
      </c>
      <c r="F834" s="48"/>
      <c r="G834" s="35" t="str">
        <f t="shared" si="378"/>
        <v>DISPONIBILIZAÇÃO DAS EEOO</v>
      </c>
      <c r="H834" s="31" t="s">
        <v>181</v>
      </c>
      <c r="I834" s="36">
        <v>45606</v>
      </c>
      <c r="J834" s="37" t="str">
        <f t="shared" si="366"/>
        <v>F</v>
      </c>
      <c r="K834" s="38" t="s">
        <v>31</v>
      </c>
      <c r="L834" s="39">
        <v>5</v>
      </c>
      <c r="M834" s="37">
        <f t="shared" si="355"/>
        <v>45534</v>
      </c>
      <c r="N834" s="37">
        <f t="shared" si="377"/>
        <v>45539</v>
      </c>
      <c r="O834" s="37" t="str">
        <f t="shared" si="379"/>
        <v/>
      </c>
      <c r="P834" s="28"/>
      <c r="Q834" s="40" t="str">
        <f t="shared" si="356"/>
        <v/>
      </c>
      <c r="R834" s="41" t="str">
        <f t="shared" si="357"/>
        <v/>
      </c>
      <c r="S834" s="42" t="str">
        <f t="shared" si="358"/>
        <v/>
      </c>
      <c r="T834" s="42" t="str">
        <f t="shared" si="359"/>
        <v/>
      </c>
      <c r="U834" s="42">
        <f t="shared" si="360"/>
        <v>0</v>
      </c>
      <c r="V834" s="37" t="str">
        <f t="shared" ca="1" si="361"/>
        <v>No prazo, ainda não iniciado</v>
      </c>
      <c r="W834" s="33" t="e">
        <f t="shared" si="362"/>
        <v>#REF!</v>
      </c>
    </row>
    <row r="835" spans="1:23" x14ac:dyDescent="0.25">
      <c r="A835" s="29" t="e">
        <f t="shared" si="376"/>
        <v>#REF!</v>
      </c>
      <c r="B835" s="30" t="s">
        <v>151</v>
      </c>
      <c r="C835" s="31" t="s">
        <v>179</v>
      </c>
      <c r="D835" s="32" t="s">
        <v>180</v>
      </c>
      <c r="E835" s="33" t="str">
        <f t="shared" si="354"/>
        <v>45/2024 - QAV-5</v>
      </c>
      <c r="F835" s="48"/>
      <c r="G835" s="35" t="str">
        <f t="shared" si="378"/>
        <v>DISPONIBILIZAÇÃO DAS EEOO</v>
      </c>
      <c r="H835" s="31" t="s">
        <v>181</v>
      </c>
      <c r="I835" s="36">
        <v>45606</v>
      </c>
      <c r="J835" s="37" t="str">
        <f t="shared" si="366"/>
        <v>G</v>
      </c>
      <c r="K835" s="38" t="s">
        <v>32</v>
      </c>
      <c r="L835" s="39">
        <v>5</v>
      </c>
      <c r="M835" s="37">
        <f t="shared" si="355"/>
        <v>45539</v>
      </c>
      <c r="N835" s="37">
        <f t="shared" si="377"/>
        <v>45544</v>
      </c>
      <c r="O835" s="37" t="str">
        <f t="shared" si="379"/>
        <v/>
      </c>
      <c r="P835" s="28"/>
      <c r="Q835" s="40" t="str">
        <f t="shared" si="356"/>
        <v/>
      </c>
      <c r="R835" s="41" t="str">
        <f t="shared" si="357"/>
        <v/>
      </c>
      <c r="S835" s="42" t="str">
        <f t="shared" si="358"/>
        <v/>
      </c>
      <c r="T835" s="42" t="str">
        <f t="shared" si="359"/>
        <v/>
      </c>
      <c r="U835" s="42">
        <f t="shared" si="360"/>
        <v>0</v>
      </c>
      <c r="V835" s="37" t="str">
        <f t="shared" ca="1" si="361"/>
        <v>No prazo, ainda não iniciado</v>
      </c>
      <c r="W835" s="33" t="e">
        <f t="shared" si="362"/>
        <v>#REF!</v>
      </c>
    </row>
    <row r="836" spans="1:23" x14ac:dyDescent="0.25">
      <c r="A836" s="29" t="e">
        <f t="shared" si="376"/>
        <v>#REF!</v>
      </c>
      <c r="B836" s="30" t="s">
        <v>151</v>
      </c>
      <c r="C836" s="31" t="s">
        <v>179</v>
      </c>
      <c r="D836" s="32" t="s">
        <v>180</v>
      </c>
      <c r="E836" s="33" t="str">
        <f t="shared" si="354"/>
        <v>45/2024 - QAV-5</v>
      </c>
      <c r="F836" s="48"/>
      <c r="G836" s="35" t="str">
        <f t="shared" si="378"/>
        <v>DISPONIBILIZAÇÃO DAS EEOO</v>
      </c>
      <c r="H836" s="31" t="s">
        <v>181</v>
      </c>
      <c r="I836" s="36">
        <v>45606</v>
      </c>
      <c r="J836" s="37" t="str">
        <f t="shared" si="366"/>
        <v>H</v>
      </c>
      <c r="K836" s="38" t="s">
        <v>33</v>
      </c>
      <c r="L836" s="39">
        <v>5</v>
      </c>
      <c r="M836" s="37">
        <f t="shared" si="355"/>
        <v>45544</v>
      </c>
      <c r="N836" s="37">
        <f t="shared" si="377"/>
        <v>45549</v>
      </c>
      <c r="O836" s="37" t="str">
        <f t="shared" si="379"/>
        <v/>
      </c>
      <c r="P836" s="28"/>
      <c r="Q836" s="40" t="str">
        <f t="shared" si="356"/>
        <v/>
      </c>
      <c r="R836" s="41" t="str">
        <f t="shared" si="357"/>
        <v/>
      </c>
      <c r="S836" s="42" t="str">
        <f t="shared" si="358"/>
        <v/>
      </c>
      <c r="T836" s="42" t="str">
        <f t="shared" si="359"/>
        <v/>
      </c>
      <c r="U836" s="42">
        <f t="shared" si="360"/>
        <v>0</v>
      </c>
      <c r="V836" s="37" t="str">
        <f t="shared" ca="1" si="361"/>
        <v>No prazo, ainda não iniciado</v>
      </c>
      <c r="W836" s="33" t="e">
        <f t="shared" si="362"/>
        <v>#REF!</v>
      </c>
    </row>
    <row r="837" spans="1:23" x14ac:dyDescent="0.25">
      <c r="A837" s="29" t="e">
        <f t="shared" si="376"/>
        <v>#REF!</v>
      </c>
      <c r="B837" s="30" t="s">
        <v>151</v>
      </c>
      <c r="C837" s="31" t="s">
        <v>179</v>
      </c>
      <c r="D837" s="32" t="s">
        <v>180</v>
      </c>
      <c r="E837" s="33" t="str">
        <f t="shared" ref="E837:E900" si="380">C837&amp;" - "&amp;D837</f>
        <v>45/2024 - QAV-5</v>
      </c>
      <c r="F837" s="48"/>
      <c r="G837" s="35" t="str">
        <f t="shared" si="378"/>
        <v>DISPONIBILIZAÇÃO DAS EEOO</v>
      </c>
      <c r="H837" s="31" t="s">
        <v>181</v>
      </c>
      <c r="I837" s="36">
        <v>45606</v>
      </c>
      <c r="J837" s="37" t="str">
        <f t="shared" si="366"/>
        <v>I</v>
      </c>
      <c r="K837" s="38" t="s">
        <v>34</v>
      </c>
      <c r="L837" s="39">
        <v>15</v>
      </c>
      <c r="M837" s="37">
        <f t="shared" ref="M837:M900" si="381">N837-L837</f>
        <v>45549</v>
      </c>
      <c r="N837" s="37">
        <f t="shared" si="377"/>
        <v>45564</v>
      </c>
      <c r="O837" s="37" t="str">
        <f t="shared" si="379"/>
        <v/>
      </c>
      <c r="P837" s="28"/>
      <c r="Q837" s="40" t="str">
        <f t="shared" ref="Q837:Q900" si="382">IF(P837&lt;&gt;"","S","")</f>
        <v/>
      </c>
      <c r="R837" s="41" t="str">
        <f t="shared" ref="R837:R900" si="383">IF(Q837="S",P837-O837,"")</f>
        <v/>
      </c>
      <c r="S837" s="42" t="str">
        <f t="shared" ref="S837:S900" si="384">IF(Q837="S",L837,"")</f>
        <v/>
      </c>
      <c r="T837" s="42" t="str">
        <f t="shared" ref="T837:T900" si="385">IF(R837&lt;&gt;"",R837-L837,"")</f>
        <v/>
      </c>
      <c r="U837" s="42">
        <f t="shared" ref="U837:U900" si="386">IF(Q837&lt;&gt;"",1,0)</f>
        <v>0</v>
      </c>
      <c r="V837" s="37" t="str">
        <f t="shared" ref="V837:V900" ca="1" si="387">IF(AND(N837&gt;=TODAY(),P837="",O837=""),"No prazo, ainda não iniciado",IF(AND(P837&lt;=N837,P837&lt;&gt;""),"Executado no prazo",IF(AND(N837&gt;=TODAY(),P837="",O837&lt;&gt;""),"No prazo, em andamento",IF(AND(P837&gt;N837,P837&lt;&gt;""),"Executado com atraso",IF(AND(N837&lt;TODAY(),P837="",O837=""),"Atrasado, ainda não iniciado",IF(AND(N837&lt;TODAY(),P837="",O837&lt;&gt;""),"Atrasado, em andamento"))))))</f>
        <v>No prazo, ainda não iniciado</v>
      </c>
      <c r="W837" s="33" t="e">
        <f t="shared" si="362"/>
        <v>#REF!</v>
      </c>
    </row>
    <row r="838" spans="1:23" x14ac:dyDescent="0.25">
      <c r="A838" s="29" t="e">
        <f t="shared" si="376"/>
        <v>#REF!</v>
      </c>
      <c r="B838" s="30" t="s">
        <v>151</v>
      </c>
      <c r="C838" s="31" t="s">
        <v>179</v>
      </c>
      <c r="D838" s="32" t="s">
        <v>180</v>
      </c>
      <c r="E838" s="33" t="str">
        <f t="shared" si="380"/>
        <v>45/2024 - QAV-5</v>
      </c>
      <c r="F838" s="48"/>
      <c r="G838" s="35" t="str">
        <f t="shared" si="378"/>
        <v>DISPONIBILIZAÇÃO DAS EEOO</v>
      </c>
      <c r="H838" s="31" t="s">
        <v>181</v>
      </c>
      <c r="I838" s="36">
        <v>45606</v>
      </c>
      <c r="J838" s="37" t="str">
        <f t="shared" si="366"/>
        <v>J</v>
      </c>
      <c r="K838" s="38" t="s">
        <v>35</v>
      </c>
      <c r="L838" s="39">
        <v>10</v>
      </c>
      <c r="M838" s="37">
        <f t="shared" si="381"/>
        <v>45564</v>
      </c>
      <c r="N838" s="37">
        <f t="shared" si="377"/>
        <v>45574</v>
      </c>
      <c r="O838" s="37" t="str">
        <f t="shared" si="379"/>
        <v/>
      </c>
      <c r="P838" s="28"/>
      <c r="Q838" s="40" t="str">
        <f t="shared" si="382"/>
        <v/>
      </c>
      <c r="R838" s="41" t="str">
        <f t="shared" si="383"/>
        <v/>
      </c>
      <c r="S838" s="42" t="str">
        <f t="shared" si="384"/>
        <v/>
      </c>
      <c r="T838" s="42" t="str">
        <f t="shared" si="385"/>
        <v/>
      </c>
      <c r="U838" s="42">
        <f t="shared" si="386"/>
        <v>0</v>
      </c>
      <c r="V838" s="37" t="str">
        <f t="shared" ca="1" si="387"/>
        <v>No prazo, ainda não iniciado</v>
      </c>
      <c r="W838" s="33" t="e">
        <f t="shared" si="362"/>
        <v>#REF!</v>
      </c>
    </row>
    <row r="839" spans="1:23" x14ac:dyDescent="0.25">
      <c r="A839" s="29" t="e">
        <f t="shared" si="376"/>
        <v>#REF!</v>
      </c>
      <c r="B839" s="30" t="s">
        <v>151</v>
      </c>
      <c r="C839" s="31" t="s">
        <v>179</v>
      </c>
      <c r="D839" s="32" t="s">
        <v>180</v>
      </c>
      <c r="E839" s="33" t="str">
        <f t="shared" si="380"/>
        <v>45/2024 - QAV-5</v>
      </c>
      <c r="F839" s="48"/>
      <c r="G839" s="35" t="str">
        <f t="shared" si="378"/>
        <v>DISPONIBILIZAÇÃO DAS EEOO</v>
      </c>
      <c r="H839" s="31" t="s">
        <v>181</v>
      </c>
      <c r="I839" s="36">
        <v>45606</v>
      </c>
      <c r="J839" s="37" t="str">
        <f t="shared" si="366"/>
        <v>K</v>
      </c>
      <c r="K839" s="38" t="s">
        <v>36</v>
      </c>
      <c r="L839" s="39">
        <v>20</v>
      </c>
      <c r="M839" s="37">
        <f t="shared" si="381"/>
        <v>45574</v>
      </c>
      <c r="N839" s="37">
        <f t="shared" si="377"/>
        <v>45594</v>
      </c>
      <c r="O839" s="37" t="str">
        <f t="shared" si="379"/>
        <v/>
      </c>
      <c r="P839" s="28"/>
      <c r="Q839" s="40" t="str">
        <f t="shared" si="382"/>
        <v/>
      </c>
      <c r="R839" s="41" t="str">
        <f t="shared" si="383"/>
        <v/>
      </c>
      <c r="S839" s="42" t="str">
        <f t="shared" si="384"/>
        <v/>
      </c>
      <c r="T839" s="42" t="str">
        <f t="shared" si="385"/>
        <v/>
      </c>
      <c r="U839" s="42">
        <f t="shared" si="386"/>
        <v>0</v>
      </c>
      <c r="V839" s="37" t="str">
        <f t="shared" ca="1" si="387"/>
        <v>No prazo, ainda não iniciado</v>
      </c>
      <c r="W839" s="33" t="e">
        <f t="shared" si="362"/>
        <v>#REF!</v>
      </c>
    </row>
    <row r="840" spans="1:23" x14ac:dyDescent="0.25">
      <c r="A840" s="29" t="e">
        <f t="shared" si="376"/>
        <v>#REF!</v>
      </c>
      <c r="B840" s="30" t="s">
        <v>151</v>
      </c>
      <c r="C840" s="31" t="s">
        <v>179</v>
      </c>
      <c r="D840" s="32" t="s">
        <v>180</v>
      </c>
      <c r="E840" s="33" t="str">
        <f t="shared" si="380"/>
        <v>45/2024 - QAV-5</v>
      </c>
      <c r="F840" s="48"/>
      <c r="G840" s="35" t="str">
        <f t="shared" si="378"/>
        <v>DISPONIBILIZAÇÃO DAS EEOO</v>
      </c>
      <c r="H840" s="31" t="s">
        <v>181</v>
      </c>
      <c r="I840" s="36">
        <v>45606</v>
      </c>
      <c r="J840" s="37" t="str">
        <f t="shared" si="366"/>
        <v>L</v>
      </c>
      <c r="K840" s="38" t="s">
        <v>37</v>
      </c>
      <c r="L840" s="39">
        <v>2</v>
      </c>
      <c r="M840" s="37">
        <f t="shared" si="381"/>
        <v>45594</v>
      </c>
      <c r="N840" s="43">
        <f>I840-10</f>
        <v>45596</v>
      </c>
      <c r="O840" s="37" t="str">
        <f t="shared" si="379"/>
        <v/>
      </c>
      <c r="P840" s="28"/>
      <c r="Q840" s="40" t="str">
        <f t="shared" si="382"/>
        <v/>
      </c>
      <c r="R840" s="41" t="str">
        <f t="shared" si="383"/>
        <v/>
      </c>
      <c r="S840" s="42" t="str">
        <f t="shared" si="384"/>
        <v/>
      </c>
      <c r="T840" s="42" t="str">
        <f t="shared" si="385"/>
        <v/>
      </c>
      <c r="U840" s="42">
        <f t="shared" si="386"/>
        <v>0</v>
      </c>
      <c r="V840" s="37" t="str">
        <f t="shared" ca="1" si="387"/>
        <v>No prazo, ainda não iniciado</v>
      </c>
      <c r="W840" s="33" t="e">
        <f t="shared" si="362"/>
        <v>#REF!</v>
      </c>
    </row>
    <row r="841" spans="1:23" x14ac:dyDescent="0.25">
      <c r="A841" s="29" t="e">
        <f t="shared" si="376"/>
        <v>#REF!</v>
      </c>
      <c r="B841" s="30" t="s">
        <v>151</v>
      </c>
      <c r="C841" s="31" t="s">
        <v>182</v>
      </c>
      <c r="D841" s="32" t="s">
        <v>183</v>
      </c>
      <c r="E841" s="33" t="str">
        <f t="shared" si="380"/>
        <v>43/2024 - Lubrificantes e Graxas (CeIMMA / CeIMLA / CeIMSA)</v>
      </c>
      <c r="F841" s="48"/>
      <c r="G841" s="35" t="str">
        <f>IF(P841="",MID(K841,5,999),IF(P842="",MID(K842,5,999),IF(P843="",MID(K843,5,999),IF(P844="",MID(K844,5,999),IF(P845="",MID(K845,5,999),IF(P846="",MID(K846,5,999),IF(P847="",MID(K847,5,999),IF(P848="",MID(K848,5,999),IF(P849="",MID(K849,5,999),IF(P850="",MID(K850,5,999),IF(P851="",MID(K851,5,999),MID(K852,5,999))))))))))))</f>
        <v>DISPONIBILIZAÇÃO DAS EEOO</v>
      </c>
      <c r="H841" s="31" t="s">
        <v>184</v>
      </c>
      <c r="I841" s="36">
        <v>45696</v>
      </c>
      <c r="J841" s="37" t="str">
        <f t="shared" si="366"/>
        <v>A</v>
      </c>
      <c r="K841" s="38" t="s">
        <v>26</v>
      </c>
      <c r="L841" s="39">
        <v>0</v>
      </c>
      <c r="M841" s="37">
        <f t="shared" si="381"/>
        <v>45546</v>
      </c>
      <c r="N841" s="37">
        <f t="shared" ref="N841:N851" si="388">M842</f>
        <v>45546</v>
      </c>
      <c r="O841" s="37">
        <f>M841</f>
        <v>45546</v>
      </c>
      <c r="P841" s="28"/>
      <c r="Q841" s="40" t="str">
        <f t="shared" si="382"/>
        <v/>
      </c>
      <c r="R841" s="41" t="str">
        <f t="shared" si="383"/>
        <v/>
      </c>
      <c r="S841" s="42" t="str">
        <f t="shared" si="384"/>
        <v/>
      </c>
      <c r="T841" s="42" t="str">
        <f t="shared" si="385"/>
        <v/>
      </c>
      <c r="U841" s="42">
        <f t="shared" si="386"/>
        <v>0</v>
      </c>
      <c r="V841" s="37" t="str">
        <f t="shared" ca="1" si="387"/>
        <v>No prazo, em andamento</v>
      </c>
      <c r="W841" s="33" t="e">
        <f t="shared" si="362"/>
        <v>#REF!</v>
      </c>
    </row>
    <row r="842" spans="1:23" x14ac:dyDescent="0.25">
      <c r="A842" s="29" t="e">
        <f t="shared" si="376"/>
        <v>#REF!</v>
      </c>
      <c r="B842" s="30" t="s">
        <v>151</v>
      </c>
      <c r="C842" s="31" t="s">
        <v>182</v>
      </c>
      <c r="D842" s="32" t="s">
        <v>183</v>
      </c>
      <c r="E842" s="33" t="str">
        <f t="shared" si="380"/>
        <v>43/2024 - Lubrificantes e Graxas (CeIMMA / CeIMLA / CeIMSA)</v>
      </c>
      <c r="F842" s="48"/>
      <c r="G842" s="35" t="str">
        <f t="shared" ref="G842:G852" si="389">G841</f>
        <v>DISPONIBILIZAÇÃO DAS EEOO</v>
      </c>
      <c r="H842" s="31" t="s">
        <v>184</v>
      </c>
      <c r="I842" s="36">
        <v>45696</v>
      </c>
      <c r="J842" s="37" t="str">
        <f t="shared" si="366"/>
        <v>B</v>
      </c>
      <c r="K842" s="38" t="s">
        <v>27</v>
      </c>
      <c r="L842" s="39">
        <v>5</v>
      </c>
      <c r="M842" s="37">
        <f t="shared" si="381"/>
        <v>45546</v>
      </c>
      <c r="N842" s="37">
        <f t="shared" si="388"/>
        <v>45551</v>
      </c>
      <c r="O842" s="37" t="str">
        <f t="shared" ref="O842:O852" si="390">IF(P841&lt;&gt;"",P841,"")</f>
        <v/>
      </c>
      <c r="P842" s="28"/>
      <c r="Q842" s="40" t="str">
        <f t="shared" si="382"/>
        <v/>
      </c>
      <c r="R842" s="41" t="str">
        <f t="shared" si="383"/>
        <v/>
      </c>
      <c r="S842" s="42" t="str">
        <f t="shared" si="384"/>
        <v/>
      </c>
      <c r="T842" s="42" t="str">
        <f t="shared" si="385"/>
        <v/>
      </c>
      <c r="U842" s="42">
        <f t="shared" si="386"/>
        <v>0</v>
      </c>
      <c r="V842" s="37" t="str">
        <f t="shared" ca="1" si="387"/>
        <v>No prazo, ainda não iniciado</v>
      </c>
      <c r="W842" s="33" t="e">
        <f t="shared" si="362"/>
        <v>#REF!</v>
      </c>
    </row>
    <row r="843" spans="1:23" x14ac:dyDescent="0.25">
      <c r="A843" s="29" t="e">
        <f t="shared" si="376"/>
        <v>#REF!</v>
      </c>
      <c r="B843" s="30" t="s">
        <v>151</v>
      </c>
      <c r="C843" s="31" t="s">
        <v>182</v>
      </c>
      <c r="D843" s="32" t="s">
        <v>183</v>
      </c>
      <c r="E843" s="33" t="str">
        <f t="shared" si="380"/>
        <v>43/2024 - Lubrificantes e Graxas (CeIMMA / CeIMLA / CeIMSA)</v>
      </c>
      <c r="F843" s="48"/>
      <c r="G843" s="35" t="str">
        <f t="shared" si="389"/>
        <v>DISPONIBILIZAÇÃO DAS EEOO</v>
      </c>
      <c r="H843" s="31" t="s">
        <v>184</v>
      </c>
      <c r="I843" s="36">
        <v>45696</v>
      </c>
      <c r="J843" s="37" t="str">
        <f t="shared" si="366"/>
        <v>C</v>
      </c>
      <c r="K843" s="38" t="s">
        <v>28</v>
      </c>
      <c r="L843" s="39">
        <v>30</v>
      </c>
      <c r="M843" s="37">
        <f t="shared" si="381"/>
        <v>45551</v>
      </c>
      <c r="N843" s="37">
        <f t="shared" si="388"/>
        <v>45581</v>
      </c>
      <c r="O843" s="37" t="str">
        <f t="shared" si="390"/>
        <v/>
      </c>
      <c r="P843" s="28"/>
      <c r="Q843" s="40" t="str">
        <f t="shared" si="382"/>
        <v/>
      </c>
      <c r="R843" s="41" t="str">
        <f t="shared" si="383"/>
        <v/>
      </c>
      <c r="S843" s="42" t="str">
        <f t="shared" si="384"/>
        <v/>
      </c>
      <c r="T843" s="42" t="str">
        <f t="shared" si="385"/>
        <v/>
      </c>
      <c r="U843" s="42">
        <f t="shared" si="386"/>
        <v>0</v>
      </c>
      <c r="V843" s="37" t="str">
        <f t="shared" ca="1" si="387"/>
        <v>No prazo, ainda não iniciado</v>
      </c>
      <c r="W843" s="33" t="e">
        <f t="shared" ref="W843:W906" si="391">"EVT "&amp;A843&amp;" - "&amp;D843</f>
        <v>#REF!</v>
      </c>
    </row>
    <row r="844" spans="1:23" x14ac:dyDescent="0.25">
      <c r="A844" s="29" t="e">
        <f t="shared" si="376"/>
        <v>#REF!</v>
      </c>
      <c r="B844" s="30" t="s">
        <v>151</v>
      </c>
      <c r="C844" s="31" t="s">
        <v>182</v>
      </c>
      <c r="D844" s="32" t="s">
        <v>183</v>
      </c>
      <c r="E844" s="33" t="str">
        <f t="shared" si="380"/>
        <v>43/2024 - Lubrificantes e Graxas (CeIMMA / CeIMLA / CeIMSA)</v>
      </c>
      <c r="F844" s="48"/>
      <c r="G844" s="35" t="str">
        <f t="shared" si="389"/>
        <v>DISPONIBILIZAÇÃO DAS EEOO</v>
      </c>
      <c r="H844" s="31" t="s">
        <v>184</v>
      </c>
      <c r="I844" s="36">
        <v>45696</v>
      </c>
      <c r="J844" s="37" t="str">
        <f t="shared" si="366"/>
        <v>D</v>
      </c>
      <c r="K844" s="38" t="s">
        <v>29</v>
      </c>
      <c r="L844" s="39">
        <v>5</v>
      </c>
      <c r="M844" s="37">
        <f t="shared" si="381"/>
        <v>45581</v>
      </c>
      <c r="N844" s="37">
        <f t="shared" si="388"/>
        <v>45586</v>
      </c>
      <c r="O844" s="37" t="str">
        <f t="shared" si="390"/>
        <v/>
      </c>
      <c r="P844" s="28"/>
      <c r="Q844" s="40" t="str">
        <f t="shared" si="382"/>
        <v/>
      </c>
      <c r="R844" s="41" t="str">
        <f t="shared" si="383"/>
        <v/>
      </c>
      <c r="S844" s="42" t="str">
        <f t="shared" si="384"/>
        <v/>
      </c>
      <c r="T844" s="42" t="str">
        <f t="shared" si="385"/>
        <v/>
      </c>
      <c r="U844" s="42">
        <f t="shared" si="386"/>
        <v>0</v>
      </c>
      <c r="V844" s="37" t="str">
        <f t="shared" ca="1" si="387"/>
        <v>No prazo, ainda não iniciado</v>
      </c>
      <c r="W844" s="33" t="e">
        <f t="shared" si="391"/>
        <v>#REF!</v>
      </c>
    </row>
    <row r="845" spans="1:23" x14ac:dyDescent="0.25">
      <c r="A845" s="29" t="e">
        <f t="shared" si="376"/>
        <v>#REF!</v>
      </c>
      <c r="B845" s="30" t="s">
        <v>151</v>
      </c>
      <c r="C845" s="31" t="s">
        <v>182</v>
      </c>
      <c r="D845" s="32" t="s">
        <v>183</v>
      </c>
      <c r="E845" s="33" t="str">
        <f t="shared" si="380"/>
        <v>43/2024 - Lubrificantes e Graxas (CeIMMA / CeIMLA / CeIMSA)</v>
      </c>
      <c r="F845" s="48"/>
      <c r="G845" s="35" t="str">
        <f t="shared" si="389"/>
        <v>DISPONIBILIZAÇÃO DAS EEOO</v>
      </c>
      <c r="H845" s="31" t="s">
        <v>184</v>
      </c>
      <c r="I845" s="36">
        <v>45696</v>
      </c>
      <c r="J845" s="37" t="str">
        <f t="shared" si="366"/>
        <v>E</v>
      </c>
      <c r="K845" s="38" t="s">
        <v>30</v>
      </c>
      <c r="L845" s="39">
        <v>5</v>
      </c>
      <c r="M845" s="37">
        <f t="shared" si="381"/>
        <v>45586</v>
      </c>
      <c r="N845" s="37">
        <f t="shared" si="388"/>
        <v>45591</v>
      </c>
      <c r="O845" s="37" t="str">
        <f t="shared" si="390"/>
        <v/>
      </c>
      <c r="P845" s="28"/>
      <c r="Q845" s="40" t="str">
        <f t="shared" si="382"/>
        <v/>
      </c>
      <c r="R845" s="41" t="str">
        <f t="shared" si="383"/>
        <v/>
      </c>
      <c r="S845" s="42" t="str">
        <f t="shared" si="384"/>
        <v/>
      </c>
      <c r="T845" s="42" t="str">
        <f t="shared" si="385"/>
        <v/>
      </c>
      <c r="U845" s="42">
        <f t="shared" si="386"/>
        <v>0</v>
      </c>
      <c r="V845" s="37" t="str">
        <f t="shared" ca="1" si="387"/>
        <v>No prazo, ainda não iniciado</v>
      </c>
      <c r="W845" s="33" t="e">
        <f t="shared" si="391"/>
        <v>#REF!</v>
      </c>
    </row>
    <row r="846" spans="1:23" x14ac:dyDescent="0.25">
      <c r="A846" s="29" t="e">
        <f t="shared" si="376"/>
        <v>#REF!</v>
      </c>
      <c r="B846" s="30" t="s">
        <v>151</v>
      </c>
      <c r="C846" s="31" t="s">
        <v>182</v>
      </c>
      <c r="D846" s="32" t="s">
        <v>183</v>
      </c>
      <c r="E846" s="33" t="str">
        <f t="shared" si="380"/>
        <v>43/2024 - Lubrificantes e Graxas (CeIMMA / CeIMLA / CeIMSA)</v>
      </c>
      <c r="F846" s="48"/>
      <c r="G846" s="35" t="str">
        <f t="shared" si="389"/>
        <v>DISPONIBILIZAÇÃO DAS EEOO</v>
      </c>
      <c r="H846" s="31" t="s">
        <v>184</v>
      </c>
      <c r="I846" s="36">
        <v>45696</v>
      </c>
      <c r="J846" s="37" t="str">
        <f t="shared" si="366"/>
        <v>F</v>
      </c>
      <c r="K846" s="38" t="s">
        <v>31</v>
      </c>
      <c r="L846" s="39">
        <v>5</v>
      </c>
      <c r="M846" s="37">
        <f t="shared" si="381"/>
        <v>45591</v>
      </c>
      <c r="N846" s="37">
        <f t="shared" si="388"/>
        <v>45596</v>
      </c>
      <c r="O846" s="37" t="str">
        <f t="shared" si="390"/>
        <v/>
      </c>
      <c r="P846" s="28"/>
      <c r="Q846" s="40" t="str">
        <f t="shared" si="382"/>
        <v/>
      </c>
      <c r="R846" s="41" t="str">
        <f t="shared" si="383"/>
        <v/>
      </c>
      <c r="S846" s="42" t="str">
        <f t="shared" si="384"/>
        <v/>
      </c>
      <c r="T846" s="42" t="str">
        <f t="shared" si="385"/>
        <v/>
      </c>
      <c r="U846" s="42">
        <f t="shared" si="386"/>
        <v>0</v>
      </c>
      <c r="V846" s="37" t="str">
        <f t="shared" ca="1" si="387"/>
        <v>No prazo, ainda não iniciado</v>
      </c>
      <c r="W846" s="33" t="e">
        <f t="shared" si="391"/>
        <v>#REF!</v>
      </c>
    </row>
    <row r="847" spans="1:23" x14ac:dyDescent="0.25">
      <c r="A847" s="29" t="e">
        <f t="shared" si="376"/>
        <v>#REF!</v>
      </c>
      <c r="B847" s="30" t="s">
        <v>151</v>
      </c>
      <c r="C847" s="31" t="s">
        <v>182</v>
      </c>
      <c r="D847" s="32" t="s">
        <v>183</v>
      </c>
      <c r="E847" s="33" t="str">
        <f t="shared" si="380"/>
        <v>43/2024 - Lubrificantes e Graxas (CeIMMA / CeIMLA / CeIMSA)</v>
      </c>
      <c r="F847" s="48"/>
      <c r="G847" s="35" t="str">
        <f t="shared" si="389"/>
        <v>DISPONIBILIZAÇÃO DAS EEOO</v>
      </c>
      <c r="H847" s="31" t="s">
        <v>184</v>
      </c>
      <c r="I847" s="36">
        <v>45696</v>
      </c>
      <c r="J847" s="37" t="str">
        <f t="shared" si="366"/>
        <v>G</v>
      </c>
      <c r="K847" s="38" t="s">
        <v>32</v>
      </c>
      <c r="L847" s="39">
        <v>10</v>
      </c>
      <c r="M847" s="37">
        <f t="shared" si="381"/>
        <v>45596</v>
      </c>
      <c r="N847" s="37">
        <f t="shared" si="388"/>
        <v>45606</v>
      </c>
      <c r="O847" s="37" t="str">
        <f t="shared" si="390"/>
        <v/>
      </c>
      <c r="P847" s="28"/>
      <c r="Q847" s="40" t="str">
        <f t="shared" si="382"/>
        <v/>
      </c>
      <c r="R847" s="41" t="str">
        <f t="shared" si="383"/>
        <v/>
      </c>
      <c r="S847" s="42" t="str">
        <f t="shared" si="384"/>
        <v/>
      </c>
      <c r="T847" s="42" t="str">
        <f t="shared" si="385"/>
        <v/>
      </c>
      <c r="U847" s="42">
        <f t="shared" si="386"/>
        <v>0</v>
      </c>
      <c r="V847" s="37" t="str">
        <f t="shared" ca="1" si="387"/>
        <v>No prazo, ainda não iniciado</v>
      </c>
      <c r="W847" s="33" t="e">
        <f t="shared" si="391"/>
        <v>#REF!</v>
      </c>
    </row>
    <row r="848" spans="1:23" x14ac:dyDescent="0.25">
      <c r="A848" s="29" t="e">
        <f t="shared" si="376"/>
        <v>#REF!</v>
      </c>
      <c r="B848" s="30" t="s">
        <v>151</v>
      </c>
      <c r="C848" s="31" t="s">
        <v>182</v>
      </c>
      <c r="D848" s="32" t="s">
        <v>183</v>
      </c>
      <c r="E848" s="33" t="str">
        <f t="shared" si="380"/>
        <v>43/2024 - Lubrificantes e Graxas (CeIMMA / CeIMLA / CeIMSA)</v>
      </c>
      <c r="F848" s="48"/>
      <c r="G848" s="35" t="str">
        <f t="shared" si="389"/>
        <v>DISPONIBILIZAÇÃO DAS EEOO</v>
      </c>
      <c r="H848" s="31" t="s">
        <v>184</v>
      </c>
      <c r="I848" s="36">
        <v>45696</v>
      </c>
      <c r="J848" s="37" t="str">
        <f t="shared" si="366"/>
        <v>H</v>
      </c>
      <c r="K848" s="38" t="s">
        <v>33</v>
      </c>
      <c r="L848" s="39">
        <v>15</v>
      </c>
      <c r="M848" s="37">
        <f t="shared" si="381"/>
        <v>45606</v>
      </c>
      <c r="N848" s="37">
        <f t="shared" si="388"/>
        <v>45621</v>
      </c>
      <c r="O848" s="37" t="str">
        <f t="shared" si="390"/>
        <v/>
      </c>
      <c r="P848" s="28"/>
      <c r="Q848" s="40" t="str">
        <f t="shared" si="382"/>
        <v/>
      </c>
      <c r="R848" s="41" t="str">
        <f t="shared" si="383"/>
        <v/>
      </c>
      <c r="S848" s="42" t="str">
        <f t="shared" si="384"/>
        <v/>
      </c>
      <c r="T848" s="42" t="str">
        <f t="shared" si="385"/>
        <v/>
      </c>
      <c r="U848" s="42">
        <f t="shared" si="386"/>
        <v>0</v>
      </c>
      <c r="V848" s="37" t="str">
        <f t="shared" ca="1" si="387"/>
        <v>No prazo, ainda não iniciado</v>
      </c>
      <c r="W848" s="33" t="e">
        <f t="shared" si="391"/>
        <v>#REF!</v>
      </c>
    </row>
    <row r="849" spans="1:23" x14ac:dyDescent="0.25">
      <c r="A849" s="29" t="e">
        <f t="shared" si="376"/>
        <v>#REF!</v>
      </c>
      <c r="B849" s="30" t="s">
        <v>151</v>
      </c>
      <c r="C849" s="31" t="s">
        <v>182</v>
      </c>
      <c r="D849" s="32" t="s">
        <v>183</v>
      </c>
      <c r="E849" s="33" t="str">
        <f t="shared" si="380"/>
        <v>43/2024 - Lubrificantes e Graxas (CeIMMA / CeIMLA / CeIMSA)</v>
      </c>
      <c r="F849" s="48"/>
      <c r="G849" s="35" t="str">
        <f t="shared" si="389"/>
        <v>DISPONIBILIZAÇÃO DAS EEOO</v>
      </c>
      <c r="H849" s="31" t="s">
        <v>184</v>
      </c>
      <c r="I849" s="36">
        <v>45696</v>
      </c>
      <c r="J849" s="37" t="str">
        <f t="shared" ref="J849:J912" si="392">LEFT(K849,1)</f>
        <v>I</v>
      </c>
      <c r="K849" s="38" t="s">
        <v>34</v>
      </c>
      <c r="L849" s="39">
        <v>20</v>
      </c>
      <c r="M849" s="37">
        <f t="shared" si="381"/>
        <v>45621</v>
      </c>
      <c r="N849" s="37">
        <f t="shared" si="388"/>
        <v>45641</v>
      </c>
      <c r="O849" s="37" t="str">
        <f t="shared" si="390"/>
        <v/>
      </c>
      <c r="P849" s="28"/>
      <c r="Q849" s="40" t="str">
        <f t="shared" si="382"/>
        <v/>
      </c>
      <c r="R849" s="41" t="str">
        <f t="shared" si="383"/>
        <v/>
      </c>
      <c r="S849" s="42" t="str">
        <f t="shared" si="384"/>
        <v/>
      </c>
      <c r="T849" s="42" t="str">
        <f t="shared" si="385"/>
        <v/>
      </c>
      <c r="U849" s="42">
        <f t="shared" si="386"/>
        <v>0</v>
      </c>
      <c r="V849" s="37" t="str">
        <f t="shared" ca="1" si="387"/>
        <v>No prazo, ainda não iniciado</v>
      </c>
      <c r="W849" s="33" t="e">
        <f t="shared" si="391"/>
        <v>#REF!</v>
      </c>
    </row>
    <row r="850" spans="1:23" x14ac:dyDescent="0.25">
      <c r="A850" s="29" t="e">
        <f t="shared" si="376"/>
        <v>#REF!</v>
      </c>
      <c r="B850" s="30" t="s">
        <v>151</v>
      </c>
      <c r="C850" s="31" t="s">
        <v>182</v>
      </c>
      <c r="D850" s="32" t="s">
        <v>183</v>
      </c>
      <c r="E850" s="33" t="str">
        <f t="shared" si="380"/>
        <v>43/2024 - Lubrificantes e Graxas (CeIMMA / CeIMLA / CeIMSA)</v>
      </c>
      <c r="F850" s="48"/>
      <c r="G850" s="35" t="str">
        <f t="shared" si="389"/>
        <v>DISPONIBILIZAÇÃO DAS EEOO</v>
      </c>
      <c r="H850" s="31" t="s">
        <v>184</v>
      </c>
      <c r="I850" s="36">
        <v>45696</v>
      </c>
      <c r="J850" s="37" t="str">
        <f t="shared" si="392"/>
        <v>J</v>
      </c>
      <c r="K850" s="38" t="s">
        <v>35</v>
      </c>
      <c r="L850" s="39">
        <v>10</v>
      </c>
      <c r="M850" s="37">
        <f t="shared" si="381"/>
        <v>45641</v>
      </c>
      <c r="N850" s="37">
        <f t="shared" si="388"/>
        <v>45651</v>
      </c>
      <c r="O850" s="37" t="str">
        <f t="shared" si="390"/>
        <v/>
      </c>
      <c r="P850" s="28"/>
      <c r="Q850" s="40" t="str">
        <f t="shared" si="382"/>
        <v/>
      </c>
      <c r="R850" s="41" t="str">
        <f t="shared" si="383"/>
        <v/>
      </c>
      <c r="S850" s="42" t="str">
        <f t="shared" si="384"/>
        <v/>
      </c>
      <c r="T850" s="42" t="str">
        <f t="shared" si="385"/>
        <v/>
      </c>
      <c r="U850" s="42">
        <f t="shared" si="386"/>
        <v>0</v>
      </c>
      <c r="V850" s="37" t="str">
        <f t="shared" ca="1" si="387"/>
        <v>No prazo, ainda não iniciado</v>
      </c>
      <c r="W850" s="33" t="e">
        <f t="shared" si="391"/>
        <v>#REF!</v>
      </c>
    </row>
    <row r="851" spans="1:23" x14ac:dyDescent="0.25">
      <c r="A851" s="29" t="e">
        <f t="shared" si="376"/>
        <v>#REF!</v>
      </c>
      <c r="B851" s="30" t="s">
        <v>151</v>
      </c>
      <c r="C851" s="31" t="s">
        <v>182</v>
      </c>
      <c r="D851" s="32" t="s">
        <v>183</v>
      </c>
      <c r="E851" s="33" t="str">
        <f t="shared" si="380"/>
        <v>43/2024 - Lubrificantes e Graxas (CeIMMA / CeIMLA / CeIMSA)</v>
      </c>
      <c r="F851" s="48"/>
      <c r="G851" s="35" t="str">
        <f t="shared" si="389"/>
        <v>DISPONIBILIZAÇÃO DAS EEOO</v>
      </c>
      <c r="H851" s="31" t="s">
        <v>184</v>
      </c>
      <c r="I851" s="36">
        <v>45696</v>
      </c>
      <c r="J851" s="37" t="str">
        <f t="shared" si="392"/>
        <v>K</v>
      </c>
      <c r="K851" s="38" t="s">
        <v>36</v>
      </c>
      <c r="L851" s="39">
        <v>30</v>
      </c>
      <c r="M851" s="37">
        <f t="shared" si="381"/>
        <v>45651</v>
      </c>
      <c r="N851" s="37">
        <f t="shared" si="388"/>
        <v>45681</v>
      </c>
      <c r="O851" s="37" t="str">
        <f t="shared" si="390"/>
        <v/>
      </c>
      <c r="P851" s="28"/>
      <c r="Q851" s="40" t="str">
        <f t="shared" si="382"/>
        <v/>
      </c>
      <c r="R851" s="41" t="str">
        <f t="shared" si="383"/>
        <v/>
      </c>
      <c r="S851" s="42" t="str">
        <f t="shared" si="384"/>
        <v/>
      </c>
      <c r="T851" s="42" t="str">
        <f t="shared" si="385"/>
        <v/>
      </c>
      <c r="U851" s="42">
        <f t="shared" si="386"/>
        <v>0</v>
      </c>
      <c r="V851" s="37" t="str">
        <f t="shared" ca="1" si="387"/>
        <v>No prazo, ainda não iniciado</v>
      </c>
      <c r="W851" s="33" t="e">
        <f t="shared" si="391"/>
        <v>#REF!</v>
      </c>
    </row>
    <row r="852" spans="1:23" x14ac:dyDescent="0.25">
      <c r="A852" s="29" t="e">
        <f t="shared" si="376"/>
        <v>#REF!</v>
      </c>
      <c r="B852" s="30" t="s">
        <v>151</v>
      </c>
      <c r="C852" s="31" t="s">
        <v>182</v>
      </c>
      <c r="D852" s="32" t="s">
        <v>183</v>
      </c>
      <c r="E852" s="33" t="str">
        <f t="shared" si="380"/>
        <v>43/2024 - Lubrificantes e Graxas (CeIMMA / CeIMLA / CeIMSA)</v>
      </c>
      <c r="F852" s="48"/>
      <c r="G852" s="35" t="str">
        <f t="shared" si="389"/>
        <v>DISPONIBILIZAÇÃO DAS EEOO</v>
      </c>
      <c r="H852" s="31" t="s">
        <v>184</v>
      </c>
      <c r="I852" s="36">
        <v>45696</v>
      </c>
      <c r="J852" s="37" t="str">
        <f t="shared" si="392"/>
        <v>L</v>
      </c>
      <c r="K852" s="38" t="s">
        <v>37</v>
      </c>
      <c r="L852" s="39">
        <v>5</v>
      </c>
      <c r="M852" s="37">
        <f t="shared" si="381"/>
        <v>45681</v>
      </c>
      <c r="N852" s="43">
        <f>I852-10</f>
        <v>45686</v>
      </c>
      <c r="O852" s="37" t="str">
        <f t="shared" si="390"/>
        <v/>
      </c>
      <c r="P852" s="28"/>
      <c r="Q852" s="40" t="str">
        <f t="shared" si="382"/>
        <v/>
      </c>
      <c r="R852" s="41" t="str">
        <f t="shared" si="383"/>
        <v/>
      </c>
      <c r="S852" s="42" t="str">
        <f t="shared" si="384"/>
        <v/>
      </c>
      <c r="T852" s="42" t="str">
        <f t="shared" si="385"/>
        <v/>
      </c>
      <c r="U852" s="42">
        <f t="shared" si="386"/>
        <v>0</v>
      </c>
      <c r="V852" s="37" t="str">
        <f t="shared" ca="1" si="387"/>
        <v>No prazo, ainda não iniciado</v>
      </c>
      <c r="W852" s="33" t="e">
        <f t="shared" si="391"/>
        <v>#REF!</v>
      </c>
    </row>
    <row r="853" spans="1:23" x14ac:dyDescent="0.25">
      <c r="A853" s="29" t="e">
        <f t="shared" si="376"/>
        <v>#REF!</v>
      </c>
      <c r="B853" s="30" t="s">
        <v>23</v>
      </c>
      <c r="C853" s="26" t="s">
        <v>185</v>
      </c>
      <c r="D853" s="31" t="s">
        <v>186</v>
      </c>
      <c r="E853" s="33" t="str">
        <f t="shared" si="380"/>
        <v>88/2022 - Material Odontológico RMS-2</v>
      </c>
      <c r="F853" s="34"/>
      <c r="G853" s="35" t="str">
        <f>IF(P853="",MID(K853,5,999),IF(P854="",MID(K854,5,999),IF(P855="",MID(K855,5,999),IF(P856="",MID(K856,5,999),IF(P857="",MID(K857,5,999),IF(P858="",MID(K858,5,999),IF(P859="",MID(K859,5,999),IF(P860="",MID(K860,5,999),IF(P861="",MID(K861,5,999),IF(P862="",MID(K862,5,999),IF(P863="",MID(K863,5,999),MID(K864,5,999))))))))))))</f>
        <v>DISPONIBILIZAÇÃO DAS EEOO</v>
      </c>
      <c r="H853" s="26" t="s">
        <v>187</v>
      </c>
      <c r="I853" s="52">
        <v>45745</v>
      </c>
      <c r="J853" s="37" t="str">
        <f t="shared" si="392"/>
        <v>A</v>
      </c>
      <c r="K853" s="38" t="s">
        <v>26</v>
      </c>
      <c r="L853" s="53">
        <v>5</v>
      </c>
      <c r="M853" s="37">
        <f t="shared" si="381"/>
        <v>45675</v>
      </c>
      <c r="N853" s="37">
        <f t="shared" ref="N853:N863" si="393">M854</f>
        <v>45680</v>
      </c>
      <c r="O853" s="37">
        <f>M853</f>
        <v>45675</v>
      </c>
      <c r="P853" s="28"/>
      <c r="Q853" s="40" t="str">
        <f t="shared" si="382"/>
        <v/>
      </c>
      <c r="R853" s="41" t="str">
        <f t="shared" si="383"/>
        <v/>
      </c>
      <c r="S853" s="42" t="str">
        <f t="shared" si="384"/>
        <v/>
      </c>
      <c r="T853" s="42" t="str">
        <f t="shared" si="385"/>
        <v/>
      </c>
      <c r="U853" s="42">
        <f t="shared" si="386"/>
        <v>0</v>
      </c>
      <c r="V853" s="37" t="str">
        <f t="shared" ca="1" si="387"/>
        <v>No prazo, em andamento</v>
      </c>
      <c r="W853" s="33" t="e">
        <f t="shared" si="391"/>
        <v>#REF!</v>
      </c>
    </row>
    <row r="854" spans="1:23" x14ac:dyDescent="0.25">
      <c r="A854" s="29" t="e">
        <f t="shared" si="376"/>
        <v>#REF!</v>
      </c>
      <c r="B854" s="30" t="s">
        <v>23</v>
      </c>
      <c r="C854" s="31" t="s">
        <v>185</v>
      </c>
      <c r="D854" s="31" t="s">
        <v>186</v>
      </c>
      <c r="E854" s="33" t="str">
        <f t="shared" si="380"/>
        <v>88/2022 - Material Odontológico RMS-2</v>
      </c>
      <c r="F854" s="34"/>
      <c r="G854" s="35" t="str">
        <f t="shared" ref="G854:G864" si="394">G853</f>
        <v>DISPONIBILIZAÇÃO DAS EEOO</v>
      </c>
      <c r="H854" s="31" t="s">
        <v>187</v>
      </c>
      <c r="I854" s="54">
        <v>45745</v>
      </c>
      <c r="J854" s="37" t="str">
        <f t="shared" si="392"/>
        <v>B</v>
      </c>
      <c r="K854" s="38" t="s">
        <v>27</v>
      </c>
      <c r="L854" s="53">
        <v>5</v>
      </c>
      <c r="M854" s="37">
        <f t="shared" si="381"/>
        <v>45680</v>
      </c>
      <c r="N854" s="37">
        <f t="shared" si="393"/>
        <v>45685</v>
      </c>
      <c r="O854" s="37" t="str">
        <f t="shared" ref="O854:O864" si="395">IF(P853&lt;&gt;"",P853,"")</f>
        <v/>
      </c>
      <c r="P854" s="28"/>
      <c r="Q854" s="40" t="str">
        <f t="shared" si="382"/>
        <v/>
      </c>
      <c r="R854" s="41" t="str">
        <f t="shared" si="383"/>
        <v/>
      </c>
      <c r="S854" s="42" t="str">
        <f t="shared" si="384"/>
        <v/>
      </c>
      <c r="T854" s="42" t="str">
        <f t="shared" si="385"/>
        <v/>
      </c>
      <c r="U854" s="42">
        <f t="shared" si="386"/>
        <v>0</v>
      </c>
      <c r="V854" s="37" t="str">
        <f t="shared" ca="1" si="387"/>
        <v>No prazo, ainda não iniciado</v>
      </c>
      <c r="W854" s="33" t="e">
        <f t="shared" si="391"/>
        <v>#REF!</v>
      </c>
    </row>
    <row r="855" spans="1:23" x14ac:dyDescent="0.25">
      <c r="A855" s="29" t="e">
        <f t="shared" si="376"/>
        <v>#REF!</v>
      </c>
      <c r="B855" s="30" t="s">
        <v>23</v>
      </c>
      <c r="C855" s="31" t="s">
        <v>185</v>
      </c>
      <c r="D855" s="31" t="s">
        <v>186</v>
      </c>
      <c r="E855" s="33" t="str">
        <f t="shared" si="380"/>
        <v>88/2022 - Material Odontológico RMS-2</v>
      </c>
      <c r="F855" s="34"/>
      <c r="G855" s="35" t="str">
        <f t="shared" si="394"/>
        <v>DISPONIBILIZAÇÃO DAS EEOO</v>
      </c>
      <c r="H855" s="31" t="s">
        <v>187</v>
      </c>
      <c r="I855" s="54">
        <v>45745</v>
      </c>
      <c r="J855" s="37" t="str">
        <f t="shared" si="392"/>
        <v>C</v>
      </c>
      <c r="K855" s="38" t="s">
        <v>28</v>
      </c>
      <c r="L855" s="53">
        <v>5</v>
      </c>
      <c r="M855" s="37">
        <f t="shared" si="381"/>
        <v>45685</v>
      </c>
      <c r="N855" s="37">
        <f t="shared" si="393"/>
        <v>45690</v>
      </c>
      <c r="O855" s="37" t="str">
        <f t="shared" si="395"/>
        <v/>
      </c>
      <c r="P855" s="28"/>
      <c r="Q855" s="40" t="str">
        <f t="shared" si="382"/>
        <v/>
      </c>
      <c r="R855" s="41" t="str">
        <f t="shared" si="383"/>
        <v/>
      </c>
      <c r="S855" s="42" t="str">
        <f t="shared" si="384"/>
        <v/>
      </c>
      <c r="T855" s="42" t="str">
        <f t="shared" si="385"/>
        <v/>
      </c>
      <c r="U855" s="42">
        <f t="shared" si="386"/>
        <v>0</v>
      </c>
      <c r="V855" s="37" t="str">
        <f t="shared" ca="1" si="387"/>
        <v>No prazo, ainda não iniciado</v>
      </c>
      <c r="W855" s="33" t="e">
        <f t="shared" si="391"/>
        <v>#REF!</v>
      </c>
    </row>
    <row r="856" spans="1:23" x14ac:dyDescent="0.25">
      <c r="A856" s="29" t="e">
        <f t="shared" si="376"/>
        <v>#REF!</v>
      </c>
      <c r="B856" s="30" t="s">
        <v>23</v>
      </c>
      <c r="C856" s="31" t="s">
        <v>185</v>
      </c>
      <c r="D856" s="31" t="s">
        <v>186</v>
      </c>
      <c r="E856" s="33" t="str">
        <f t="shared" si="380"/>
        <v>88/2022 - Material Odontológico RMS-2</v>
      </c>
      <c r="F856" s="34"/>
      <c r="G856" s="35" t="str">
        <f t="shared" si="394"/>
        <v>DISPONIBILIZAÇÃO DAS EEOO</v>
      </c>
      <c r="H856" s="31" t="s">
        <v>187</v>
      </c>
      <c r="I856" s="54">
        <v>45745</v>
      </c>
      <c r="J856" s="37" t="str">
        <f t="shared" si="392"/>
        <v>D</v>
      </c>
      <c r="K856" s="38" t="s">
        <v>29</v>
      </c>
      <c r="L856" s="53">
        <v>5</v>
      </c>
      <c r="M856" s="37">
        <f t="shared" si="381"/>
        <v>45690</v>
      </c>
      <c r="N856" s="37">
        <f t="shared" si="393"/>
        <v>45695</v>
      </c>
      <c r="O856" s="37" t="str">
        <f t="shared" si="395"/>
        <v/>
      </c>
      <c r="P856" s="28"/>
      <c r="Q856" s="40" t="str">
        <f t="shared" si="382"/>
        <v/>
      </c>
      <c r="R856" s="41" t="str">
        <f t="shared" si="383"/>
        <v/>
      </c>
      <c r="S856" s="42" t="str">
        <f t="shared" si="384"/>
        <v/>
      </c>
      <c r="T856" s="42" t="str">
        <f t="shared" si="385"/>
        <v/>
      </c>
      <c r="U856" s="42">
        <f t="shared" si="386"/>
        <v>0</v>
      </c>
      <c r="V856" s="37" t="str">
        <f t="shared" ca="1" si="387"/>
        <v>No prazo, ainda não iniciado</v>
      </c>
      <c r="W856" s="33" t="e">
        <f t="shared" si="391"/>
        <v>#REF!</v>
      </c>
    </row>
    <row r="857" spans="1:23" x14ac:dyDescent="0.25">
      <c r="A857" s="29" t="e">
        <f t="shared" si="376"/>
        <v>#REF!</v>
      </c>
      <c r="B857" s="30" t="s">
        <v>23</v>
      </c>
      <c r="C857" s="31" t="s">
        <v>185</v>
      </c>
      <c r="D857" s="31" t="s">
        <v>186</v>
      </c>
      <c r="E857" s="33" t="str">
        <f t="shared" si="380"/>
        <v>88/2022 - Material Odontológico RMS-2</v>
      </c>
      <c r="F857" s="34"/>
      <c r="G857" s="35" t="str">
        <f t="shared" si="394"/>
        <v>DISPONIBILIZAÇÃO DAS EEOO</v>
      </c>
      <c r="H857" s="31" t="s">
        <v>187</v>
      </c>
      <c r="I857" s="54">
        <v>45745</v>
      </c>
      <c r="J857" s="37" t="str">
        <f t="shared" si="392"/>
        <v>E</v>
      </c>
      <c r="K857" s="38" t="s">
        <v>30</v>
      </c>
      <c r="L857" s="53">
        <v>5</v>
      </c>
      <c r="M857" s="37">
        <f t="shared" si="381"/>
        <v>45695</v>
      </c>
      <c r="N857" s="37">
        <f t="shared" si="393"/>
        <v>45700</v>
      </c>
      <c r="O857" s="37" t="str">
        <f t="shared" si="395"/>
        <v/>
      </c>
      <c r="P857" s="28"/>
      <c r="Q857" s="40" t="str">
        <f t="shared" si="382"/>
        <v/>
      </c>
      <c r="R857" s="41" t="str">
        <f t="shared" si="383"/>
        <v/>
      </c>
      <c r="S857" s="42" t="str">
        <f t="shared" si="384"/>
        <v/>
      </c>
      <c r="T857" s="42" t="str">
        <f t="shared" si="385"/>
        <v/>
      </c>
      <c r="U857" s="42">
        <f t="shared" si="386"/>
        <v>0</v>
      </c>
      <c r="V857" s="37" t="str">
        <f t="shared" ca="1" si="387"/>
        <v>No prazo, ainda não iniciado</v>
      </c>
      <c r="W857" s="33" t="e">
        <f t="shared" si="391"/>
        <v>#REF!</v>
      </c>
    </row>
    <row r="858" spans="1:23" x14ac:dyDescent="0.25">
      <c r="A858" s="29" t="e">
        <f t="shared" si="376"/>
        <v>#REF!</v>
      </c>
      <c r="B858" s="30" t="s">
        <v>23</v>
      </c>
      <c r="C858" s="31" t="s">
        <v>185</v>
      </c>
      <c r="D858" s="31" t="s">
        <v>186</v>
      </c>
      <c r="E858" s="33" t="str">
        <f t="shared" si="380"/>
        <v>88/2022 - Material Odontológico RMS-2</v>
      </c>
      <c r="F858" s="34"/>
      <c r="G858" s="35" t="str">
        <f t="shared" si="394"/>
        <v>DISPONIBILIZAÇÃO DAS EEOO</v>
      </c>
      <c r="H858" s="31" t="s">
        <v>187</v>
      </c>
      <c r="I858" s="54">
        <v>45745</v>
      </c>
      <c r="J858" s="37" t="str">
        <f t="shared" si="392"/>
        <v>F</v>
      </c>
      <c r="K858" s="38" t="s">
        <v>31</v>
      </c>
      <c r="L858" s="53">
        <v>5</v>
      </c>
      <c r="M858" s="37">
        <f t="shared" si="381"/>
        <v>45700</v>
      </c>
      <c r="N858" s="37">
        <f t="shared" si="393"/>
        <v>45705</v>
      </c>
      <c r="O858" s="37" t="str">
        <f t="shared" si="395"/>
        <v/>
      </c>
      <c r="P858" s="28"/>
      <c r="Q858" s="40" t="str">
        <f t="shared" si="382"/>
        <v/>
      </c>
      <c r="R858" s="41" t="str">
        <f t="shared" si="383"/>
        <v/>
      </c>
      <c r="S858" s="42" t="str">
        <f t="shared" si="384"/>
        <v/>
      </c>
      <c r="T858" s="42" t="str">
        <f t="shared" si="385"/>
        <v/>
      </c>
      <c r="U858" s="42">
        <f t="shared" si="386"/>
        <v>0</v>
      </c>
      <c r="V858" s="37" t="str">
        <f t="shared" ca="1" si="387"/>
        <v>No prazo, ainda não iniciado</v>
      </c>
      <c r="W858" s="33" t="e">
        <f t="shared" si="391"/>
        <v>#REF!</v>
      </c>
    </row>
    <row r="859" spans="1:23" x14ac:dyDescent="0.25">
      <c r="A859" s="29" t="e">
        <f t="shared" si="376"/>
        <v>#REF!</v>
      </c>
      <c r="B859" s="30" t="s">
        <v>23</v>
      </c>
      <c r="C859" s="31" t="s">
        <v>185</v>
      </c>
      <c r="D859" s="31" t="s">
        <v>186</v>
      </c>
      <c r="E859" s="33" t="str">
        <f t="shared" si="380"/>
        <v>88/2022 - Material Odontológico RMS-2</v>
      </c>
      <c r="F859" s="34"/>
      <c r="G859" s="35" t="str">
        <f t="shared" si="394"/>
        <v>DISPONIBILIZAÇÃO DAS EEOO</v>
      </c>
      <c r="H859" s="31" t="s">
        <v>187</v>
      </c>
      <c r="I859" s="54">
        <v>45745</v>
      </c>
      <c r="J859" s="37" t="str">
        <f t="shared" si="392"/>
        <v>G</v>
      </c>
      <c r="K859" s="38" t="s">
        <v>32</v>
      </c>
      <c r="L859" s="53">
        <v>5</v>
      </c>
      <c r="M859" s="37">
        <f t="shared" si="381"/>
        <v>45705</v>
      </c>
      <c r="N859" s="37">
        <f t="shared" si="393"/>
        <v>45710</v>
      </c>
      <c r="O859" s="37" t="str">
        <f t="shared" si="395"/>
        <v/>
      </c>
      <c r="P859" s="28"/>
      <c r="Q859" s="40" t="str">
        <f t="shared" si="382"/>
        <v/>
      </c>
      <c r="R859" s="41" t="str">
        <f t="shared" si="383"/>
        <v/>
      </c>
      <c r="S859" s="42" t="str">
        <f t="shared" si="384"/>
        <v/>
      </c>
      <c r="T859" s="42" t="str">
        <f t="shared" si="385"/>
        <v/>
      </c>
      <c r="U859" s="42">
        <f t="shared" si="386"/>
        <v>0</v>
      </c>
      <c r="V859" s="37" t="str">
        <f t="shared" ca="1" si="387"/>
        <v>No prazo, ainda não iniciado</v>
      </c>
      <c r="W859" s="33" t="e">
        <f t="shared" si="391"/>
        <v>#REF!</v>
      </c>
    </row>
    <row r="860" spans="1:23" x14ac:dyDescent="0.25">
      <c r="A860" s="29" t="e">
        <f t="shared" si="376"/>
        <v>#REF!</v>
      </c>
      <c r="B860" s="30" t="s">
        <v>23</v>
      </c>
      <c r="C860" s="31" t="s">
        <v>185</v>
      </c>
      <c r="D860" s="31" t="s">
        <v>186</v>
      </c>
      <c r="E860" s="33" t="str">
        <f t="shared" si="380"/>
        <v>88/2022 - Material Odontológico RMS-2</v>
      </c>
      <c r="F860" s="34"/>
      <c r="G860" s="35" t="str">
        <f t="shared" si="394"/>
        <v>DISPONIBILIZAÇÃO DAS EEOO</v>
      </c>
      <c r="H860" s="31" t="s">
        <v>187</v>
      </c>
      <c r="I860" s="54">
        <v>45745</v>
      </c>
      <c r="J860" s="37" t="str">
        <f t="shared" si="392"/>
        <v>H</v>
      </c>
      <c r="K860" s="38" t="s">
        <v>33</v>
      </c>
      <c r="L860" s="53">
        <v>5</v>
      </c>
      <c r="M860" s="37">
        <f t="shared" si="381"/>
        <v>45710</v>
      </c>
      <c r="N860" s="37">
        <f t="shared" si="393"/>
        <v>45715</v>
      </c>
      <c r="O860" s="37" t="str">
        <f t="shared" si="395"/>
        <v/>
      </c>
      <c r="P860" s="28"/>
      <c r="Q860" s="40" t="str">
        <f t="shared" si="382"/>
        <v/>
      </c>
      <c r="R860" s="41" t="str">
        <f t="shared" si="383"/>
        <v/>
      </c>
      <c r="S860" s="42" t="str">
        <f t="shared" si="384"/>
        <v/>
      </c>
      <c r="T860" s="42" t="str">
        <f t="shared" si="385"/>
        <v/>
      </c>
      <c r="U860" s="42">
        <f t="shared" si="386"/>
        <v>0</v>
      </c>
      <c r="V860" s="37" t="str">
        <f t="shared" ca="1" si="387"/>
        <v>No prazo, ainda não iniciado</v>
      </c>
      <c r="W860" s="33" t="e">
        <f t="shared" si="391"/>
        <v>#REF!</v>
      </c>
    </row>
    <row r="861" spans="1:23" x14ac:dyDescent="0.25">
      <c r="A861" s="29" t="e">
        <f t="shared" si="376"/>
        <v>#REF!</v>
      </c>
      <c r="B861" s="30" t="s">
        <v>23</v>
      </c>
      <c r="C861" s="31" t="s">
        <v>185</v>
      </c>
      <c r="D861" s="31" t="s">
        <v>186</v>
      </c>
      <c r="E861" s="33" t="str">
        <f t="shared" si="380"/>
        <v>88/2022 - Material Odontológico RMS-2</v>
      </c>
      <c r="F861" s="34"/>
      <c r="G861" s="35" t="str">
        <f t="shared" si="394"/>
        <v>DISPONIBILIZAÇÃO DAS EEOO</v>
      </c>
      <c r="H861" s="31" t="s">
        <v>187</v>
      </c>
      <c r="I861" s="54">
        <v>45745</v>
      </c>
      <c r="J861" s="37" t="str">
        <f t="shared" si="392"/>
        <v>I</v>
      </c>
      <c r="K861" s="38" t="s">
        <v>34</v>
      </c>
      <c r="L861" s="53">
        <v>5</v>
      </c>
      <c r="M861" s="37">
        <f t="shared" si="381"/>
        <v>45715</v>
      </c>
      <c r="N861" s="37">
        <f t="shared" si="393"/>
        <v>45720</v>
      </c>
      <c r="O861" s="37" t="str">
        <f t="shared" si="395"/>
        <v/>
      </c>
      <c r="P861" s="28"/>
      <c r="Q861" s="40" t="str">
        <f t="shared" si="382"/>
        <v/>
      </c>
      <c r="R861" s="41" t="str">
        <f t="shared" si="383"/>
        <v/>
      </c>
      <c r="S861" s="42" t="str">
        <f t="shared" si="384"/>
        <v/>
      </c>
      <c r="T861" s="42" t="str">
        <f t="shared" si="385"/>
        <v/>
      </c>
      <c r="U861" s="42">
        <f t="shared" si="386"/>
        <v>0</v>
      </c>
      <c r="V861" s="37" t="str">
        <f t="shared" ca="1" si="387"/>
        <v>No prazo, ainda não iniciado</v>
      </c>
      <c r="W861" s="33" t="e">
        <f t="shared" si="391"/>
        <v>#REF!</v>
      </c>
    </row>
    <row r="862" spans="1:23" x14ac:dyDescent="0.25">
      <c r="A862" s="29" t="e">
        <f t="shared" si="376"/>
        <v>#REF!</v>
      </c>
      <c r="B862" s="30" t="s">
        <v>23</v>
      </c>
      <c r="C862" s="31" t="s">
        <v>185</v>
      </c>
      <c r="D862" s="31" t="s">
        <v>186</v>
      </c>
      <c r="E862" s="33" t="str">
        <f t="shared" si="380"/>
        <v>88/2022 - Material Odontológico RMS-2</v>
      </c>
      <c r="F862" s="34"/>
      <c r="G862" s="35" t="str">
        <f t="shared" si="394"/>
        <v>DISPONIBILIZAÇÃO DAS EEOO</v>
      </c>
      <c r="H862" s="31" t="s">
        <v>187</v>
      </c>
      <c r="I862" s="54">
        <v>45745</v>
      </c>
      <c r="J862" s="37" t="str">
        <f t="shared" si="392"/>
        <v>J</v>
      </c>
      <c r="K862" s="38" t="s">
        <v>35</v>
      </c>
      <c r="L862" s="53">
        <v>5</v>
      </c>
      <c r="M862" s="37">
        <f t="shared" si="381"/>
        <v>45720</v>
      </c>
      <c r="N862" s="37">
        <f t="shared" si="393"/>
        <v>45725</v>
      </c>
      <c r="O862" s="37" t="str">
        <f t="shared" si="395"/>
        <v/>
      </c>
      <c r="P862" s="28"/>
      <c r="Q862" s="40" t="str">
        <f t="shared" si="382"/>
        <v/>
      </c>
      <c r="R862" s="41" t="str">
        <f t="shared" si="383"/>
        <v/>
      </c>
      <c r="S862" s="42" t="str">
        <f t="shared" si="384"/>
        <v/>
      </c>
      <c r="T862" s="42" t="str">
        <f t="shared" si="385"/>
        <v/>
      </c>
      <c r="U862" s="42">
        <f t="shared" si="386"/>
        <v>0</v>
      </c>
      <c r="V862" s="37" t="str">
        <f t="shared" ca="1" si="387"/>
        <v>No prazo, ainda não iniciado</v>
      </c>
      <c r="W862" s="33" t="e">
        <f t="shared" si="391"/>
        <v>#REF!</v>
      </c>
    </row>
    <row r="863" spans="1:23" x14ac:dyDescent="0.25">
      <c r="A863" s="29" t="e">
        <f t="shared" si="376"/>
        <v>#REF!</v>
      </c>
      <c r="B863" s="30" t="s">
        <v>23</v>
      </c>
      <c r="C863" s="31" t="s">
        <v>185</v>
      </c>
      <c r="D863" s="31" t="s">
        <v>186</v>
      </c>
      <c r="E863" s="33" t="str">
        <f t="shared" si="380"/>
        <v>88/2022 - Material Odontológico RMS-2</v>
      </c>
      <c r="F863" s="34"/>
      <c r="G863" s="35" t="str">
        <f t="shared" si="394"/>
        <v>DISPONIBILIZAÇÃO DAS EEOO</v>
      </c>
      <c r="H863" s="31" t="s">
        <v>187</v>
      </c>
      <c r="I863" s="54">
        <v>45745</v>
      </c>
      <c r="J863" s="37" t="str">
        <f t="shared" si="392"/>
        <v>K</v>
      </c>
      <c r="K863" s="38" t="s">
        <v>36</v>
      </c>
      <c r="L863" s="53">
        <v>5</v>
      </c>
      <c r="M863" s="37">
        <f t="shared" si="381"/>
        <v>45725</v>
      </c>
      <c r="N863" s="37">
        <f t="shared" si="393"/>
        <v>45730</v>
      </c>
      <c r="O863" s="37" t="str">
        <f t="shared" si="395"/>
        <v/>
      </c>
      <c r="P863" s="28"/>
      <c r="Q863" s="40" t="str">
        <f t="shared" si="382"/>
        <v/>
      </c>
      <c r="R863" s="41" t="str">
        <f t="shared" si="383"/>
        <v/>
      </c>
      <c r="S863" s="42" t="str">
        <f t="shared" si="384"/>
        <v/>
      </c>
      <c r="T863" s="42" t="str">
        <f t="shared" si="385"/>
        <v/>
      </c>
      <c r="U863" s="42">
        <f t="shared" si="386"/>
        <v>0</v>
      </c>
      <c r="V863" s="37" t="str">
        <f t="shared" ca="1" si="387"/>
        <v>No prazo, ainda não iniciado</v>
      </c>
      <c r="W863" s="33" t="e">
        <f t="shared" si="391"/>
        <v>#REF!</v>
      </c>
    </row>
    <row r="864" spans="1:23" x14ac:dyDescent="0.25">
      <c r="A864" s="29" t="e">
        <f t="shared" si="376"/>
        <v>#REF!</v>
      </c>
      <c r="B864" s="30" t="s">
        <v>23</v>
      </c>
      <c r="C864" s="31" t="s">
        <v>185</v>
      </c>
      <c r="D864" s="31" t="s">
        <v>186</v>
      </c>
      <c r="E864" s="33" t="str">
        <f t="shared" si="380"/>
        <v>88/2022 - Material Odontológico RMS-2</v>
      </c>
      <c r="F864" s="34"/>
      <c r="G864" s="35" t="str">
        <f t="shared" si="394"/>
        <v>DISPONIBILIZAÇÃO DAS EEOO</v>
      </c>
      <c r="H864" s="31" t="s">
        <v>187</v>
      </c>
      <c r="I864" s="54">
        <v>45745</v>
      </c>
      <c r="J864" s="37" t="str">
        <f t="shared" si="392"/>
        <v>L</v>
      </c>
      <c r="K864" s="38" t="s">
        <v>37</v>
      </c>
      <c r="L864" s="53">
        <v>5</v>
      </c>
      <c r="M864" s="37">
        <f t="shared" si="381"/>
        <v>45730</v>
      </c>
      <c r="N864" s="43">
        <f>I864-10</f>
        <v>45735</v>
      </c>
      <c r="O864" s="37" t="str">
        <f t="shared" si="395"/>
        <v/>
      </c>
      <c r="P864" s="28"/>
      <c r="Q864" s="40" t="str">
        <f t="shared" si="382"/>
        <v/>
      </c>
      <c r="R864" s="41" t="str">
        <f t="shared" si="383"/>
        <v/>
      </c>
      <c r="S864" s="42" t="str">
        <f t="shared" si="384"/>
        <v/>
      </c>
      <c r="T864" s="42" t="str">
        <f t="shared" si="385"/>
        <v/>
      </c>
      <c r="U864" s="42">
        <f t="shared" si="386"/>
        <v>0</v>
      </c>
      <c r="V864" s="37" t="str">
        <f t="shared" ca="1" si="387"/>
        <v>No prazo, ainda não iniciado</v>
      </c>
      <c r="W864" s="33" t="e">
        <f t="shared" si="391"/>
        <v>#REF!</v>
      </c>
    </row>
    <row r="865" spans="1:23" x14ac:dyDescent="0.25">
      <c r="A865" s="29" t="e">
        <f t="shared" si="376"/>
        <v>#REF!</v>
      </c>
      <c r="B865" s="30" t="s">
        <v>188</v>
      </c>
      <c r="C865" s="31" t="s">
        <v>388</v>
      </c>
      <c r="D865" s="32" t="s">
        <v>190</v>
      </c>
      <c r="E865" s="33" t="str">
        <f t="shared" si="380"/>
        <v>02/2024 - Tecidos</v>
      </c>
      <c r="F865" s="34"/>
      <c r="G865" s="35" t="str">
        <f>IF(P865="",MID(K865,5,999),IF(P866="",MID(K866,5,999),IF(P867="",MID(K867,5,999),IF(P868="",MID(K868,5,999),IF(P869="",MID(K869,5,999),IF(P870="",MID(K870,5,999),IF(P871="",MID(K871,5,999),IF(P872="",MID(K872,5,999),IF(P873="",MID(K873,5,999),IF(P874="",MID(K874,5,999),IF(P875="",MID(K875,5,999),MID(K876,5,999))))))))))))</f>
        <v>HOMOLOGAÇÃO</v>
      </c>
      <c r="H865" s="47" t="s">
        <v>189</v>
      </c>
      <c r="I865" s="36">
        <v>45554</v>
      </c>
      <c r="J865" s="37" t="str">
        <f t="shared" si="392"/>
        <v>A</v>
      </c>
      <c r="K865" s="38" t="s">
        <v>26</v>
      </c>
      <c r="L865" s="55">
        <v>0</v>
      </c>
      <c r="M865" s="37">
        <f t="shared" si="381"/>
        <v>45473</v>
      </c>
      <c r="N865" s="37">
        <f t="shared" ref="N865:N875" si="396">M866</f>
        <v>45473</v>
      </c>
      <c r="O865" s="37">
        <f>M865</f>
        <v>45473</v>
      </c>
      <c r="P865" s="28">
        <v>44995</v>
      </c>
      <c r="Q865" s="40" t="str">
        <f t="shared" si="382"/>
        <v>S</v>
      </c>
      <c r="R865" s="41">
        <f t="shared" si="383"/>
        <v>-478</v>
      </c>
      <c r="S865" s="42">
        <f t="shared" si="384"/>
        <v>0</v>
      </c>
      <c r="T865" s="42">
        <f t="shared" si="385"/>
        <v>-478</v>
      </c>
      <c r="U865" s="42">
        <f t="shared" si="386"/>
        <v>1</v>
      </c>
      <c r="V865" s="37" t="str">
        <f t="shared" ca="1" si="387"/>
        <v>Executado no prazo</v>
      </c>
      <c r="W865" s="33" t="e">
        <f t="shared" si="391"/>
        <v>#REF!</v>
      </c>
    </row>
    <row r="866" spans="1:23" x14ac:dyDescent="0.25">
      <c r="A866" s="29" t="e">
        <f t="shared" si="376"/>
        <v>#REF!</v>
      </c>
      <c r="B866" s="30" t="s">
        <v>188</v>
      </c>
      <c r="C866" s="31" t="s">
        <v>388</v>
      </c>
      <c r="D866" s="32" t="s">
        <v>190</v>
      </c>
      <c r="E866" s="33" t="str">
        <f t="shared" si="380"/>
        <v>02/2024 - Tecidos</v>
      </c>
      <c r="F866" s="34"/>
      <c r="G866" s="35" t="str">
        <f t="shared" ref="G866:G876" si="397">G865</f>
        <v>HOMOLOGAÇÃO</v>
      </c>
      <c r="H866" s="47" t="s">
        <v>189</v>
      </c>
      <c r="I866" s="36">
        <v>45554</v>
      </c>
      <c r="J866" s="37" t="str">
        <f t="shared" si="392"/>
        <v>B</v>
      </c>
      <c r="K866" s="38" t="s">
        <v>27</v>
      </c>
      <c r="L866" s="55">
        <v>1</v>
      </c>
      <c r="M866" s="37">
        <f t="shared" si="381"/>
        <v>45473</v>
      </c>
      <c r="N866" s="37">
        <f t="shared" si="396"/>
        <v>45474</v>
      </c>
      <c r="O866" s="37">
        <f t="shared" ref="O866:O876" si="398">IF(P865&lt;&gt;"",P865,"")</f>
        <v>44995</v>
      </c>
      <c r="P866" s="28">
        <v>44996</v>
      </c>
      <c r="Q866" s="40" t="str">
        <f t="shared" si="382"/>
        <v>S</v>
      </c>
      <c r="R866" s="41">
        <f t="shared" si="383"/>
        <v>1</v>
      </c>
      <c r="S866" s="42">
        <f t="shared" si="384"/>
        <v>1</v>
      </c>
      <c r="T866" s="42">
        <f t="shared" si="385"/>
        <v>0</v>
      </c>
      <c r="U866" s="42">
        <f t="shared" si="386"/>
        <v>1</v>
      </c>
      <c r="V866" s="37" t="str">
        <f t="shared" ca="1" si="387"/>
        <v>Executado no prazo</v>
      </c>
      <c r="W866" s="33" t="e">
        <f t="shared" si="391"/>
        <v>#REF!</v>
      </c>
    </row>
    <row r="867" spans="1:23" x14ac:dyDescent="0.25">
      <c r="A867" s="29" t="e">
        <f t="shared" si="376"/>
        <v>#REF!</v>
      </c>
      <c r="B867" s="30" t="s">
        <v>188</v>
      </c>
      <c r="C867" s="31" t="s">
        <v>388</v>
      </c>
      <c r="D867" s="32" t="s">
        <v>190</v>
      </c>
      <c r="E867" s="33" t="str">
        <f t="shared" si="380"/>
        <v>02/2024 - Tecidos</v>
      </c>
      <c r="F867" s="34"/>
      <c r="G867" s="35" t="str">
        <f t="shared" si="397"/>
        <v>HOMOLOGAÇÃO</v>
      </c>
      <c r="H867" s="47" t="s">
        <v>189</v>
      </c>
      <c r="I867" s="36">
        <v>45554</v>
      </c>
      <c r="J867" s="37" t="str">
        <f t="shared" si="392"/>
        <v>C</v>
      </c>
      <c r="K867" s="38" t="s">
        <v>28</v>
      </c>
      <c r="L867" s="55">
        <v>5</v>
      </c>
      <c r="M867" s="37">
        <f t="shared" si="381"/>
        <v>45474</v>
      </c>
      <c r="N867" s="37">
        <f t="shared" si="396"/>
        <v>45479</v>
      </c>
      <c r="O867" s="37">
        <f t="shared" si="398"/>
        <v>44996</v>
      </c>
      <c r="P867" s="28">
        <v>45012</v>
      </c>
      <c r="Q867" s="40" t="str">
        <f t="shared" si="382"/>
        <v>S</v>
      </c>
      <c r="R867" s="41">
        <f t="shared" si="383"/>
        <v>16</v>
      </c>
      <c r="S867" s="42">
        <f t="shared" si="384"/>
        <v>5</v>
      </c>
      <c r="T867" s="42">
        <f t="shared" si="385"/>
        <v>11</v>
      </c>
      <c r="U867" s="42">
        <f t="shared" si="386"/>
        <v>1</v>
      </c>
      <c r="V867" s="37" t="str">
        <f t="shared" ca="1" si="387"/>
        <v>Executado no prazo</v>
      </c>
      <c r="W867" s="33" t="e">
        <f t="shared" si="391"/>
        <v>#REF!</v>
      </c>
    </row>
    <row r="868" spans="1:23" x14ac:dyDescent="0.25">
      <c r="A868" s="29" t="e">
        <f t="shared" si="376"/>
        <v>#REF!</v>
      </c>
      <c r="B868" s="30" t="s">
        <v>188</v>
      </c>
      <c r="C868" s="31" t="s">
        <v>388</v>
      </c>
      <c r="D868" s="32" t="s">
        <v>190</v>
      </c>
      <c r="E868" s="33" t="str">
        <f t="shared" si="380"/>
        <v>02/2024 - Tecidos</v>
      </c>
      <c r="F868" s="34"/>
      <c r="G868" s="35" t="str">
        <f t="shared" si="397"/>
        <v>HOMOLOGAÇÃO</v>
      </c>
      <c r="H868" s="47" t="s">
        <v>189</v>
      </c>
      <c r="I868" s="36">
        <v>45554</v>
      </c>
      <c r="J868" s="37" t="str">
        <f t="shared" si="392"/>
        <v>D</v>
      </c>
      <c r="K868" s="38" t="s">
        <v>29</v>
      </c>
      <c r="L868" s="55">
        <v>5</v>
      </c>
      <c r="M868" s="37">
        <f t="shared" si="381"/>
        <v>45479</v>
      </c>
      <c r="N868" s="37">
        <f t="shared" si="396"/>
        <v>45484</v>
      </c>
      <c r="O868" s="37">
        <f t="shared" si="398"/>
        <v>45012</v>
      </c>
      <c r="P868" s="28">
        <v>45063</v>
      </c>
      <c r="Q868" s="40" t="str">
        <f t="shared" si="382"/>
        <v>S</v>
      </c>
      <c r="R868" s="41">
        <f t="shared" si="383"/>
        <v>51</v>
      </c>
      <c r="S868" s="42">
        <f t="shared" si="384"/>
        <v>5</v>
      </c>
      <c r="T868" s="42">
        <f t="shared" si="385"/>
        <v>46</v>
      </c>
      <c r="U868" s="42">
        <f t="shared" si="386"/>
        <v>1</v>
      </c>
      <c r="V868" s="37" t="str">
        <f t="shared" ca="1" si="387"/>
        <v>Executado no prazo</v>
      </c>
      <c r="W868" s="33" t="e">
        <f t="shared" si="391"/>
        <v>#REF!</v>
      </c>
    </row>
    <row r="869" spans="1:23" x14ac:dyDescent="0.25">
      <c r="A869" s="29" t="e">
        <f t="shared" si="376"/>
        <v>#REF!</v>
      </c>
      <c r="B869" s="30" t="s">
        <v>188</v>
      </c>
      <c r="C869" s="31" t="s">
        <v>388</v>
      </c>
      <c r="D869" s="32" t="s">
        <v>190</v>
      </c>
      <c r="E869" s="33" t="str">
        <f t="shared" si="380"/>
        <v>02/2024 - Tecidos</v>
      </c>
      <c r="F869" s="34"/>
      <c r="G869" s="35" t="str">
        <f t="shared" si="397"/>
        <v>HOMOLOGAÇÃO</v>
      </c>
      <c r="H869" s="47" t="s">
        <v>189</v>
      </c>
      <c r="I869" s="36">
        <v>45554</v>
      </c>
      <c r="J869" s="37" t="str">
        <f t="shared" si="392"/>
        <v>E</v>
      </c>
      <c r="K869" s="38" t="s">
        <v>30</v>
      </c>
      <c r="L869" s="55">
        <v>2</v>
      </c>
      <c r="M869" s="37">
        <f t="shared" si="381"/>
        <v>45484</v>
      </c>
      <c r="N869" s="37">
        <f t="shared" si="396"/>
        <v>45486</v>
      </c>
      <c r="O869" s="37">
        <f t="shared" si="398"/>
        <v>45063</v>
      </c>
      <c r="P869" s="28">
        <v>45068</v>
      </c>
      <c r="Q869" s="40" t="str">
        <f t="shared" si="382"/>
        <v>S</v>
      </c>
      <c r="R869" s="41">
        <f t="shared" si="383"/>
        <v>5</v>
      </c>
      <c r="S869" s="42">
        <f t="shared" si="384"/>
        <v>2</v>
      </c>
      <c r="T869" s="42">
        <f t="shared" si="385"/>
        <v>3</v>
      </c>
      <c r="U869" s="42">
        <f t="shared" si="386"/>
        <v>1</v>
      </c>
      <c r="V869" s="37" t="str">
        <f t="shared" ca="1" si="387"/>
        <v>Executado no prazo</v>
      </c>
      <c r="W869" s="33" t="e">
        <f t="shared" si="391"/>
        <v>#REF!</v>
      </c>
    </row>
    <row r="870" spans="1:23" x14ac:dyDescent="0.25">
      <c r="A870" s="29" t="e">
        <f t="shared" si="376"/>
        <v>#REF!</v>
      </c>
      <c r="B870" s="30" t="s">
        <v>188</v>
      </c>
      <c r="C870" s="31" t="s">
        <v>388</v>
      </c>
      <c r="D870" s="32" t="s">
        <v>190</v>
      </c>
      <c r="E870" s="33" t="str">
        <f t="shared" si="380"/>
        <v>02/2024 - Tecidos</v>
      </c>
      <c r="F870" s="34"/>
      <c r="G870" s="35" t="str">
        <f t="shared" si="397"/>
        <v>HOMOLOGAÇÃO</v>
      </c>
      <c r="H870" s="47" t="s">
        <v>189</v>
      </c>
      <c r="I870" s="36">
        <v>45554</v>
      </c>
      <c r="J870" s="37" t="str">
        <f t="shared" si="392"/>
        <v>F</v>
      </c>
      <c r="K870" s="38" t="s">
        <v>31</v>
      </c>
      <c r="L870" s="55">
        <v>3</v>
      </c>
      <c r="M870" s="37">
        <f t="shared" si="381"/>
        <v>45486</v>
      </c>
      <c r="N870" s="37">
        <f t="shared" si="396"/>
        <v>45489</v>
      </c>
      <c r="O870" s="37">
        <f t="shared" si="398"/>
        <v>45068</v>
      </c>
      <c r="P870" s="28">
        <v>45072</v>
      </c>
      <c r="Q870" s="40" t="str">
        <f t="shared" si="382"/>
        <v>S</v>
      </c>
      <c r="R870" s="41">
        <f t="shared" si="383"/>
        <v>4</v>
      </c>
      <c r="S870" s="42">
        <f t="shared" si="384"/>
        <v>3</v>
      </c>
      <c r="T870" s="42">
        <f t="shared" si="385"/>
        <v>1</v>
      </c>
      <c r="U870" s="42">
        <f t="shared" si="386"/>
        <v>1</v>
      </c>
      <c r="V870" s="37" t="str">
        <f t="shared" ca="1" si="387"/>
        <v>Executado no prazo</v>
      </c>
      <c r="W870" s="33" t="e">
        <f t="shared" si="391"/>
        <v>#REF!</v>
      </c>
    </row>
    <row r="871" spans="1:23" x14ac:dyDescent="0.25">
      <c r="A871" s="29" t="e">
        <f t="shared" si="376"/>
        <v>#REF!</v>
      </c>
      <c r="B871" s="30" t="s">
        <v>188</v>
      </c>
      <c r="C871" s="31" t="s">
        <v>388</v>
      </c>
      <c r="D871" s="32" t="s">
        <v>190</v>
      </c>
      <c r="E871" s="33" t="str">
        <f t="shared" si="380"/>
        <v>02/2024 - Tecidos</v>
      </c>
      <c r="F871" s="48"/>
      <c r="G871" s="35" t="str">
        <f t="shared" si="397"/>
        <v>HOMOLOGAÇÃO</v>
      </c>
      <c r="H871" s="47" t="s">
        <v>189</v>
      </c>
      <c r="I871" s="36">
        <v>45554</v>
      </c>
      <c r="J871" s="37" t="str">
        <f t="shared" si="392"/>
        <v>G</v>
      </c>
      <c r="K871" s="38" t="s">
        <v>32</v>
      </c>
      <c r="L871" s="39">
        <v>5</v>
      </c>
      <c r="M871" s="37">
        <f t="shared" si="381"/>
        <v>45489</v>
      </c>
      <c r="N871" s="37">
        <f t="shared" si="396"/>
        <v>45494</v>
      </c>
      <c r="O871" s="37">
        <f t="shared" si="398"/>
        <v>45072</v>
      </c>
      <c r="P871" s="28">
        <v>45078</v>
      </c>
      <c r="Q871" s="40" t="str">
        <f t="shared" si="382"/>
        <v>S</v>
      </c>
      <c r="R871" s="41">
        <f t="shared" si="383"/>
        <v>6</v>
      </c>
      <c r="S871" s="42">
        <f t="shared" si="384"/>
        <v>5</v>
      </c>
      <c r="T871" s="42">
        <f t="shared" si="385"/>
        <v>1</v>
      </c>
      <c r="U871" s="42">
        <f t="shared" si="386"/>
        <v>1</v>
      </c>
      <c r="V871" s="37" t="str">
        <f t="shared" ca="1" si="387"/>
        <v>Executado no prazo</v>
      </c>
      <c r="W871" s="33" t="e">
        <f t="shared" si="391"/>
        <v>#REF!</v>
      </c>
    </row>
    <row r="872" spans="1:23" x14ac:dyDescent="0.25">
      <c r="A872" s="29" t="e">
        <f t="shared" si="376"/>
        <v>#REF!</v>
      </c>
      <c r="B872" s="30" t="s">
        <v>188</v>
      </c>
      <c r="C872" s="31" t="s">
        <v>388</v>
      </c>
      <c r="D872" s="32" t="s">
        <v>190</v>
      </c>
      <c r="E872" s="33" t="str">
        <f t="shared" si="380"/>
        <v>02/2024 - Tecidos</v>
      </c>
      <c r="F872" s="48"/>
      <c r="G872" s="35" t="str">
        <f t="shared" si="397"/>
        <v>HOMOLOGAÇÃO</v>
      </c>
      <c r="H872" s="47" t="s">
        <v>189</v>
      </c>
      <c r="I872" s="36">
        <v>45554</v>
      </c>
      <c r="J872" s="37" t="str">
        <f t="shared" si="392"/>
        <v>H</v>
      </c>
      <c r="K872" s="38" t="s">
        <v>33</v>
      </c>
      <c r="L872" s="39">
        <v>5</v>
      </c>
      <c r="M872" s="37">
        <f t="shared" si="381"/>
        <v>45494</v>
      </c>
      <c r="N872" s="37">
        <f t="shared" si="396"/>
        <v>45499</v>
      </c>
      <c r="O872" s="37">
        <f t="shared" si="398"/>
        <v>45078</v>
      </c>
      <c r="P872" s="28">
        <v>45083</v>
      </c>
      <c r="Q872" s="40" t="str">
        <f t="shared" si="382"/>
        <v>S</v>
      </c>
      <c r="R872" s="41">
        <f t="shared" si="383"/>
        <v>5</v>
      </c>
      <c r="S872" s="42">
        <f t="shared" si="384"/>
        <v>5</v>
      </c>
      <c r="T872" s="42">
        <f t="shared" si="385"/>
        <v>0</v>
      </c>
      <c r="U872" s="42">
        <f t="shared" si="386"/>
        <v>1</v>
      </c>
      <c r="V872" s="37" t="str">
        <f t="shared" ca="1" si="387"/>
        <v>Executado no prazo</v>
      </c>
      <c r="W872" s="33" t="e">
        <f t="shared" si="391"/>
        <v>#REF!</v>
      </c>
    </row>
    <row r="873" spans="1:23" x14ac:dyDescent="0.25">
      <c r="A873" s="29" t="e">
        <f t="shared" si="376"/>
        <v>#REF!</v>
      </c>
      <c r="B873" s="30" t="s">
        <v>188</v>
      </c>
      <c r="C873" s="31" t="s">
        <v>388</v>
      </c>
      <c r="D873" s="32" t="s">
        <v>190</v>
      </c>
      <c r="E873" s="33" t="str">
        <f t="shared" si="380"/>
        <v>02/2024 - Tecidos</v>
      </c>
      <c r="F873" s="48"/>
      <c r="G873" s="35" t="str">
        <f t="shared" si="397"/>
        <v>HOMOLOGAÇÃO</v>
      </c>
      <c r="H873" s="47" t="s">
        <v>189</v>
      </c>
      <c r="I873" s="36">
        <v>45554</v>
      </c>
      <c r="J873" s="37" t="str">
        <f t="shared" si="392"/>
        <v>I</v>
      </c>
      <c r="K873" s="38" t="s">
        <v>34</v>
      </c>
      <c r="L873" s="39">
        <v>15</v>
      </c>
      <c r="M873" s="37">
        <f t="shared" si="381"/>
        <v>45499</v>
      </c>
      <c r="N873" s="37">
        <f t="shared" si="396"/>
        <v>45514</v>
      </c>
      <c r="O873" s="37">
        <f t="shared" si="398"/>
        <v>45083</v>
      </c>
      <c r="P873" s="28">
        <v>45108</v>
      </c>
      <c r="Q873" s="40" t="str">
        <f t="shared" si="382"/>
        <v>S</v>
      </c>
      <c r="R873" s="41">
        <f t="shared" si="383"/>
        <v>25</v>
      </c>
      <c r="S873" s="42">
        <f t="shared" si="384"/>
        <v>15</v>
      </c>
      <c r="T873" s="42">
        <f t="shared" si="385"/>
        <v>10</v>
      </c>
      <c r="U873" s="42">
        <f t="shared" si="386"/>
        <v>1</v>
      </c>
      <c r="V873" s="37" t="str">
        <f t="shared" ca="1" si="387"/>
        <v>Executado no prazo</v>
      </c>
      <c r="W873" s="33" t="e">
        <f t="shared" si="391"/>
        <v>#REF!</v>
      </c>
    </row>
    <row r="874" spans="1:23" x14ac:dyDescent="0.25">
      <c r="A874" s="29" t="e">
        <f t="shared" si="376"/>
        <v>#REF!</v>
      </c>
      <c r="B874" s="30" t="s">
        <v>188</v>
      </c>
      <c r="C874" s="31" t="s">
        <v>388</v>
      </c>
      <c r="D874" s="32" t="s">
        <v>190</v>
      </c>
      <c r="E874" s="33" t="str">
        <f t="shared" si="380"/>
        <v>02/2024 - Tecidos</v>
      </c>
      <c r="F874" s="48"/>
      <c r="G874" s="35" t="str">
        <f t="shared" si="397"/>
        <v>HOMOLOGAÇÃO</v>
      </c>
      <c r="H874" s="47" t="s">
        <v>189</v>
      </c>
      <c r="I874" s="36">
        <v>45554</v>
      </c>
      <c r="J874" s="37" t="str">
        <f t="shared" si="392"/>
        <v>J</v>
      </c>
      <c r="K874" s="38" t="s">
        <v>35</v>
      </c>
      <c r="L874" s="39">
        <v>5</v>
      </c>
      <c r="M874" s="37">
        <f t="shared" si="381"/>
        <v>45514</v>
      </c>
      <c r="N874" s="37">
        <f t="shared" si="396"/>
        <v>45519</v>
      </c>
      <c r="O874" s="37">
        <f t="shared" si="398"/>
        <v>45108</v>
      </c>
      <c r="P874" s="28">
        <v>45127</v>
      </c>
      <c r="Q874" s="40" t="str">
        <f t="shared" si="382"/>
        <v>S</v>
      </c>
      <c r="R874" s="41">
        <f t="shared" si="383"/>
        <v>19</v>
      </c>
      <c r="S874" s="42">
        <f t="shared" si="384"/>
        <v>5</v>
      </c>
      <c r="T874" s="42">
        <f t="shared" si="385"/>
        <v>14</v>
      </c>
      <c r="U874" s="42">
        <f t="shared" si="386"/>
        <v>1</v>
      </c>
      <c r="V874" s="37" t="str">
        <f t="shared" ca="1" si="387"/>
        <v>Executado no prazo</v>
      </c>
      <c r="W874" s="33" t="e">
        <f t="shared" si="391"/>
        <v>#REF!</v>
      </c>
    </row>
    <row r="875" spans="1:23" x14ac:dyDescent="0.25">
      <c r="A875" s="29" t="e">
        <f t="shared" si="376"/>
        <v>#REF!</v>
      </c>
      <c r="B875" s="30" t="s">
        <v>188</v>
      </c>
      <c r="C875" s="31" t="s">
        <v>388</v>
      </c>
      <c r="D875" s="32" t="s">
        <v>190</v>
      </c>
      <c r="E875" s="33" t="str">
        <f t="shared" si="380"/>
        <v>02/2024 - Tecidos</v>
      </c>
      <c r="F875" s="48"/>
      <c r="G875" s="35" t="str">
        <f t="shared" si="397"/>
        <v>HOMOLOGAÇÃO</v>
      </c>
      <c r="H875" s="47" t="s">
        <v>189</v>
      </c>
      <c r="I875" s="36">
        <v>45554</v>
      </c>
      <c r="J875" s="37" t="str">
        <f t="shared" si="392"/>
        <v>K</v>
      </c>
      <c r="K875" s="38" t="s">
        <v>36</v>
      </c>
      <c r="L875" s="39">
        <v>20</v>
      </c>
      <c r="M875" s="37">
        <f t="shared" si="381"/>
        <v>45519</v>
      </c>
      <c r="N875" s="37">
        <f t="shared" si="396"/>
        <v>45539</v>
      </c>
      <c r="O875" s="37">
        <f t="shared" si="398"/>
        <v>45127</v>
      </c>
      <c r="P875" s="28"/>
      <c r="Q875" s="40" t="str">
        <f t="shared" si="382"/>
        <v/>
      </c>
      <c r="R875" s="41" t="str">
        <f t="shared" si="383"/>
        <v/>
      </c>
      <c r="S875" s="42" t="str">
        <f t="shared" si="384"/>
        <v/>
      </c>
      <c r="T875" s="42" t="str">
        <f t="shared" si="385"/>
        <v/>
      </c>
      <c r="U875" s="42">
        <f t="shared" si="386"/>
        <v>0</v>
      </c>
      <c r="V875" s="37" t="str">
        <f t="shared" ca="1" si="387"/>
        <v>No prazo, em andamento</v>
      </c>
      <c r="W875" s="33" t="e">
        <f t="shared" si="391"/>
        <v>#REF!</v>
      </c>
    </row>
    <row r="876" spans="1:23" x14ac:dyDescent="0.25">
      <c r="A876" s="29" t="e">
        <f t="shared" si="376"/>
        <v>#REF!</v>
      </c>
      <c r="B876" s="30" t="s">
        <v>188</v>
      </c>
      <c r="C876" s="31" t="s">
        <v>388</v>
      </c>
      <c r="D876" s="32" t="s">
        <v>190</v>
      </c>
      <c r="E876" s="33" t="str">
        <f t="shared" si="380"/>
        <v>02/2024 - Tecidos</v>
      </c>
      <c r="F876" s="48"/>
      <c r="G876" s="35" t="str">
        <f t="shared" si="397"/>
        <v>HOMOLOGAÇÃO</v>
      </c>
      <c r="H876" s="47" t="s">
        <v>189</v>
      </c>
      <c r="I876" s="36">
        <v>45554</v>
      </c>
      <c r="J876" s="37" t="str">
        <f t="shared" si="392"/>
        <v>L</v>
      </c>
      <c r="K876" s="38" t="s">
        <v>37</v>
      </c>
      <c r="L876" s="39">
        <v>5</v>
      </c>
      <c r="M876" s="37">
        <f t="shared" si="381"/>
        <v>45539</v>
      </c>
      <c r="N876" s="43">
        <f>I876-10</f>
        <v>45544</v>
      </c>
      <c r="O876" s="37" t="str">
        <f t="shared" si="398"/>
        <v/>
      </c>
      <c r="P876" s="28"/>
      <c r="Q876" s="40" t="str">
        <f t="shared" si="382"/>
        <v/>
      </c>
      <c r="R876" s="41" t="str">
        <f t="shared" si="383"/>
        <v/>
      </c>
      <c r="S876" s="42" t="str">
        <f t="shared" si="384"/>
        <v/>
      </c>
      <c r="T876" s="42" t="str">
        <f t="shared" si="385"/>
        <v/>
      </c>
      <c r="U876" s="42">
        <f t="shared" si="386"/>
        <v>0</v>
      </c>
      <c r="V876" s="37" t="str">
        <f t="shared" ca="1" si="387"/>
        <v>No prazo, ainda não iniciado</v>
      </c>
      <c r="W876" s="33" t="e">
        <f t="shared" si="391"/>
        <v>#REF!</v>
      </c>
    </row>
    <row r="877" spans="1:23" x14ac:dyDescent="0.25">
      <c r="A877" s="29" t="e">
        <f t="shared" si="376"/>
        <v>#REF!</v>
      </c>
      <c r="B877" s="30" t="s">
        <v>188</v>
      </c>
      <c r="C877" s="31" t="s">
        <v>391</v>
      </c>
      <c r="D877" s="32" t="s">
        <v>192</v>
      </c>
      <c r="E877" s="33" t="str">
        <f t="shared" si="380"/>
        <v>03/2024 - Peça Pronta (boné, cinto, jugular, macacão, etc)</v>
      </c>
      <c r="F877" s="48"/>
      <c r="G877" s="35" t="str">
        <f>IF(P877="",MID(K877,5,999),IF(P878="",MID(K878,5,999),IF(P879="",MID(K879,5,999),IF(P880="",MID(K880,5,999),IF(P881="",MID(K881,5,999),IF(P882="",MID(K882,5,999),IF(P883="",MID(K883,5,999),IF(P884="",MID(K884,5,999),IF(P885="",MID(K885,5,999),IF(P886="",MID(K886,5,999),IF(P887="",MID(K887,5,999),MID(K888,5,999))))))))))))</f>
        <v>DISPONIBILIZAÇÃO DAS EEOO</v>
      </c>
      <c r="H877" s="31" t="s">
        <v>191</v>
      </c>
      <c r="I877" s="36">
        <v>45631</v>
      </c>
      <c r="J877" s="37" t="str">
        <f t="shared" si="392"/>
        <v>A</v>
      </c>
      <c r="K877" s="38" t="s">
        <v>26</v>
      </c>
      <c r="L877" s="39">
        <v>0</v>
      </c>
      <c r="M877" s="37">
        <f t="shared" si="381"/>
        <v>45550</v>
      </c>
      <c r="N877" s="37">
        <f t="shared" ref="N877:N887" si="399">M878</f>
        <v>45550</v>
      </c>
      <c r="O877" s="37">
        <f>M877</f>
        <v>45550</v>
      </c>
      <c r="P877" s="28"/>
      <c r="Q877" s="40" t="str">
        <f t="shared" si="382"/>
        <v/>
      </c>
      <c r="R877" s="41" t="str">
        <f t="shared" si="383"/>
        <v/>
      </c>
      <c r="S877" s="42" t="str">
        <f t="shared" si="384"/>
        <v/>
      </c>
      <c r="T877" s="42" t="str">
        <f t="shared" si="385"/>
        <v/>
      </c>
      <c r="U877" s="42">
        <f t="shared" si="386"/>
        <v>0</v>
      </c>
      <c r="V877" s="37" t="str">
        <f t="shared" ca="1" si="387"/>
        <v>No prazo, em andamento</v>
      </c>
      <c r="W877" s="33" t="e">
        <f t="shared" si="391"/>
        <v>#REF!</v>
      </c>
    </row>
    <row r="878" spans="1:23" x14ac:dyDescent="0.25">
      <c r="A878" s="29" t="e">
        <f t="shared" si="376"/>
        <v>#REF!</v>
      </c>
      <c r="B878" s="30" t="s">
        <v>188</v>
      </c>
      <c r="C878" s="31" t="s">
        <v>391</v>
      </c>
      <c r="D878" s="32" t="s">
        <v>192</v>
      </c>
      <c r="E878" s="33" t="str">
        <f t="shared" si="380"/>
        <v>03/2024 - Peça Pronta (boné, cinto, jugular, macacão, etc)</v>
      </c>
      <c r="F878" s="48"/>
      <c r="G878" s="35" t="str">
        <f t="shared" ref="G878:G888" si="400">G877</f>
        <v>DISPONIBILIZAÇÃO DAS EEOO</v>
      </c>
      <c r="H878" s="31" t="s">
        <v>191</v>
      </c>
      <c r="I878" s="36">
        <v>45631</v>
      </c>
      <c r="J878" s="37" t="str">
        <f t="shared" si="392"/>
        <v>B</v>
      </c>
      <c r="K878" s="38" t="s">
        <v>27</v>
      </c>
      <c r="L878" s="55">
        <v>1</v>
      </c>
      <c r="M878" s="37">
        <f t="shared" si="381"/>
        <v>45550</v>
      </c>
      <c r="N878" s="37">
        <f t="shared" si="399"/>
        <v>45551</v>
      </c>
      <c r="O878" s="37" t="str">
        <f t="shared" ref="O878:O888" si="401">IF(P877&lt;&gt;"",P877,"")</f>
        <v/>
      </c>
      <c r="P878" s="28"/>
      <c r="Q878" s="40" t="str">
        <f t="shared" si="382"/>
        <v/>
      </c>
      <c r="R878" s="41" t="str">
        <f t="shared" si="383"/>
        <v/>
      </c>
      <c r="S878" s="42" t="str">
        <f t="shared" si="384"/>
        <v/>
      </c>
      <c r="T878" s="42" t="str">
        <f t="shared" si="385"/>
        <v/>
      </c>
      <c r="U878" s="42">
        <f t="shared" si="386"/>
        <v>0</v>
      </c>
      <c r="V878" s="37" t="str">
        <f t="shared" ca="1" si="387"/>
        <v>No prazo, ainda não iniciado</v>
      </c>
      <c r="W878" s="33" t="e">
        <f t="shared" si="391"/>
        <v>#REF!</v>
      </c>
    </row>
    <row r="879" spans="1:23" x14ac:dyDescent="0.25">
      <c r="A879" s="29" t="e">
        <f t="shared" si="376"/>
        <v>#REF!</v>
      </c>
      <c r="B879" s="30" t="s">
        <v>188</v>
      </c>
      <c r="C879" s="31" t="s">
        <v>391</v>
      </c>
      <c r="D879" s="32" t="s">
        <v>192</v>
      </c>
      <c r="E879" s="33" t="str">
        <f t="shared" si="380"/>
        <v>03/2024 - Peça Pronta (boné, cinto, jugular, macacão, etc)</v>
      </c>
      <c r="F879" s="48"/>
      <c r="G879" s="35" t="str">
        <f t="shared" si="400"/>
        <v>DISPONIBILIZAÇÃO DAS EEOO</v>
      </c>
      <c r="H879" s="31" t="s">
        <v>191</v>
      </c>
      <c r="I879" s="36">
        <v>45631</v>
      </c>
      <c r="J879" s="37" t="str">
        <f t="shared" si="392"/>
        <v>C</v>
      </c>
      <c r="K879" s="38" t="s">
        <v>28</v>
      </c>
      <c r="L879" s="39">
        <v>5</v>
      </c>
      <c r="M879" s="37">
        <f t="shared" si="381"/>
        <v>45551</v>
      </c>
      <c r="N879" s="37">
        <f t="shared" si="399"/>
        <v>45556</v>
      </c>
      <c r="O879" s="37" t="str">
        <f t="shared" si="401"/>
        <v/>
      </c>
      <c r="P879" s="28"/>
      <c r="Q879" s="40" t="str">
        <f t="shared" si="382"/>
        <v/>
      </c>
      <c r="R879" s="41" t="str">
        <f t="shared" si="383"/>
        <v/>
      </c>
      <c r="S879" s="42" t="str">
        <f t="shared" si="384"/>
        <v/>
      </c>
      <c r="T879" s="42" t="str">
        <f t="shared" si="385"/>
        <v/>
      </c>
      <c r="U879" s="42">
        <f t="shared" si="386"/>
        <v>0</v>
      </c>
      <c r="V879" s="37" t="str">
        <f t="shared" ca="1" si="387"/>
        <v>No prazo, ainda não iniciado</v>
      </c>
      <c r="W879" s="33" t="e">
        <f t="shared" si="391"/>
        <v>#REF!</v>
      </c>
    </row>
    <row r="880" spans="1:23" x14ac:dyDescent="0.25">
      <c r="A880" s="29" t="e">
        <f t="shared" si="376"/>
        <v>#REF!</v>
      </c>
      <c r="B880" s="30" t="s">
        <v>188</v>
      </c>
      <c r="C880" s="31" t="s">
        <v>391</v>
      </c>
      <c r="D880" s="32" t="s">
        <v>192</v>
      </c>
      <c r="E880" s="33" t="str">
        <f t="shared" si="380"/>
        <v>03/2024 - Peça Pronta (boné, cinto, jugular, macacão, etc)</v>
      </c>
      <c r="F880" s="48"/>
      <c r="G880" s="35" t="str">
        <f t="shared" si="400"/>
        <v>DISPONIBILIZAÇÃO DAS EEOO</v>
      </c>
      <c r="H880" s="31" t="s">
        <v>191</v>
      </c>
      <c r="I880" s="36">
        <v>45631</v>
      </c>
      <c r="J880" s="37" t="str">
        <f t="shared" si="392"/>
        <v>D</v>
      </c>
      <c r="K880" s="38" t="s">
        <v>29</v>
      </c>
      <c r="L880" s="39">
        <v>5</v>
      </c>
      <c r="M880" s="37">
        <f t="shared" si="381"/>
        <v>45556</v>
      </c>
      <c r="N880" s="37">
        <f t="shared" si="399"/>
        <v>45561</v>
      </c>
      <c r="O880" s="37" t="str">
        <f t="shared" si="401"/>
        <v/>
      </c>
      <c r="P880" s="28"/>
      <c r="Q880" s="40" t="str">
        <f t="shared" si="382"/>
        <v/>
      </c>
      <c r="R880" s="41" t="str">
        <f t="shared" si="383"/>
        <v/>
      </c>
      <c r="S880" s="42" t="str">
        <f t="shared" si="384"/>
        <v/>
      </c>
      <c r="T880" s="42" t="str">
        <f t="shared" si="385"/>
        <v/>
      </c>
      <c r="U880" s="42">
        <f t="shared" si="386"/>
        <v>0</v>
      </c>
      <c r="V880" s="37" t="str">
        <f t="shared" ca="1" si="387"/>
        <v>No prazo, ainda não iniciado</v>
      </c>
      <c r="W880" s="33" t="e">
        <f t="shared" si="391"/>
        <v>#REF!</v>
      </c>
    </row>
    <row r="881" spans="1:23" x14ac:dyDescent="0.25">
      <c r="A881" s="29" t="e">
        <f t="shared" si="376"/>
        <v>#REF!</v>
      </c>
      <c r="B881" s="30" t="s">
        <v>188</v>
      </c>
      <c r="C881" s="31" t="s">
        <v>391</v>
      </c>
      <c r="D881" s="32" t="s">
        <v>192</v>
      </c>
      <c r="E881" s="33" t="str">
        <f t="shared" si="380"/>
        <v>03/2024 - Peça Pronta (boné, cinto, jugular, macacão, etc)</v>
      </c>
      <c r="F881" s="48"/>
      <c r="G881" s="35" t="str">
        <f t="shared" si="400"/>
        <v>DISPONIBILIZAÇÃO DAS EEOO</v>
      </c>
      <c r="H881" s="31" t="s">
        <v>191</v>
      </c>
      <c r="I881" s="36">
        <v>45631</v>
      </c>
      <c r="J881" s="37" t="str">
        <f t="shared" si="392"/>
        <v>E</v>
      </c>
      <c r="K881" s="38" t="s">
        <v>30</v>
      </c>
      <c r="L881" s="55">
        <v>2</v>
      </c>
      <c r="M881" s="37">
        <f t="shared" si="381"/>
        <v>45561</v>
      </c>
      <c r="N881" s="37">
        <f t="shared" si="399"/>
        <v>45563</v>
      </c>
      <c r="O881" s="37" t="str">
        <f t="shared" si="401"/>
        <v/>
      </c>
      <c r="P881" s="28"/>
      <c r="Q881" s="40" t="str">
        <f t="shared" si="382"/>
        <v/>
      </c>
      <c r="R881" s="41" t="str">
        <f t="shared" si="383"/>
        <v/>
      </c>
      <c r="S881" s="42" t="str">
        <f t="shared" si="384"/>
        <v/>
      </c>
      <c r="T881" s="42" t="str">
        <f t="shared" si="385"/>
        <v/>
      </c>
      <c r="U881" s="42">
        <f t="shared" si="386"/>
        <v>0</v>
      </c>
      <c r="V881" s="37" t="str">
        <f t="shared" ca="1" si="387"/>
        <v>No prazo, ainda não iniciado</v>
      </c>
      <c r="W881" s="33" t="e">
        <f t="shared" si="391"/>
        <v>#REF!</v>
      </c>
    </row>
    <row r="882" spans="1:23" x14ac:dyDescent="0.25">
      <c r="A882" s="29" t="e">
        <f t="shared" si="376"/>
        <v>#REF!</v>
      </c>
      <c r="B882" s="30" t="s">
        <v>188</v>
      </c>
      <c r="C882" s="31" t="s">
        <v>391</v>
      </c>
      <c r="D882" s="32" t="s">
        <v>192</v>
      </c>
      <c r="E882" s="33" t="str">
        <f t="shared" si="380"/>
        <v>03/2024 - Peça Pronta (boné, cinto, jugular, macacão, etc)</v>
      </c>
      <c r="F882" s="48"/>
      <c r="G882" s="35" t="str">
        <f t="shared" si="400"/>
        <v>DISPONIBILIZAÇÃO DAS EEOO</v>
      </c>
      <c r="H882" s="31" t="s">
        <v>191</v>
      </c>
      <c r="I882" s="36">
        <v>45631</v>
      </c>
      <c r="J882" s="37" t="str">
        <f t="shared" si="392"/>
        <v>F</v>
      </c>
      <c r="K882" s="38" t="s">
        <v>31</v>
      </c>
      <c r="L882" s="55">
        <v>3</v>
      </c>
      <c r="M882" s="37">
        <f t="shared" si="381"/>
        <v>45563</v>
      </c>
      <c r="N882" s="37">
        <f t="shared" si="399"/>
        <v>45566</v>
      </c>
      <c r="O882" s="37" t="str">
        <f t="shared" si="401"/>
        <v/>
      </c>
      <c r="P882" s="28"/>
      <c r="Q882" s="40" t="str">
        <f t="shared" si="382"/>
        <v/>
      </c>
      <c r="R882" s="41" t="str">
        <f t="shared" si="383"/>
        <v/>
      </c>
      <c r="S882" s="42" t="str">
        <f t="shared" si="384"/>
        <v/>
      </c>
      <c r="T882" s="42" t="str">
        <f t="shared" si="385"/>
        <v/>
      </c>
      <c r="U882" s="42">
        <f t="shared" si="386"/>
        <v>0</v>
      </c>
      <c r="V882" s="37" t="str">
        <f t="shared" ca="1" si="387"/>
        <v>No prazo, ainda não iniciado</v>
      </c>
      <c r="W882" s="33" t="e">
        <f t="shared" si="391"/>
        <v>#REF!</v>
      </c>
    </row>
    <row r="883" spans="1:23" x14ac:dyDescent="0.25">
      <c r="A883" s="29" t="e">
        <f t="shared" si="376"/>
        <v>#REF!</v>
      </c>
      <c r="B883" s="30" t="s">
        <v>188</v>
      </c>
      <c r="C883" s="31" t="s">
        <v>391</v>
      </c>
      <c r="D883" s="32" t="s">
        <v>192</v>
      </c>
      <c r="E883" s="33" t="str">
        <f t="shared" si="380"/>
        <v>03/2024 - Peça Pronta (boné, cinto, jugular, macacão, etc)</v>
      </c>
      <c r="F883" s="48"/>
      <c r="G883" s="35" t="str">
        <f t="shared" si="400"/>
        <v>DISPONIBILIZAÇÃO DAS EEOO</v>
      </c>
      <c r="H883" s="31" t="s">
        <v>191</v>
      </c>
      <c r="I883" s="36">
        <v>45631</v>
      </c>
      <c r="J883" s="37" t="str">
        <f t="shared" si="392"/>
        <v>G</v>
      </c>
      <c r="K883" s="38" t="s">
        <v>32</v>
      </c>
      <c r="L883" s="39">
        <v>5</v>
      </c>
      <c r="M883" s="37">
        <f t="shared" si="381"/>
        <v>45566</v>
      </c>
      <c r="N883" s="37">
        <f t="shared" si="399"/>
        <v>45571</v>
      </c>
      <c r="O883" s="37" t="str">
        <f t="shared" si="401"/>
        <v/>
      </c>
      <c r="P883" s="28"/>
      <c r="Q883" s="40" t="str">
        <f t="shared" si="382"/>
        <v/>
      </c>
      <c r="R883" s="41" t="str">
        <f t="shared" si="383"/>
        <v/>
      </c>
      <c r="S883" s="42" t="str">
        <f t="shared" si="384"/>
        <v/>
      </c>
      <c r="T883" s="42" t="str">
        <f t="shared" si="385"/>
        <v/>
      </c>
      <c r="U883" s="42">
        <f t="shared" si="386"/>
        <v>0</v>
      </c>
      <c r="V883" s="37" t="str">
        <f t="shared" ca="1" si="387"/>
        <v>No prazo, ainda não iniciado</v>
      </c>
      <c r="W883" s="33" t="e">
        <f t="shared" si="391"/>
        <v>#REF!</v>
      </c>
    </row>
    <row r="884" spans="1:23" x14ac:dyDescent="0.25">
      <c r="A884" s="29" t="e">
        <f t="shared" si="376"/>
        <v>#REF!</v>
      </c>
      <c r="B884" s="30" t="s">
        <v>188</v>
      </c>
      <c r="C884" s="31" t="s">
        <v>391</v>
      </c>
      <c r="D884" s="32" t="s">
        <v>192</v>
      </c>
      <c r="E884" s="33" t="str">
        <f t="shared" si="380"/>
        <v>03/2024 - Peça Pronta (boné, cinto, jugular, macacão, etc)</v>
      </c>
      <c r="F884" s="48"/>
      <c r="G884" s="35" t="str">
        <f t="shared" si="400"/>
        <v>DISPONIBILIZAÇÃO DAS EEOO</v>
      </c>
      <c r="H884" s="31" t="s">
        <v>191</v>
      </c>
      <c r="I884" s="36">
        <v>45631</v>
      </c>
      <c r="J884" s="37" t="str">
        <f t="shared" si="392"/>
        <v>H</v>
      </c>
      <c r="K884" s="38" t="s">
        <v>33</v>
      </c>
      <c r="L884" s="39">
        <v>5</v>
      </c>
      <c r="M884" s="37">
        <f t="shared" si="381"/>
        <v>45571</v>
      </c>
      <c r="N884" s="37">
        <f t="shared" si="399"/>
        <v>45576</v>
      </c>
      <c r="O884" s="37" t="str">
        <f t="shared" si="401"/>
        <v/>
      </c>
      <c r="P884" s="28"/>
      <c r="Q884" s="40" t="str">
        <f t="shared" si="382"/>
        <v/>
      </c>
      <c r="R884" s="41" t="str">
        <f t="shared" si="383"/>
        <v/>
      </c>
      <c r="S884" s="42" t="str">
        <f t="shared" si="384"/>
        <v/>
      </c>
      <c r="T884" s="42" t="str">
        <f t="shared" si="385"/>
        <v/>
      </c>
      <c r="U884" s="42">
        <f t="shared" si="386"/>
        <v>0</v>
      </c>
      <c r="V884" s="37" t="str">
        <f t="shared" ca="1" si="387"/>
        <v>No prazo, ainda não iniciado</v>
      </c>
      <c r="W884" s="33" t="e">
        <f t="shared" si="391"/>
        <v>#REF!</v>
      </c>
    </row>
    <row r="885" spans="1:23" x14ac:dyDescent="0.25">
      <c r="A885" s="29" t="e">
        <f t="shared" si="376"/>
        <v>#REF!</v>
      </c>
      <c r="B885" s="30" t="s">
        <v>188</v>
      </c>
      <c r="C885" s="31" t="s">
        <v>391</v>
      </c>
      <c r="D885" s="32" t="s">
        <v>192</v>
      </c>
      <c r="E885" s="33" t="str">
        <f t="shared" si="380"/>
        <v>03/2024 - Peça Pronta (boné, cinto, jugular, macacão, etc)</v>
      </c>
      <c r="F885" s="48"/>
      <c r="G885" s="35" t="str">
        <f t="shared" si="400"/>
        <v>DISPONIBILIZAÇÃO DAS EEOO</v>
      </c>
      <c r="H885" s="31" t="s">
        <v>191</v>
      </c>
      <c r="I885" s="36">
        <v>45631</v>
      </c>
      <c r="J885" s="37" t="str">
        <f t="shared" si="392"/>
        <v>I</v>
      </c>
      <c r="K885" s="38" t="s">
        <v>34</v>
      </c>
      <c r="L885" s="39">
        <v>15</v>
      </c>
      <c r="M885" s="37">
        <f t="shared" si="381"/>
        <v>45576</v>
      </c>
      <c r="N885" s="37">
        <f t="shared" si="399"/>
        <v>45591</v>
      </c>
      <c r="O885" s="37" t="str">
        <f t="shared" si="401"/>
        <v/>
      </c>
      <c r="P885" s="28"/>
      <c r="Q885" s="40" t="str">
        <f t="shared" si="382"/>
        <v/>
      </c>
      <c r="R885" s="41" t="str">
        <f t="shared" si="383"/>
        <v/>
      </c>
      <c r="S885" s="42" t="str">
        <f t="shared" si="384"/>
        <v/>
      </c>
      <c r="T885" s="42" t="str">
        <f t="shared" si="385"/>
        <v/>
      </c>
      <c r="U885" s="42">
        <f t="shared" si="386"/>
        <v>0</v>
      </c>
      <c r="V885" s="37" t="str">
        <f t="shared" ca="1" si="387"/>
        <v>No prazo, ainda não iniciado</v>
      </c>
      <c r="W885" s="33" t="e">
        <f t="shared" si="391"/>
        <v>#REF!</v>
      </c>
    </row>
    <row r="886" spans="1:23" x14ac:dyDescent="0.25">
      <c r="A886" s="29" t="e">
        <f t="shared" si="376"/>
        <v>#REF!</v>
      </c>
      <c r="B886" s="30" t="s">
        <v>188</v>
      </c>
      <c r="C886" s="31" t="s">
        <v>391</v>
      </c>
      <c r="D886" s="32" t="s">
        <v>192</v>
      </c>
      <c r="E886" s="33" t="str">
        <f t="shared" si="380"/>
        <v>03/2024 - Peça Pronta (boné, cinto, jugular, macacão, etc)</v>
      </c>
      <c r="F886" s="48"/>
      <c r="G886" s="35" t="str">
        <f t="shared" si="400"/>
        <v>DISPONIBILIZAÇÃO DAS EEOO</v>
      </c>
      <c r="H886" s="31" t="s">
        <v>191</v>
      </c>
      <c r="I886" s="36">
        <v>45631</v>
      </c>
      <c r="J886" s="37" t="str">
        <f t="shared" si="392"/>
        <v>J</v>
      </c>
      <c r="K886" s="38" t="s">
        <v>35</v>
      </c>
      <c r="L886" s="39">
        <v>5</v>
      </c>
      <c r="M886" s="37">
        <f t="shared" si="381"/>
        <v>45591</v>
      </c>
      <c r="N886" s="37">
        <f t="shared" si="399"/>
        <v>45596</v>
      </c>
      <c r="O886" s="37" t="str">
        <f t="shared" si="401"/>
        <v/>
      </c>
      <c r="P886" s="28"/>
      <c r="Q886" s="40" t="str">
        <f t="shared" si="382"/>
        <v/>
      </c>
      <c r="R886" s="41" t="str">
        <f t="shared" si="383"/>
        <v/>
      </c>
      <c r="S886" s="42" t="str">
        <f t="shared" si="384"/>
        <v/>
      </c>
      <c r="T886" s="42" t="str">
        <f t="shared" si="385"/>
        <v/>
      </c>
      <c r="U886" s="42">
        <f t="shared" si="386"/>
        <v>0</v>
      </c>
      <c r="V886" s="37" t="str">
        <f t="shared" ca="1" si="387"/>
        <v>No prazo, ainda não iniciado</v>
      </c>
      <c r="W886" s="33" t="e">
        <f t="shared" si="391"/>
        <v>#REF!</v>
      </c>
    </row>
    <row r="887" spans="1:23" x14ac:dyDescent="0.25">
      <c r="A887" s="29" t="e">
        <f t="shared" si="376"/>
        <v>#REF!</v>
      </c>
      <c r="B887" s="30" t="s">
        <v>188</v>
      </c>
      <c r="C887" s="31" t="s">
        <v>391</v>
      </c>
      <c r="D887" s="32" t="s">
        <v>192</v>
      </c>
      <c r="E887" s="33" t="str">
        <f t="shared" si="380"/>
        <v>03/2024 - Peça Pronta (boné, cinto, jugular, macacão, etc)</v>
      </c>
      <c r="F887" s="48"/>
      <c r="G887" s="35" t="str">
        <f t="shared" si="400"/>
        <v>DISPONIBILIZAÇÃO DAS EEOO</v>
      </c>
      <c r="H887" s="31" t="s">
        <v>191</v>
      </c>
      <c r="I887" s="36">
        <v>45631</v>
      </c>
      <c r="J887" s="37" t="str">
        <f t="shared" si="392"/>
        <v>K</v>
      </c>
      <c r="K887" s="38" t="s">
        <v>36</v>
      </c>
      <c r="L887" s="39">
        <v>20</v>
      </c>
      <c r="M887" s="37">
        <f t="shared" si="381"/>
        <v>45596</v>
      </c>
      <c r="N887" s="37">
        <f t="shared" si="399"/>
        <v>45616</v>
      </c>
      <c r="O887" s="37" t="str">
        <f t="shared" si="401"/>
        <v/>
      </c>
      <c r="P887" s="28"/>
      <c r="Q887" s="40" t="str">
        <f t="shared" si="382"/>
        <v/>
      </c>
      <c r="R887" s="41" t="str">
        <f t="shared" si="383"/>
        <v/>
      </c>
      <c r="S887" s="42" t="str">
        <f t="shared" si="384"/>
        <v/>
      </c>
      <c r="T887" s="42" t="str">
        <f t="shared" si="385"/>
        <v/>
      </c>
      <c r="U887" s="42">
        <f t="shared" si="386"/>
        <v>0</v>
      </c>
      <c r="V887" s="37" t="str">
        <f t="shared" ca="1" si="387"/>
        <v>No prazo, ainda não iniciado</v>
      </c>
      <c r="W887" s="33" t="e">
        <f t="shared" si="391"/>
        <v>#REF!</v>
      </c>
    </row>
    <row r="888" spans="1:23" x14ac:dyDescent="0.25">
      <c r="A888" s="29" t="e">
        <f t="shared" si="376"/>
        <v>#REF!</v>
      </c>
      <c r="B888" s="30" t="s">
        <v>188</v>
      </c>
      <c r="C888" s="31" t="s">
        <v>391</v>
      </c>
      <c r="D888" s="32" t="s">
        <v>192</v>
      </c>
      <c r="E888" s="33" t="str">
        <f t="shared" si="380"/>
        <v>03/2024 - Peça Pronta (boné, cinto, jugular, macacão, etc)</v>
      </c>
      <c r="F888" s="48"/>
      <c r="G888" s="35" t="str">
        <f t="shared" si="400"/>
        <v>DISPONIBILIZAÇÃO DAS EEOO</v>
      </c>
      <c r="H888" s="31" t="s">
        <v>191</v>
      </c>
      <c r="I888" s="36">
        <v>45631</v>
      </c>
      <c r="J888" s="37" t="str">
        <f t="shared" si="392"/>
        <v>L</v>
      </c>
      <c r="K888" s="38" t="s">
        <v>37</v>
      </c>
      <c r="L888" s="39">
        <v>5</v>
      </c>
      <c r="M888" s="37">
        <f t="shared" si="381"/>
        <v>45616</v>
      </c>
      <c r="N888" s="43">
        <f>I888-10</f>
        <v>45621</v>
      </c>
      <c r="O888" s="37" t="str">
        <f t="shared" si="401"/>
        <v/>
      </c>
      <c r="P888" s="28"/>
      <c r="Q888" s="40" t="str">
        <f t="shared" si="382"/>
        <v/>
      </c>
      <c r="R888" s="41" t="str">
        <f t="shared" si="383"/>
        <v/>
      </c>
      <c r="S888" s="42" t="str">
        <f t="shared" si="384"/>
        <v/>
      </c>
      <c r="T888" s="42" t="str">
        <f t="shared" si="385"/>
        <v/>
      </c>
      <c r="U888" s="42">
        <f t="shared" si="386"/>
        <v>0</v>
      </c>
      <c r="V888" s="37" t="str">
        <f t="shared" ca="1" si="387"/>
        <v>No prazo, ainda não iniciado</v>
      </c>
      <c r="W888" s="33" t="e">
        <f t="shared" si="391"/>
        <v>#REF!</v>
      </c>
    </row>
    <row r="889" spans="1:23" x14ac:dyDescent="0.25">
      <c r="A889" s="29" t="e">
        <f t="shared" ref="A889:A952" si="402">A877+1</f>
        <v>#REF!</v>
      </c>
      <c r="B889" s="30" t="s">
        <v>188</v>
      </c>
      <c r="C889" s="31" t="s">
        <v>392</v>
      </c>
      <c r="D889" s="32" t="s">
        <v>194</v>
      </c>
      <c r="E889" s="33" t="str">
        <f t="shared" si="380"/>
        <v>04/2024 - Peça Pronta (bermuda, bolsa, camisa branca, etc)</v>
      </c>
      <c r="F889" s="48"/>
      <c r="G889" s="35" t="str">
        <f>IF(P889="",MID(K889,5,999),IF(P890="",MID(K890,5,999),IF(P891="",MID(K891,5,999),IF(P892="",MID(K892,5,999),IF(P893="",MID(K893,5,999),IF(P894="",MID(K894,5,999),IF(P895="",MID(K895,5,999),IF(P896="",MID(K896,5,999),IF(P897="",MID(K897,5,999),IF(P898="",MID(K898,5,999),IF(P899="",MID(K899,5,999),MID(K900,5,999))))))))))))</f>
        <v>DISPONIBILIZAÇÃO DAS EEOO</v>
      </c>
      <c r="H889" s="47" t="s">
        <v>193</v>
      </c>
      <c r="I889" s="36">
        <v>45722</v>
      </c>
      <c r="J889" s="37" t="str">
        <f t="shared" si="392"/>
        <v>A</v>
      </c>
      <c r="K889" s="38" t="s">
        <v>26</v>
      </c>
      <c r="L889" s="39">
        <v>0</v>
      </c>
      <c r="M889" s="37">
        <f t="shared" si="381"/>
        <v>45641</v>
      </c>
      <c r="N889" s="37">
        <f t="shared" ref="N889:N899" si="403">M890</f>
        <v>45641</v>
      </c>
      <c r="O889" s="37">
        <f>M889</f>
        <v>45641</v>
      </c>
      <c r="P889" s="28"/>
      <c r="Q889" s="40" t="str">
        <f t="shared" si="382"/>
        <v/>
      </c>
      <c r="R889" s="41" t="str">
        <f t="shared" si="383"/>
        <v/>
      </c>
      <c r="S889" s="42" t="str">
        <f t="shared" si="384"/>
        <v/>
      </c>
      <c r="T889" s="42" t="str">
        <f t="shared" si="385"/>
        <v/>
      </c>
      <c r="U889" s="42">
        <f t="shared" si="386"/>
        <v>0</v>
      </c>
      <c r="V889" s="37" t="str">
        <f t="shared" ca="1" si="387"/>
        <v>No prazo, em andamento</v>
      </c>
      <c r="W889" s="33" t="e">
        <f t="shared" si="391"/>
        <v>#REF!</v>
      </c>
    </row>
    <row r="890" spans="1:23" x14ac:dyDescent="0.25">
      <c r="A890" s="29" t="e">
        <f t="shared" si="402"/>
        <v>#REF!</v>
      </c>
      <c r="B890" s="30" t="s">
        <v>188</v>
      </c>
      <c r="C890" s="31" t="s">
        <v>392</v>
      </c>
      <c r="D890" s="32" t="s">
        <v>194</v>
      </c>
      <c r="E890" s="33" t="str">
        <f t="shared" si="380"/>
        <v>04/2024 - Peça Pronta (bermuda, bolsa, camisa branca, etc)</v>
      </c>
      <c r="F890" s="48"/>
      <c r="G890" s="35" t="str">
        <f t="shared" ref="G890:G900" si="404">G889</f>
        <v>DISPONIBILIZAÇÃO DAS EEOO</v>
      </c>
      <c r="H890" s="47" t="s">
        <v>193</v>
      </c>
      <c r="I890" s="36">
        <v>45722</v>
      </c>
      <c r="J890" s="37" t="str">
        <f t="shared" si="392"/>
        <v>B</v>
      </c>
      <c r="K890" s="38" t="s">
        <v>27</v>
      </c>
      <c r="L890" s="55">
        <v>1</v>
      </c>
      <c r="M890" s="37">
        <f t="shared" si="381"/>
        <v>45641</v>
      </c>
      <c r="N890" s="37">
        <f t="shared" si="403"/>
        <v>45642</v>
      </c>
      <c r="O890" s="37" t="str">
        <f t="shared" ref="O890:O900" si="405">IF(P889&lt;&gt;"",P889,"")</f>
        <v/>
      </c>
      <c r="P890" s="28"/>
      <c r="Q890" s="40" t="str">
        <f t="shared" si="382"/>
        <v/>
      </c>
      <c r="R890" s="41" t="str">
        <f t="shared" si="383"/>
        <v/>
      </c>
      <c r="S890" s="42" t="str">
        <f t="shared" si="384"/>
        <v/>
      </c>
      <c r="T890" s="42" t="str">
        <f t="shared" si="385"/>
        <v/>
      </c>
      <c r="U890" s="42">
        <f t="shared" si="386"/>
        <v>0</v>
      </c>
      <c r="V890" s="37" t="str">
        <f t="shared" ca="1" si="387"/>
        <v>No prazo, ainda não iniciado</v>
      </c>
      <c r="W890" s="33" t="e">
        <f t="shared" si="391"/>
        <v>#REF!</v>
      </c>
    </row>
    <row r="891" spans="1:23" x14ac:dyDescent="0.25">
      <c r="A891" s="29" t="e">
        <f t="shared" si="402"/>
        <v>#REF!</v>
      </c>
      <c r="B891" s="30" t="s">
        <v>188</v>
      </c>
      <c r="C891" s="31" t="s">
        <v>392</v>
      </c>
      <c r="D891" s="32" t="s">
        <v>194</v>
      </c>
      <c r="E891" s="33" t="str">
        <f t="shared" si="380"/>
        <v>04/2024 - Peça Pronta (bermuda, bolsa, camisa branca, etc)</v>
      </c>
      <c r="F891" s="48"/>
      <c r="G891" s="35" t="str">
        <f t="shared" si="404"/>
        <v>DISPONIBILIZAÇÃO DAS EEOO</v>
      </c>
      <c r="H891" s="47" t="s">
        <v>193</v>
      </c>
      <c r="I891" s="36">
        <v>45722</v>
      </c>
      <c r="J891" s="37" t="str">
        <f t="shared" si="392"/>
        <v>C</v>
      </c>
      <c r="K891" s="38" t="s">
        <v>28</v>
      </c>
      <c r="L891" s="39">
        <v>5</v>
      </c>
      <c r="M891" s="37">
        <f t="shared" si="381"/>
        <v>45642</v>
      </c>
      <c r="N891" s="37">
        <f t="shared" si="403"/>
        <v>45647</v>
      </c>
      <c r="O891" s="37" t="str">
        <f t="shared" si="405"/>
        <v/>
      </c>
      <c r="P891" s="28"/>
      <c r="Q891" s="40" t="str">
        <f t="shared" si="382"/>
        <v/>
      </c>
      <c r="R891" s="41" t="str">
        <f t="shared" si="383"/>
        <v/>
      </c>
      <c r="S891" s="42" t="str">
        <f t="shared" si="384"/>
        <v/>
      </c>
      <c r="T891" s="42" t="str">
        <f t="shared" si="385"/>
        <v/>
      </c>
      <c r="U891" s="42">
        <f t="shared" si="386"/>
        <v>0</v>
      </c>
      <c r="V891" s="37" t="str">
        <f t="shared" ca="1" si="387"/>
        <v>No prazo, ainda não iniciado</v>
      </c>
      <c r="W891" s="33" t="e">
        <f t="shared" si="391"/>
        <v>#REF!</v>
      </c>
    </row>
    <row r="892" spans="1:23" x14ac:dyDescent="0.25">
      <c r="A892" s="29" t="e">
        <f t="shared" si="402"/>
        <v>#REF!</v>
      </c>
      <c r="B892" s="30" t="s">
        <v>188</v>
      </c>
      <c r="C892" s="31" t="s">
        <v>392</v>
      </c>
      <c r="D892" s="32" t="s">
        <v>194</v>
      </c>
      <c r="E892" s="33" t="str">
        <f t="shared" si="380"/>
        <v>04/2024 - Peça Pronta (bermuda, bolsa, camisa branca, etc)</v>
      </c>
      <c r="F892" s="48"/>
      <c r="G892" s="35" t="str">
        <f t="shared" si="404"/>
        <v>DISPONIBILIZAÇÃO DAS EEOO</v>
      </c>
      <c r="H892" s="47" t="s">
        <v>193</v>
      </c>
      <c r="I892" s="36">
        <v>45722</v>
      </c>
      <c r="J892" s="37" t="str">
        <f t="shared" si="392"/>
        <v>D</v>
      </c>
      <c r="K892" s="38" t="s">
        <v>29</v>
      </c>
      <c r="L892" s="39">
        <v>5</v>
      </c>
      <c r="M892" s="37">
        <f t="shared" si="381"/>
        <v>45647</v>
      </c>
      <c r="N892" s="37">
        <f t="shared" si="403"/>
        <v>45652</v>
      </c>
      <c r="O892" s="37" t="str">
        <f t="shared" si="405"/>
        <v/>
      </c>
      <c r="P892" s="28"/>
      <c r="Q892" s="40" t="str">
        <f t="shared" si="382"/>
        <v/>
      </c>
      <c r="R892" s="41" t="str">
        <f t="shared" si="383"/>
        <v/>
      </c>
      <c r="S892" s="42" t="str">
        <f t="shared" si="384"/>
        <v/>
      </c>
      <c r="T892" s="42" t="str">
        <f t="shared" si="385"/>
        <v/>
      </c>
      <c r="U892" s="42">
        <f t="shared" si="386"/>
        <v>0</v>
      </c>
      <c r="V892" s="37" t="str">
        <f t="shared" ca="1" si="387"/>
        <v>No prazo, ainda não iniciado</v>
      </c>
      <c r="W892" s="33" t="e">
        <f t="shared" si="391"/>
        <v>#REF!</v>
      </c>
    </row>
    <row r="893" spans="1:23" x14ac:dyDescent="0.25">
      <c r="A893" s="29" t="e">
        <f t="shared" si="402"/>
        <v>#REF!</v>
      </c>
      <c r="B893" s="30" t="s">
        <v>188</v>
      </c>
      <c r="C893" s="31" t="s">
        <v>392</v>
      </c>
      <c r="D893" s="32" t="s">
        <v>194</v>
      </c>
      <c r="E893" s="33" t="str">
        <f t="shared" si="380"/>
        <v>04/2024 - Peça Pronta (bermuda, bolsa, camisa branca, etc)</v>
      </c>
      <c r="F893" s="48"/>
      <c r="G893" s="35" t="str">
        <f t="shared" si="404"/>
        <v>DISPONIBILIZAÇÃO DAS EEOO</v>
      </c>
      <c r="H893" s="47" t="s">
        <v>193</v>
      </c>
      <c r="I893" s="36">
        <v>45722</v>
      </c>
      <c r="J893" s="37" t="str">
        <f t="shared" si="392"/>
        <v>E</v>
      </c>
      <c r="K893" s="38" t="s">
        <v>30</v>
      </c>
      <c r="L893" s="55">
        <v>2</v>
      </c>
      <c r="M893" s="37">
        <f t="shared" si="381"/>
        <v>45652</v>
      </c>
      <c r="N893" s="37">
        <f t="shared" si="403"/>
        <v>45654</v>
      </c>
      <c r="O893" s="37" t="str">
        <f t="shared" si="405"/>
        <v/>
      </c>
      <c r="P893" s="28"/>
      <c r="Q893" s="40" t="str">
        <f t="shared" si="382"/>
        <v/>
      </c>
      <c r="R893" s="41" t="str">
        <f t="shared" si="383"/>
        <v/>
      </c>
      <c r="S893" s="42" t="str">
        <f t="shared" si="384"/>
        <v/>
      </c>
      <c r="T893" s="42" t="str">
        <f t="shared" si="385"/>
        <v/>
      </c>
      <c r="U893" s="42">
        <f t="shared" si="386"/>
        <v>0</v>
      </c>
      <c r="V893" s="37" t="str">
        <f t="shared" ca="1" si="387"/>
        <v>No prazo, ainda não iniciado</v>
      </c>
      <c r="W893" s="33" t="e">
        <f t="shared" si="391"/>
        <v>#REF!</v>
      </c>
    </row>
    <row r="894" spans="1:23" x14ac:dyDescent="0.25">
      <c r="A894" s="29" t="e">
        <f t="shared" si="402"/>
        <v>#REF!</v>
      </c>
      <c r="B894" s="30" t="s">
        <v>188</v>
      </c>
      <c r="C894" s="31" t="s">
        <v>392</v>
      </c>
      <c r="D894" s="32" t="s">
        <v>194</v>
      </c>
      <c r="E894" s="33" t="str">
        <f t="shared" si="380"/>
        <v>04/2024 - Peça Pronta (bermuda, bolsa, camisa branca, etc)</v>
      </c>
      <c r="F894" s="48"/>
      <c r="G894" s="35" t="str">
        <f t="shared" si="404"/>
        <v>DISPONIBILIZAÇÃO DAS EEOO</v>
      </c>
      <c r="H894" s="47" t="s">
        <v>193</v>
      </c>
      <c r="I894" s="36">
        <v>45722</v>
      </c>
      <c r="J894" s="37" t="str">
        <f t="shared" si="392"/>
        <v>F</v>
      </c>
      <c r="K894" s="38" t="s">
        <v>31</v>
      </c>
      <c r="L894" s="55">
        <v>3</v>
      </c>
      <c r="M894" s="37">
        <f t="shared" si="381"/>
        <v>45654</v>
      </c>
      <c r="N894" s="37">
        <f t="shared" si="403"/>
        <v>45657</v>
      </c>
      <c r="O894" s="37" t="str">
        <f t="shared" si="405"/>
        <v/>
      </c>
      <c r="P894" s="28"/>
      <c r="Q894" s="40" t="str">
        <f t="shared" si="382"/>
        <v/>
      </c>
      <c r="R894" s="41" t="str">
        <f t="shared" si="383"/>
        <v/>
      </c>
      <c r="S894" s="42" t="str">
        <f t="shared" si="384"/>
        <v/>
      </c>
      <c r="T894" s="42" t="str">
        <f t="shared" si="385"/>
        <v/>
      </c>
      <c r="U894" s="42">
        <f t="shared" si="386"/>
        <v>0</v>
      </c>
      <c r="V894" s="37" t="str">
        <f t="shared" ca="1" si="387"/>
        <v>No prazo, ainda não iniciado</v>
      </c>
      <c r="W894" s="33" t="e">
        <f t="shared" si="391"/>
        <v>#REF!</v>
      </c>
    </row>
    <row r="895" spans="1:23" x14ac:dyDescent="0.25">
      <c r="A895" s="29" t="e">
        <f t="shared" si="402"/>
        <v>#REF!</v>
      </c>
      <c r="B895" s="30" t="s">
        <v>188</v>
      </c>
      <c r="C895" s="31" t="s">
        <v>392</v>
      </c>
      <c r="D895" s="32" t="s">
        <v>194</v>
      </c>
      <c r="E895" s="33" t="str">
        <f t="shared" si="380"/>
        <v>04/2024 - Peça Pronta (bermuda, bolsa, camisa branca, etc)</v>
      </c>
      <c r="F895" s="48"/>
      <c r="G895" s="35" t="str">
        <f t="shared" si="404"/>
        <v>DISPONIBILIZAÇÃO DAS EEOO</v>
      </c>
      <c r="H895" s="47" t="s">
        <v>193</v>
      </c>
      <c r="I895" s="36">
        <v>45722</v>
      </c>
      <c r="J895" s="37" t="str">
        <f t="shared" si="392"/>
        <v>G</v>
      </c>
      <c r="K895" s="38" t="s">
        <v>32</v>
      </c>
      <c r="L895" s="39">
        <v>5</v>
      </c>
      <c r="M895" s="37">
        <f t="shared" si="381"/>
        <v>45657</v>
      </c>
      <c r="N895" s="37">
        <f t="shared" si="403"/>
        <v>45662</v>
      </c>
      <c r="O895" s="37" t="str">
        <f t="shared" si="405"/>
        <v/>
      </c>
      <c r="P895" s="28"/>
      <c r="Q895" s="40" t="str">
        <f t="shared" si="382"/>
        <v/>
      </c>
      <c r="R895" s="41" t="str">
        <f t="shared" si="383"/>
        <v/>
      </c>
      <c r="S895" s="42" t="str">
        <f t="shared" si="384"/>
        <v/>
      </c>
      <c r="T895" s="42" t="str">
        <f t="shared" si="385"/>
        <v/>
      </c>
      <c r="U895" s="42">
        <f t="shared" si="386"/>
        <v>0</v>
      </c>
      <c r="V895" s="37" t="str">
        <f t="shared" ca="1" si="387"/>
        <v>No prazo, ainda não iniciado</v>
      </c>
      <c r="W895" s="33" t="e">
        <f t="shared" si="391"/>
        <v>#REF!</v>
      </c>
    </row>
    <row r="896" spans="1:23" x14ac:dyDescent="0.25">
      <c r="A896" s="29" t="e">
        <f t="shared" si="402"/>
        <v>#REF!</v>
      </c>
      <c r="B896" s="30" t="s">
        <v>188</v>
      </c>
      <c r="C896" s="31" t="s">
        <v>392</v>
      </c>
      <c r="D896" s="32" t="s">
        <v>194</v>
      </c>
      <c r="E896" s="33" t="str">
        <f t="shared" si="380"/>
        <v>04/2024 - Peça Pronta (bermuda, bolsa, camisa branca, etc)</v>
      </c>
      <c r="F896" s="48"/>
      <c r="G896" s="35" t="str">
        <f t="shared" si="404"/>
        <v>DISPONIBILIZAÇÃO DAS EEOO</v>
      </c>
      <c r="H896" s="47" t="s">
        <v>193</v>
      </c>
      <c r="I896" s="36">
        <v>45722</v>
      </c>
      <c r="J896" s="37" t="str">
        <f t="shared" si="392"/>
        <v>H</v>
      </c>
      <c r="K896" s="38" t="s">
        <v>33</v>
      </c>
      <c r="L896" s="39">
        <v>5</v>
      </c>
      <c r="M896" s="37">
        <f t="shared" si="381"/>
        <v>45662</v>
      </c>
      <c r="N896" s="37">
        <f t="shared" si="403"/>
        <v>45667</v>
      </c>
      <c r="O896" s="37" t="str">
        <f t="shared" si="405"/>
        <v/>
      </c>
      <c r="P896" s="28"/>
      <c r="Q896" s="40" t="str">
        <f t="shared" si="382"/>
        <v/>
      </c>
      <c r="R896" s="41" t="str">
        <f t="shared" si="383"/>
        <v/>
      </c>
      <c r="S896" s="42" t="str">
        <f t="shared" si="384"/>
        <v/>
      </c>
      <c r="T896" s="42" t="str">
        <f t="shared" si="385"/>
        <v/>
      </c>
      <c r="U896" s="42">
        <f t="shared" si="386"/>
        <v>0</v>
      </c>
      <c r="V896" s="37" t="str">
        <f t="shared" ca="1" si="387"/>
        <v>No prazo, ainda não iniciado</v>
      </c>
      <c r="W896" s="33" t="e">
        <f t="shared" si="391"/>
        <v>#REF!</v>
      </c>
    </row>
    <row r="897" spans="1:23" x14ac:dyDescent="0.25">
      <c r="A897" s="29" t="e">
        <f t="shared" si="402"/>
        <v>#REF!</v>
      </c>
      <c r="B897" s="30" t="s">
        <v>188</v>
      </c>
      <c r="C897" s="31" t="s">
        <v>392</v>
      </c>
      <c r="D897" s="32" t="s">
        <v>194</v>
      </c>
      <c r="E897" s="33" t="str">
        <f t="shared" si="380"/>
        <v>04/2024 - Peça Pronta (bermuda, bolsa, camisa branca, etc)</v>
      </c>
      <c r="F897" s="48"/>
      <c r="G897" s="35" t="str">
        <f t="shared" si="404"/>
        <v>DISPONIBILIZAÇÃO DAS EEOO</v>
      </c>
      <c r="H897" s="47" t="s">
        <v>193</v>
      </c>
      <c r="I897" s="36">
        <v>45722</v>
      </c>
      <c r="J897" s="37" t="str">
        <f t="shared" si="392"/>
        <v>I</v>
      </c>
      <c r="K897" s="38" t="s">
        <v>34</v>
      </c>
      <c r="L897" s="39">
        <v>15</v>
      </c>
      <c r="M897" s="37">
        <f t="shared" si="381"/>
        <v>45667</v>
      </c>
      <c r="N897" s="37">
        <f t="shared" si="403"/>
        <v>45682</v>
      </c>
      <c r="O897" s="37" t="str">
        <f t="shared" si="405"/>
        <v/>
      </c>
      <c r="P897" s="28"/>
      <c r="Q897" s="40" t="str">
        <f t="shared" si="382"/>
        <v/>
      </c>
      <c r="R897" s="41" t="str">
        <f t="shared" si="383"/>
        <v/>
      </c>
      <c r="S897" s="42" t="str">
        <f t="shared" si="384"/>
        <v/>
      </c>
      <c r="T897" s="42" t="str">
        <f t="shared" si="385"/>
        <v/>
      </c>
      <c r="U897" s="42">
        <f t="shared" si="386"/>
        <v>0</v>
      </c>
      <c r="V897" s="37" t="str">
        <f t="shared" ca="1" si="387"/>
        <v>No prazo, ainda não iniciado</v>
      </c>
      <c r="W897" s="33" t="e">
        <f t="shared" si="391"/>
        <v>#REF!</v>
      </c>
    </row>
    <row r="898" spans="1:23" x14ac:dyDescent="0.25">
      <c r="A898" s="29" t="e">
        <f t="shared" si="402"/>
        <v>#REF!</v>
      </c>
      <c r="B898" s="30" t="s">
        <v>188</v>
      </c>
      <c r="C898" s="31" t="s">
        <v>392</v>
      </c>
      <c r="D898" s="32" t="s">
        <v>194</v>
      </c>
      <c r="E898" s="33" t="str">
        <f t="shared" si="380"/>
        <v>04/2024 - Peça Pronta (bermuda, bolsa, camisa branca, etc)</v>
      </c>
      <c r="F898" s="48"/>
      <c r="G898" s="35" t="str">
        <f t="shared" si="404"/>
        <v>DISPONIBILIZAÇÃO DAS EEOO</v>
      </c>
      <c r="H898" s="47" t="s">
        <v>193</v>
      </c>
      <c r="I898" s="36">
        <v>45722</v>
      </c>
      <c r="J898" s="37" t="str">
        <f t="shared" si="392"/>
        <v>J</v>
      </c>
      <c r="K898" s="38" t="s">
        <v>35</v>
      </c>
      <c r="L898" s="39">
        <v>5</v>
      </c>
      <c r="M898" s="37">
        <f t="shared" si="381"/>
        <v>45682</v>
      </c>
      <c r="N898" s="37">
        <f t="shared" si="403"/>
        <v>45687</v>
      </c>
      <c r="O898" s="37" t="str">
        <f t="shared" si="405"/>
        <v/>
      </c>
      <c r="P898" s="28"/>
      <c r="Q898" s="40" t="str">
        <f t="shared" si="382"/>
        <v/>
      </c>
      <c r="R898" s="41" t="str">
        <f t="shared" si="383"/>
        <v/>
      </c>
      <c r="S898" s="42" t="str">
        <f t="shared" si="384"/>
        <v/>
      </c>
      <c r="T898" s="42" t="str">
        <f t="shared" si="385"/>
        <v/>
      </c>
      <c r="U898" s="42">
        <f t="shared" si="386"/>
        <v>0</v>
      </c>
      <c r="V898" s="37" t="str">
        <f t="shared" ca="1" si="387"/>
        <v>No prazo, ainda não iniciado</v>
      </c>
      <c r="W898" s="33" t="e">
        <f t="shared" si="391"/>
        <v>#REF!</v>
      </c>
    </row>
    <row r="899" spans="1:23" x14ac:dyDescent="0.25">
      <c r="A899" s="29" t="e">
        <f t="shared" si="402"/>
        <v>#REF!</v>
      </c>
      <c r="B899" s="30" t="s">
        <v>188</v>
      </c>
      <c r="C899" s="31" t="s">
        <v>392</v>
      </c>
      <c r="D899" s="32" t="s">
        <v>194</v>
      </c>
      <c r="E899" s="33" t="str">
        <f t="shared" si="380"/>
        <v>04/2024 - Peça Pronta (bermuda, bolsa, camisa branca, etc)</v>
      </c>
      <c r="F899" s="48"/>
      <c r="G899" s="35" t="str">
        <f t="shared" si="404"/>
        <v>DISPONIBILIZAÇÃO DAS EEOO</v>
      </c>
      <c r="H899" s="47" t="s">
        <v>193</v>
      </c>
      <c r="I899" s="36">
        <v>45722</v>
      </c>
      <c r="J899" s="37" t="str">
        <f t="shared" si="392"/>
        <v>K</v>
      </c>
      <c r="K899" s="38" t="s">
        <v>36</v>
      </c>
      <c r="L899" s="39">
        <v>20</v>
      </c>
      <c r="M899" s="37">
        <f t="shared" si="381"/>
        <v>45687</v>
      </c>
      <c r="N899" s="37">
        <f t="shared" si="403"/>
        <v>45707</v>
      </c>
      <c r="O899" s="37" t="str">
        <f t="shared" si="405"/>
        <v/>
      </c>
      <c r="P899" s="28"/>
      <c r="Q899" s="40" t="str">
        <f t="shared" si="382"/>
        <v/>
      </c>
      <c r="R899" s="41" t="str">
        <f t="shared" si="383"/>
        <v/>
      </c>
      <c r="S899" s="42" t="str">
        <f t="shared" si="384"/>
        <v/>
      </c>
      <c r="T899" s="42" t="str">
        <f t="shared" si="385"/>
        <v/>
      </c>
      <c r="U899" s="42">
        <f t="shared" si="386"/>
        <v>0</v>
      </c>
      <c r="V899" s="37" t="str">
        <f t="shared" ca="1" si="387"/>
        <v>No prazo, ainda não iniciado</v>
      </c>
      <c r="W899" s="33" t="e">
        <f t="shared" si="391"/>
        <v>#REF!</v>
      </c>
    </row>
    <row r="900" spans="1:23" x14ac:dyDescent="0.25">
      <c r="A900" s="29" t="e">
        <f t="shared" si="402"/>
        <v>#REF!</v>
      </c>
      <c r="B900" s="30" t="s">
        <v>188</v>
      </c>
      <c r="C900" s="31" t="s">
        <v>392</v>
      </c>
      <c r="D900" s="32" t="s">
        <v>194</v>
      </c>
      <c r="E900" s="33" t="str">
        <f t="shared" si="380"/>
        <v>04/2024 - Peça Pronta (bermuda, bolsa, camisa branca, etc)</v>
      </c>
      <c r="F900" s="48"/>
      <c r="G900" s="35" t="str">
        <f t="shared" si="404"/>
        <v>DISPONIBILIZAÇÃO DAS EEOO</v>
      </c>
      <c r="H900" s="47" t="s">
        <v>193</v>
      </c>
      <c r="I900" s="36">
        <v>45722</v>
      </c>
      <c r="J900" s="37" t="str">
        <f t="shared" si="392"/>
        <v>L</v>
      </c>
      <c r="K900" s="38" t="s">
        <v>37</v>
      </c>
      <c r="L900" s="39">
        <v>5</v>
      </c>
      <c r="M900" s="37">
        <f t="shared" si="381"/>
        <v>45707</v>
      </c>
      <c r="N900" s="43">
        <f>I900-10</f>
        <v>45712</v>
      </c>
      <c r="O900" s="37" t="str">
        <f t="shared" si="405"/>
        <v/>
      </c>
      <c r="P900" s="28"/>
      <c r="Q900" s="40" t="str">
        <f t="shared" si="382"/>
        <v/>
      </c>
      <c r="R900" s="41" t="str">
        <f t="shared" si="383"/>
        <v/>
      </c>
      <c r="S900" s="42" t="str">
        <f t="shared" si="384"/>
        <v/>
      </c>
      <c r="T900" s="42" t="str">
        <f t="shared" si="385"/>
        <v/>
      </c>
      <c r="U900" s="42">
        <f t="shared" si="386"/>
        <v>0</v>
      </c>
      <c r="V900" s="37" t="str">
        <f t="shared" ca="1" si="387"/>
        <v>No prazo, ainda não iniciado</v>
      </c>
      <c r="W900" s="33" t="e">
        <f t="shared" si="391"/>
        <v>#REF!</v>
      </c>
    </row>
    <row r="901" spans="1:23" x14ac:dyDescent="0.25">
      <c r="A901" s="29" t="e">
        <f t="shared" si="402"/>
        <v>#REF!</v>
      </c>
      <c r="B901" s="30" t="s">
        <v>188</v>
      </c>
      <c r="C901" s="31" t="s">
        <v>393</v>
      </c>
      <c r="D901" s="32" t="s">
        <v>196</v>
      </c>
      <c r="E901" s="33" t="str">
        <f t="shared" ref="E901:E964" si="406">C901&amp;" - "&amp;D901</f>
        <v>05/2024 - Meias</v>
      </c>
      <c r="F901" s="48"/>
      <c r="G901" s="35" t="str">
        <f>IF(P901="",MID(K901,5,999),IF(P902="",MID(K902,5,999),IF(P903="",MID(K903,5,999),IF(P904="",MID(K904,5,999),IF(P905="",MID(K905,5,999),IF(P906="",MID(K906,5,999),IF(P907="",MID(K907,5,999),IF(P908="",MID(K908,5,999),IF(P909="",MID(K909,5,999),IF(P910="",MID(K910,5,999),IF(P911="",MID(K911,5,999),MID(K912,5,999))))))))))))</f>
        <v>CORREÇÃO E PUBLICAÇÃO</v>
      </c>
      <c r="H901" s="47" t="s">
        <v>195</v>
      </c>
      <c r="I901" s="36">
        <v>45555</v>
      </c>
      <c r="J901" s="37" t="str">
        <f t="shared" si="392"/>
        <v>A</v>
      </c>
      <c r="K901" s="38" t="s">
        <v>26</v>
      </c>
      <c r="L901" s="39">
        <v>0</v>
      </c>
      <c r="M901" s="37">
        <f t="shared" ref="M901:M964" si="407">N901-L901</f>
        <v>45474</v>
      </c>
      <c r="N901" s="37">
        <f t="shared" ref="N901:N911" si="408">M902</f>
        <v>45474</v>
      </c>
      <c r="O901" s="37">
        <f>M901</f>
        <v>45474</v>
      </c>
      <c r="P901" s="28">
        <v>44999</v>
      </c>
      <c r="Q901" s="40" t="str">
        <f t="shared" ref="Q901:Q964" si="409">IF(P901&lt;&gt;"","S","")</f>
        <v>S</v>
      </c>
      <c r="R901" s="41">
        <f t="shared" ref="R901:R964" si="410">IF(Q901="S",P901-O901,"")</f>
        <v>-475</v>
      </c>
      <c r="S901" s="42">
        <f t="shared" ref="S901:S964" si="411">IF(Q901="S",L901,"")</f>
        <v>0</v>
      </c>
      <c r="T901" s="42">
        <f t="shared" ref="T901:T964" si="412">IF(R901&lt;&gt;"",R901-L901,"")</f>
        <v>-475</v>
      </c>
      <c r="U901" s="42">
        <f t="shared" ref="U901:U964" si="413">IF(Q901&lt;&gt;"",1,0)</f>
        <v>1</v>
      </c>
      <c r="V901" s="37" t="str">
        <f t="shared" ref="V901:V964" ca="1" si="414">IF(AND(N901&gt;=TODAY(),P901="",O901=""),"No prazo, ainda não iniciado",IF(AND(P901&lt;=N901,P901&lt;&gt;""),"Executado no prazo",IF(AND(N901&gt;=TODAY(),P901="",O901&lt;&gt;""),"No prazo, em andamento",IF(AND(P901&gt;N901,P901&lt;&gt;""),"Executado com atraso",IF(AND(N901&lt;TODAY(),P901="",O901=""),"Atrasado, ainda não iniciado",IF(AND(N901&lt;TODAY(),P901="",O901&lt;&gt;""),"Atrasado, em andamento"))))))</f>
        <v>Executado no prazo</v>
      </c>
      <c r="W901" s="33" t="e">
        <f t="shared" si="391"/>
        <v>#REF!</v>
      </c>
    </row>
    <row r="902" spans="1:23" x14ac:dyDescent="0.25">
      <c r="A902" s="29" t="e">
        <f t="shared" si="402"/>
        <v>#REF!</v>
      </c>
      <c r="B902" s="30" t="s">
        <v>188</v>
      </c>
      <c r="C902" s="31" t="s">
        <v>393</v>
      </c>
      <c r="D902" s="32" t="s">
        <v>196</v>
      </c>
      <c r="E902" s="33" t="str">
        <f t="shared" si="406"/>
        <v>05/2024 - Meias</v>
      </c>
      <c r="F902" s="48"/>
      <c r="G902" s="35" t="str">
        <f t="shared" ref="G902:G912" si="415">G901</f>
        <v>CORREÇÃO E PUBLICAÇÃO</v>
      </c>
      <c r="H902" s="47" t="s">
        <v>195</v>
      </c>
      <c r="I902" s="36">
        <v>45555</v>
      </c>
      <c r="J902" s="37" t="str">
        <f t="shared" si="392"/>
        <v>B</v>
      </c>
      <c r="K902" s="38" t="s">
        <v>27</v>
      </c>
      <c r="L902" s="55">
        <v>1</v>
      </c>
      <c r="M902" s="37">
        <f t="shared" si="407"/>
        <v>45474</v>
      </c>
      <c r="N902" s="37">
        <f t="shared" si="408"/>
        <v>45475</v>
      </c>
      <c r="O902" s="37">
        <f t="shared" ref="O902:O912" si="416">IF(P901&lt;&gt;"",P901,"")</f>
        <v>44999</v>
      </c>
      <c r="P902" s="28">
        <v>45001</v>
      </c>
      <c r="Q902" s="40" t="str">
        <f t="shared" si="409"/>
        <v>S</v>
      </c>
      <c r="R902" s="41">
        <f t="shared" si="410"/>
        <v>2</v>
      </c>
      <c r="S902" s="42">
        <f t="shared" si="411"/>
        <v>1</v>
      </c>
      <c r="T902" s="42">
        <f t="shared" si="412"/>
        <v>1</v>
      </c>
      <c r="U902" s="42">
        <f t="shared" si="413"/>
        <v>1</v>
      </c>
      <c r="V902" s="37" t="str">
        <f t="shared" ca="1" si="414"/>
        <v>Executado no prazo</v>
      </c>
      <c r="W902" s="33" t="e">
        <f t="shared" si="391"/>
        <v>#REF!</v>
      </c>
    </row>
    <row r="903" spans="1:23" x14ac:dyDescent="0.25">
      <c r="A903" s="29" t="e">
        <f t="shared" si="402"/>
        <v>#REF!</v>
      </c>
      <c r="B903" s="30" t="s">
        <v>188</v>
      </c>
      <c r="C903" s="31" t="s">
        <v>393</v>
      </c>
      <c r="D903" s="32" t="s">
        <v>196</v>
      </c>
      <c r="E903" s="33" t="str">
        <f t="shared" si="406"/>
        <v>05/2024 - Meias</v>
      </c>
      <c r="F903" s="48"/>
      <c r="G903" s="35" t="str">
        <f t="shared" si="415"/>
        <v>CORREÇÃO E PUBLICAÇÃO</v>
      </c>
      <c r="H903" s="47" t="s">
        <v>195</v>
      </c>
      <c r="I903" s="36">
        <v>45555</v>
      </c>
      <c r="J903" s="37" t="str">
        <f t="shared" si="392"/>
        <v>C</v>
      </c>
      <c r="K903" s="38" t="s">
        <v>28</v>
      </c>
      <c r="L903" s="39">
        <v>5</v>
      </c>
      <c r="M903" s="37">
        <f t="shared" si="407"/>
        <v>45475</v>
      </c>
      <c r="N903" s="37">
        <f t="shared" si="408"/>
        <v>45480</v>
      </c>
      <c r="O903" s="37">
        <f t="shared" si="416"/>
        <v>45001</v>
      </c>
      <c r="P903" s="28">
        <v>45041</v>
      </c>
      <c r="Q903" s="40" t="str">
        <f t="shared" si="409"/>
        <v>S</v>
      </c>
      <c r="R903" s="41">
        <f t="shared" si="410"/>
        <v>40</v>
      </c>
      <c r="S903" s="42">
        <f t="shared" si="411"/>
        <v>5</v>
      </c>
      <c r="T903" s="42">
        <f t="shared" si="412"/>
        <v>35</v>
      </c>
      <c r="U903" s="42">
        <f t="shared" si="413"/>
        <v>1</v>
      </c>
      <c r="V903" s="37" t="str">
        <f t="shared" ca="1" si="414"/>
        <v>Executado no prazo</v>
      </c>
      <c r="W903" s="33" t="e">
        <f t="shared" si="391"/>
        <v>#REF!</v>
      </c>
    </row>
    <row r="904" spans="1:23" x14ac:dyDescent="0.25">
      <c r="A904" s="29" t="e">
        <f t="shared" si="402"/>
        <v>#REF!</v>
      </c>
      <c r="B904" s="30" t="s">
        <v>188</v>
      </c>
      <c r="C904" s="31" t="s">
        <v>393</v>
      </c>
      <c r="D904" s="32" t="s">
        <v>196</v>
      </c>
      <c r="E904" s="33" t="str">
        <f t="shared" si="406"/>
        <v>05/2024 - Meias</v>
      </c>
      <c r="F904" s="48"/>
      <c r="G904" s="35" t="str">
        <f t="shared" si="415"/>
        <v>CORREÇÃO E PUBLICAÇÃO</v>
      </c>
      <c r="H904" s="47" t="s">
        <v>195</v>
      </c>
      <c r="I904" s="36">
        <v>45555</v>
      </c>
      <c r="J904" s="37" t="str">
        <f t="shared" si="392"/>
        <v>D</v>
      </c>
      <c r="K904" s="38" t="s">
        <v>29</v>
      </c>
      <c r="L904" s="39">
        <v>5</v>
      </c>
      <c r="M904" s="37">
        <f t="shared" si="407"/>
        <v>45480</v>
      </c>
      <c r="N904" s="37">
        <f t="shared" si="408"/>
        <v>45485</v>
      </c>
      <c r="O904" s="37">
        <f t="shared" si="416"/>
        <v>45041</v>
      </c>
      <c r="P904" s="28">
        <v>45105</v>
      </c>
      <c r="Q904" s="40" t="str">
        <f t="shared" si="409"/>
        <v>S</v>
      </c>
      <c r="R904" s="41">
        <f t="shared" si="410"/>
        <v>64</v>
      </c>
      <c r="S904" s="42">
        <f t="shared" si="411"/>
        <v>5</v>
      </c>
      <c r="T904" s="42">
        <f t="shared" si="412"/>
        <v>59</v>
      </c>
      <c r="U904" s="42">
        <f t="shared" si="413"/>
        <v>1</v>
      </c>
      <c r="V904" s="37" t="str">
        <f t="shared" ca="1" si="414"/>
        <v>Executado no prazo</v>
      </c>
      <c r="W904" s="33" t="e">
        <f t="shared" si="391"/>
        <v>#REF!</v>
      </c>
    </row>
    <row r="905" spans="1:23" x14ac:dyDescent="0.25">
      <c r="A905" s="29" t="e">
        <f t="shared" si="402"/>
        <v>#REF!</v>
      </c>
      <c r="B905" s="30" t="s">
        <v>188</v>
      </c>
      <c r="C905" s="31" t="s">
        <v>393</v>
      </c>
      <c r="D905" s="32" t="s">
        <v>196</v>
      </c>
      <c r="E905" s="33" t="str">
        <f t="shared" si="406"/>
        <v>05/2024 - Meias</v>
      </c>
      <c r="F905" s="48"/>
      <c r="G905" s="35" t="str">
        <f t="shared" si="415"/>
        <v>CORREÇÃO E PUBLICAÇÃO</v>
      </c>
      <c r="H905" s="47" t="s">
        <v>195</v>
      </c>
      <c r="I905" s="36">
        <v>45555</v>
      </c>
      <c r="J905" s="37" t="str">
        <f t="shared" si="392"/>
        <v>E</v>
      </c>
      <c r="K905" s="38" t="s">
        <v>30</v>
      </c>
      <c r="L905" s="55">
        <v>2</v>
      </c>
      <c r="M905" s="37">
        <f t="shared" si="407"/>
        <v>45485</v>
      </c>
      <c r="N905" s="37">
        <f t="shared" si="408"/>
        <v>45487</v>
      </c>
      <c r="O905" s="37">
        <f t="shared" si="416"/>
        <v>45105</v>
      </c>
      <c r="P905" s="28">
        <v>45110</v>
      </c>
      <c r="Q905" s="40" t="str">
        <f t="shared" si="409"/>
        <v>S</v>
      </c>
      <c r="R905" s="41">
        <f t="shared" si="410"/>
        <v>5</v>
      </c>
      <c r="S905" s="42">
        <f t="shared" si="411"/>
        <v>2</v>
      </c>
      <c r="T905" s="42">
        <f t="shared" si="412"/>
        <v>3</v>
      </c>
      <c r="U905" s="42">
        <f t="shared" si="413"/>
        <v>1</v>
      </c>
      <c r="V905" s="37" t="str">
        <f t="shared" ca="1" si="414"/>
        <v>Executado no prazo</v>
      </c>
      <c r="W905" s="33" t="e">
        <f t="shared" si="391"/>
        <v>#REF!</v>
      </c>
    </row>
    <row r="906" spans="1:23" x14ac:dyDescent="0.25">
      <c r="A906" s="29" t="e">
        <f t="shared" si="402"/>
        <v>#REF!</v>
      </c>
      <c r="B906" s="30" t="s">
        <v>188</v>
      </c>
      <c r="C906" s="31" t="s">
        <v>393</v>
      </c>
      <c r="D906" s="32" t="s">
        <v>196</v>
      </c>
      <c r="E906" s="33" t="str">
        <f t="shared" si="406"/>
        <v>05/2024 - Meias</v>
      </c>
      <c r="F906" s="48"/>
      <c r="G906" s="35" t="str">
        <f t="shared" si="415"/>
        <v>CORREÇÃO E PUBLICAÇÃO</v>
      </c>
      <c r="H906" s="47" t="s">
        <v>195</v>
      </c>
      <c r="I906" s="36">
        <v>45555</v>
      </c>
      <c r="J906" s="37" t="str">
        <f t="shared" si="392"/>
        <v>F</v>
      </c>
      <c r="K906" s="38" t="s">
        <v>31</v>
      </c>
      <c r="L906" s="55">
        <v>3</v>
      </c>
      <c r="M906" s="37">
        <f t="shared" si="407"/>
        <v>45487</v>
      </c>
      <c r="N906" s="37">
        <f t="shared" si="408"/>
        <v>45490</v>
      </c>
      <c r="O906" s="37">
        <f t="shared" si="416"/>
        <v>45110</v>
      </c>
      <c r="P906" s="28">
        <v>45111</v>
      </c>
      <c r="Q906" s="40" t="str">
        <f t="shared" si="409"/>
        <v>S</v>
      </c>
      <c r="R906" s="41">
        <f t="shared" si="410"/>
        <v>1</v>
      </c>
      <c r="S906" s="42">
        <f t="shared" si="411"/>
        <v>3</v>
      </c>
      <c r="T906" s="42">
        <f t="shared" si="412"/>
        <v>-2</v>
      </c>
      <c r="U906" s="42">
        <f t="shared" si="413"/>
        <v>1</v>
      </c>
      <c r="V906" s="37" t="str">
        <f t="shared" ca="1" si="414"/>
        <v>Executado no prazo</v>
      </c>
      <c r="W906" s="33" t="e">
        <f t="shared" si="391"/>
        <v>#REF!</v>
      </c>
    </row>
    <row r="907" spans="1:23" x14ac:dyDescent="0.25">
      <c r="A907" s="29" t="e">
        <f t="shared" si="402"/>
        <v>#REF!</v>
      </c>
      <c r="B907" s="30" t="s">
        <v>188</v>
      </c>
      <c r="C907" s="31" t="s">
        <v>393</v>
      </c>
      <c r="D907" s="32" t="s">
        <v>196</v>
      </c>
      <c r="E907" s="33" t="str">
        <f t="shared" si="406"/>
        <v>05/2024 - Meias</v>
      </c>
      <c r="F907" s="49"/>
      <c r="G907" s="35" t="str">
        <f t="shared" si="415"/>
        <v>CORREÇÃO E PUBLICAÇÃO</v>
      </c>
      <c r="H907" s="47" t="s">
        <v>195</v>
      </c>
      <c r="I907" s="36">
        <v>45555</v>
      </c>
      <c r="J907" s="37" t="str">
        <f t="shared" si="392"/>
        <v>G</v>
      </c>
      <c r="K907" s="38" t="s">
        <v>32</v>
      </c>
      <c r="L907" s="39">
        <v>5</v>
      </c>
      <c r="M907" s="37">
        <f t="shared" si="407"/>
        <v>45490</v>
      </c>
      <c r="N907" s="37">
        <f t="shared" si="408"/>
        <v>45495</v>
      </c>
      <c r="O907" s="37">
        <f t="shared" si="416"/>
        <v>45111</v>
      </c>
      <c r="P907" s="28">
        <v>45111</v>
      </c>
      <c r="Q907" s="40" t="str">
        <f t="shared" si="409"/>
        <v>S</v>
      </c>
      <c r="R907" s="41">
        <f t="shared" si="410"/>
        <v>0</v>
      </c>
      <c r="S907" s="42">
        <f t="shared" si="411"/>
        <v>5</v>
      </c>
      <c r="T907" s="42">
        <f t="shared" si="412"/>
        <v>-5</v>
      </c>
      <c r="U907" s="42">
        <f t="shared" si="413"/>
        <v>1</v>
      </c>
      <c r="V907" s="37" t="str">
        <f t="shared" ca="1" si="414"/>
        <v>Executado no prazo</v>
      </c>
      <c r="W907" s="33" t="e">
        <f t="shared" ref="W907:W970" si="417">"EVT "&amp;A907&amp;" - "&amp;D907</f>
        <v>#REF!</v>
      </c>
    </row>
    <row r="908" spans="1:23" x14ac:dyDescent="0.25">
      <c r="A908" s="29" t="e">
        <f t="shared" si="402"/>
        <v>#REF!</v>
      </c>
      <c r="B908" s="30" t="s">
        <v>188</v>
      </c>
      <c r="C908" s="31" t="s">
        <v>393</v>
      </c>
      <c r="D908" s="32" t="s">
        <v>196</v>
      </c>
      <c r="E908" s="33" t="str">
        <f t="shared" si="406"/>
        <v>05/2024 - Meias</v>
      </c>
      <c r="F908" s="49"/>
      <c r="G908" s="35" t="str">
        <f t="shared" si="415"/>
        <v>CORREÇÃO E PUBLICAÇÃO</v>
      </c>
      <c r="H908" s="47" t="s">
        <v>195</v>
      </c>
      <c r="I908" s="36">
        <v>45555</v>
      </c>
      <c r="J908" s="37" t="str">
        <f t="shared" si="392"/>
        <v>H</v>
      </c>
      <c r="K908" s="38" t="s">
        <v>33</v>
      </c>
      <c r="L908" s="39">
        <v>5</v>
      </c>
      <c r="M908" s="37">
        <f t="shared" si="407"/>
        <v>45495</v>
      </c>
      <c r="N908" s="37">
        <f t="shared" si="408"/>
        <v>45500</v>
      </c>
      <c r="O908" s="37">
        <f t="shared" si="416"/>
        <v>45111</v>
      </c>
      <c r="P908" s="28">
        <v>45118</v>
      </c>
      <c r="Q908" s="40" t="str">
        <f t="shared" si="409"/>
        <v>S</v>
      </c>
      <c r="R908" s="41">
        <f t="shared" si="410"/>
        <v>7</v>
      </c>
      <c r="S908" s="42">
        <f t="shared" si="411"/>
        <v>5</v>
      </c>
      <c r="T908" s="42">
        <f t="shared" si="412"/>
        <v>2</v>
      </c>
      <c r="U908" s="42">
        <f t="shared" si="413"/>
        <v>1</v>
      </c>
      <c r="V908" s="37" t="str">
        <f t="shared" ca="1" si="414"/>
        <v>Executado no prazo</v>
      </c>
      <c r="W908" s="33" t="e">
        <f t="shared" si="417"/>
        <v>#REF!</v>
      </c>
    </row>
    <row r="909" spans="1:23" x14ac:dyDescent="0.25">
      <c r="A909" s="29" t="e">
        <f t="shared" si="402"/>
        <v>#REF!</v>
      </c>
      <c r="B909" s="30" t="s">
        <v>188</v>
      </c>
      <c r="C909" s="31" t="s">
        <v>393</v>
      </c>
      <c r="D909" s="32" t="s">
        <v>196</v>
      </c>
      <c r="E909" s="33" t="str">
        <f t="shared" si="406"/>
        <v>05/2024 - Meias</v>
      </c>
      <c r="F909" s="49"/>
      <c r="G909" s="35" t="str">
        <f t="shared" si="415"/>
        <v>CORREÇÃO E PUBLICAÇÃO</v>
      </c>
      <c r="H909" s="47" t="s">
        <v>195</v>
      </c>
      <c r="I909" s="36">
        <v>45555</v>
      </c>
      <c r="J909" s="37" t="str">
        <f t="shared" si="392"/>
        <v>I</v>
      </c>
      <c r="K909" s="38" t="s">
        <v>34</v>
      </c>
      <c r="L909" s="39">
        <v>15</v>
      </c>
      <c r="M909" s="37">
        <f t="shared" si="407"/>
        <v>45500</v>
      </c>
      <c r="N909" s="37">
        <f t="shared" si="408"/>
        <v>45515</v>
      </c>
      <c r="O909" s="37">
        <f t="shared" si="416"/>
        <v>45118</v>
      </c>
      <c r="P909" s="28">
        <v>45108</v>
      </c>
      <c r="Q909" s="40" t="str">
        <f t="shared" si="409"/>
        <v>S</v>
      </c>
      <c r="R909" s="41">
        <f t="shared" si="410"/>
        <v>-10</v>
      </c>
      <c r="S909" s="42">
        <f t="shared" si="411"/>
        <v>15</v>
      </c>
      <c r="T909" s="42">
        <f t="shared" si="412"/>
        <v>-25</v>
      </c>
      <c r="U909" s="42">
        <f t="shared" si="413"/>
        <v>1</v>
      </c>
      <c r="V909" s="37" t="str">
        <f t="shared" ca="1" si="414"/>
        <v>Executado no prazo</v>
      </c>
      <c r="W909" s="33" t="e">
        <f t="shared" si="417"/>
        <v>#REF!</v>
      </c>
    </row>
    <row r="910" spans="1:23" x14ac:dyDescent="0.25">
      <c r="A910" s="29" t="e">
        <f t="shared" si="402"/>
        <v>#REF!</v>
      </c>
      <c r="B910" s="30" t="s">
        <v>188</v>
      </c>
      <c r="C910" s="31" t="s">
        <v>393</v>
      </c>
      <c r="D910" s="32" t="s">
        <v>196</v>
      </c>
      <c r="E910" s="33" t="str">
        <f t="shared" si="406"/>
        <v>05/2024 - Meias</v>
      </c>
      <c r="F910" s="49"/>
      <c r="G910" s="35" t="str">
        <f t="shared" si="415"/>
        <v>CORREÇÃO E PUBLICAÇÃO</v>
      </c>
      <c r="H910" s="47" t="s">
        <v>195</v>
      </c>
      <c r="I910" s="36">
        <v>45555</v>
      </c>
      <c r="J910" s="37" t="str">
        <f t="shared" si="392"/>
        <v>J</v>
      </c>
      <c r="K910" s="38" t="s">
        <v>35</v>
      </c>
      <c r="L910" s="39">
        <v>5</v>
      </c>
      <c r="M910" s="37">
        <f t="shared" si="407"/>
        <v>45515</v>
      </c>
      <c r="N910" s="37">
        <f t="shared" si="408"/>
        <v>45520</v>
      </c>
      <c r="O910" s="37">
        <f t="shared" si="416"/>
        <v>45108</v>
      </c>
      <c r="P910" s="28"/>
      <c r="Q910" s="40" t="str">
        <f t="shared" si="409"/>
        <v/>
      </c>
      <c r="R910" s="41" t="str">
        <f t="shared" si="410"/>
        <v/>
      </c>
      <c r="S910" s="42" t="str">
        <f t="shared" si="411"/>
        <v/>
      </c>
      <c r="T910" s="42" t="str">
        <f t="shared" si="412"/>
        <v/>
      </c>
      <c r="U910" s="42">
        <f t="shared" si="413"/>
        <v>0</v>
      </c>
      <c r="V910" s="37" t="str">
        <f t="shared" ca="1" si="414"/>
        <v>No prazo, em andamento</v>
      </c>
      <c r="W910" s="33" t="e">
        <f t="shared" si="417"/>
        <v>#REF!</v>
      </c>
    </row>
    <row r="911" spans="1:23" x14ac:dyDescent="0.25">
      <c r="A911" s="29" t="e">
        <f t="shared" si="402"/>
        <v>#REF!</v>
      </c>
      <c r="B911" s="30" t="s">
        <v>188</v>
      </c>
      <c r="C911" s="31" t="s">
        <v>393</v>
      </c>
      <c r="D911" s="32" t="s">
        <v>196</v>
      </c>
      <c r="E911" s="33" t="str">
        <f t="shared" si="406"/>
        <v>05/2024 - Meias</v>
      </c>
      <c r="F911" s="49"/>
      <c r="G911" s="35" t="str">
        <f t="shared" si="415"/>
        <v>CORREÇÃO E PUBLICAÇÃO</v>
      </c>
      <c r="H911" s="47" t="s">
        <v>195</v>
      </c>
      <c r="I911" s="36">
        <v>45555</v>
      </c>
      <c r="J911" s="37" t="str">
        <f t="shared" si="392"/>
        <v>K</v>
      </c>
      <c r="K911" s="38" t="s">
        <v>36</v>
      </c>
      <c r="L911" s="39">
        <v>20</v>
      </c>
      <c r="M911" s="37">
        <f t="shared" si="407"/>
        <v>45520</v>
      </c>
      <c r="N911" s="37">
        <f t="shared" si="408"/>
        <v>45540</v>
      </c>
      <c r="O911" s="37" t="str">
        <f t="shared" si="416"/>
        <v/>
      </c>
      <c r="P911" s="28"/>
      <c r="Q911" s="40" t="str">
        <f t="shared" si="409"/>
        <v/>
      </c>
      <c r="R911" s="41" t="str">
        <f t="shared" si="410"/>
        <v/>
      </c>
      <c r="S911" s="42" t="str">
        <f t="shared" si="411"/>
        <v/>
      </c>
      <c r="T911" s="42" t="str">
        <f t="shared" si="412"/>
        <v/>
      </c>
      <c r="U911" s="42">
        <f t="shared" si="413"/>
        <v>0</v>
      </c>
      <c r="V911" s="37" t="str">
        <f t="shared" ca="1" si="414"/>
        <v>No prazo, ainda não iniciado</v>
      </c>
      <c r="W911" s="33" t="e">
        <f t="shared" si="417"/>
        <v>#REF!</v>
      </c>
    </row>
    <row r="912" spans="1:23" x14ac:dyDescent="0.25">
      <c r="A912" s="29" t="e">
        <f t="shared" si="402"/>
        <v>#REF!</v>
      </c>
      <c r="B912" s="30" t="s">
        <v>188</v>
      </c>
      <c r="C912" s="31" t="s">
        <v>393</v>
      </c>
      <c r="D912" s="32" t="s">
        <v>196</v>
      </c>
      <c r="E912" s="33" t="str">
        <f t="shared" si="406"/>
        <v>05/2024 - Meias</v>
      </c>
      <c r="F912" s="49"/>
      <c r="G912" s="35" t="str">
        <f t="shared" si="415"/>
        <v>CORREÇÃO E PUBLICAÇÃO</v>
      </c>
      <c r="H912" s="47" t="s">
        <v>195</v>
      </c>
      <c r="I912" s="36">
        <v>45555</v>
      </c>
      <c r="J912" s="37" t="str">
        <f t="shared" si="392"/>
        <v>L</v>
      </c>
      <c r="K912" s="38" t="s">
        <v>37</v>
      </c>
      <c r="L912" s="39">
        <v>5</v>
      </c>
      <c r="M912" s="37">
        <f t="shared" si="407"/>
        <v>45540</v>
      </c>
      <c r="N912" s="43">
        <f>I912-10</f>
        <v>45545</v>
      </c>
      <c r="O912" s="37" t="str">
        <f t="shared" si="416"/>
        <v/>
      </c>
      <c r="P912" s="28"/>
      <c r="Q912" s="40" t="str">
        <f t="shared" si="409"/>
        <v/>
      </c>
      <c r="R912" s="41" t="str">
        <f t="shared" si="410"/>
        <v/>
      </c>
      <c r="S912" s="42" t="str">
        <f t="shared" si="411"/>
        <v/>
      </c>
      <c r="T912" s="42" t="str">
        <f t="shared" si="412"/>
        <v/>
      </c>
      <c r="U912" s="42">
        <f t="shared" si="413"/>
        <v>0</v>
      </c>
      <c r="V912" s="37" t="str">
        <f t="shared" ca="1" si="414"/>
        <v>No prazo, ainda não iniciado</v>
      </c>
      <c r="W912" s="33" t="e">
        <f t="shared" si="417"/>
        <v>#REF!</v>
      </c>
    </row>
    <row r="913" spans="1:23" x14ac:dyDescent="0.25">
      <c r="A913" s="29" t="e">
        <f t="shared" si="402"/>
        <v>#REF!</v>
      </c>
      <c r="B913" s="30" t="s">
        <v>188</v>
      </c>
      <c r="C913" s="31" t="s">
        <v>394</v>
      </c>
      <c r="D913" s="32" t="s">
        <v>198</v>
      </c>
      <c r="E913" s="33" t="str">
        <f t="shared" si="406"/>
        <v>07/2024 - Peça Pronta (calção de ginástica, camiseta, maiô, roupão, etc)</v>
      </c>
      <c r="F913" s="49"/>
      <c r="G913" s="35" t="str">
        <f>IF(P913="",MID(K913,5,999),IF(P914="",MID(K914,5,999),IF(P915="",MID(K915,5,999),IF(P916="",MID(K916,5,999),IF(P917="",MID(K917,5,999),IF(P918="",MID(K918,5,999),IF(P919="",MID(K919,5,999),IF(P920="",MID(K920,5,999),IF(P921="",MID(K921,5,999),IF(P922="",MID(K922,5,999),IF(P923="",MID(K923,5,999),MID(K924,5,999))))))))))))</f>
        <v>HOMOLOGAÇÃO</v>
      </c>
      <c r="H913" s="47" t="s">
        <v>197</v>
      </c>
      <c r="I913" s="36">
        <v>45535</v>
      </c>
      <c r="J913" s="37" t="str">
        <f t="shared" ref="J913:J976" si="418">LEFT(K913,1)</f>
        <v>A</v>
      </c>
      <c r="K913" s="38" t="s">
        <v>26</v>
      </c>
      <c r="L913" s="39">
        <v>0</v>
      </c>
      <c r="M913" s="37">
        <f t="shared" si="407"/>
        <v>45454</v>
      </c>
      <c r="N913" s="37">
        <f t="shared" ref="N913:N923" si="419">M914</f>
        <v>45454</v>
      </c>
      <c r="O913" s="37">
        <f>M913</f>
        <v>45454</v>
      </c>
      <c r="P913" s="28">
        <v>45001</v>
      </c>
      <c r="Q913" s="40" t="str">
        <f t="shared" si="409"/>
        <v>S</v>
      </c>
      <c r="R913" s="41">
        <f t="shared" si="410"/>
        <v>-453</v>
      </c>
      <c r="S913" s="42">
        <f t="shared" si="411"/>
        <v>0</v>
      </c>
      <c r="T913" s="42">
        <f t="shared" si="412"/>
        <v>-453</v>
      </c>
      <c r="U913" s="42">
        <f t="shared" si="413"/>
        <v>1</v>
      </c>
      <c r="V913" s="37" t="str">
        <f t="shared" ca="1" si="414"/>
        <v>Executado no prazo</v>
      </c>
      <c r="W913" s="33" t="e">
        <f t="shared" si="417"/>
        <v>#REF!</v>
      </c>
    </row>
    <row r="914" spans="1:23" x14ac:dyDescent="0.25">
      <c r="A914" s="29" t="e">
        <f t="shared" si="402"/>
        <v>#REF!</v>
      </c>
      <c r="B914" s="30" t="s">
        <v>188</v>
      </c>
      <c r="C914" s="31" t="s">
        <v>394</v>
      </c>
      <c r="D914" s="32" t="s">
        <v>198</v>
      </c>
      <c r="E914" s="33" t="str">
        <f t="shared" si="406"/>
        <v>07/2024 - Peça Pronta (calção de ginástica, camiseta, maiô, roupão, etc)</v>
      </c>
      <c r="F914" s="49"/>
      <c r="G914" s="35" t="str">
        <f t="shared" ref="G914:G924" si="420">G913</f>
        <v>HOMOLOGAÇÃO</v>
      </c>
      <c r="H914" s="47" t="s">
        <v>197</v>
      </c>
      <c r="I914" s="36">
        <v>45535</v>
      </c>
      <c r="J914" s="37" t="str">
        <f t="shared" si="418"/>
        <v>B</v>
      </c>
      <c r="K914" s="38" t="s">
        <v>27</v>
      </c>
      <c r="L914" s="55">
        <v>1</v>
      </c>
      <c r="M914" s="37">
        <f t="shared" si="407"/>
        <v>45454</v>
      </c>
      <c r="N914" s="37">
        <f t="shared" si="419"/>
        <v>45455</v>
      </c>
      <c r="O914" s="37">
        <f t="shared" ref="O914:O924" si="421">IF(P913&lt;&gt;"",P913,"")</f>
        <v>45001</v>
      </c>
      <c r="P914" s="28">
        <v>45005</v>
      </c>
      <c r="Q914" s="40" t="str">
        <f t="shared" si="409"/>
        <v>S</v>
      </c>
      <c r="R914" s="41">
        <f t="shared" si="410"/>
        <v>4</v>
      </c>
      <c r="S914" s="42">
        <f t="shared" si="411"/>
        <v>1</v>
      </c>
      <c r="T914" s="42">
        <f t="shared" si="412"/>
        <v>3</v>
      </c>
      <c r="U914" s="42">
        <f t="shared" si="413"/>
        <v>1</v>
      </c>
      <c r="V914" s="37" t="str">
        <f t="shared" ca="1" si="414"/>
        <v>Executado no prazo</v>
      </c>
      <c r="W914" s="33" t="e">
        <f t="shared" si="417"/>
        <v>#REF!</v>
      </c>
    </row>
    <row r="915" spans="1:23" x14ac:dyDescent="0.25">
      <c r="A915" s="29" t="e">
        <f t="shared" si="402"/>
        <v>#REF!</v>
      </c>
      <c r="B915" s="30" t="s">
        <v>188</v>
      </c>
      <c r="C915" s="31" t="s">
        <v>394</v>
      </c>
      <c r="D915" s="32" t="s">
        <v>198</v>
      </c>
      <c r="E915" s="33" t="str">
        <f t="shared" si="406"/>
        <v>07/2024 - Peça Pronta (calção de ginástica, camiseta, maiô, roupão, etc)</v>
      </c>
      <c r="F915" s="49"/>
      <c r="G915" s="35" t="str">
        <f t="shared" si="420"/>
        <v>HOMOLOGAÇÃO</v>
      </c>
      <c r="H915" s="47" t="s">
        <v>197</v>
      </c>
      <c r="I915" s="36">
        <v>45535</v>
      </c>
      <c r="J915" s="37" t="str">
        <f t="shared" si="418"/>
        <v>C</v>
      </c>
      <c r="K915" s="38" t="s">
        <v>28</v>
      </c>
      <c r="L915" s="39">
        <v>5</v>
      </c>
      <c r="M915" s="37">
        <f t="shared" si="407"/>
        <v>45455</v>
      </c>
      <c r="N915" s="37">
        <f t="shared" si="419"/>
        <v>45460</v>
      </c>
      <c r="O915" s="37">
        <f t="shared" si="421"/>
        <v>45005</v>
      </c>
      <c r="P915" s="28">
        <v>45041</v>
      </c>
      <c r="Q915" s="40" t="str">
        <f t="shared" si="409"/>
        <v>S</v>
      </c>
      <c r="R915" s="41">
        <f t="shared" si="410"/>
        <v>36</v>
      </c>
      <c r="S915" s="42">
        <f t="shared" si="411"/>
        <v>5</v>
      </c>
      <c r="T915" s="42">
        <f t="shared" si="412"/>
        <v>31</v>
      </c>
      <c r="U915" s="42">
        <f t="shared" si="413"/>
        <v>1</v>
      </c>
      <c r="V915" s="37" t="str">
        <f t="shared" ca="1" si="414"/>
        <v>Executado no prazo</v>
      </c>
      <c r="W915" s="33" t="e">
        <f t="shared" si="417"/>
        <v>#REF!</v>
      </c>
    </row>
    <row r="916" spans="1:23" x14ac:dyDescent="0.25">
      <c r="A916" s="29" t="e">
        <f t="shared" si="402"/>
        <v>#REF!</v>
      </c>
      <c r="B916" s="30" t="s">
        <v>188</v>
      </c>
      <c r="C916" s="31" t="s">
        <v>394</v>
      </c>
      <c r="D916" s="32" t="s">
        <v>198</v>
      </c>
      <c r="E916" s="33" t="str">
        <f t="shared" si="406"/>
        <v>07/2024 - Peça Pronta (calção de ginástica, camiseta, maiô, roupão, etc)</v>
      </c>
      <c r="F916" s="49"/>
      <c r="G916" s="35" t="str">
        <f t="shared" si="420"/>
        <v>HOMOLOGAÇÃO</v>
      </c>
      <c r="H916" s="47" t="s">
        <v>197</v>
      </c>
      <c r="I916" s="36">
        <v>45535</v>
      </c>
      <c r="J916" s="37" t="str">
        <f t="shared" si="418"/>
        <v>D</v>
      </c>
      <c r="K916" s="38" t="s">
        <v>29</v>
      </c>
      <c r="L916" s="39">
        <v>5</v>
      </c>
      <c r="M916" s="37">
        <f t="shared" si="407"/>
        <v>45460</v>
      </c>
      <c r="N916" s="37">
        <f t="shared" si="419"/>
        <v>45465</v>
      </c>
      <c r="O916" s="37">
        <f t="shared" si="421"/>
        <v>45041</v>
      </c>
      <c r="P916" s="28">
        <v>45063</v>
      </c>
      <c r="Q916" s="40" t="str">
        <f t="shared" si="409"/>
        <v>S</v>
      </c>
      <c r="R916" s="41">
        <f t="shared" si="410"/>
        <v>22</v>
      </c>
      <c r="S916" s="42">
        <f t="shared" si="411"/>
        <v>5</v>
      </c>
      <c r="T916" s="42">
        <f t="shared" si="412"/>
        <v>17</v>
      </c>
      <c r="U916" s="42">
        <f t="shared" si="413"/>
        <v>1</v>
      </c>
      <c r="V916" s="37" t="str">
        <f t="shared" ca="1" si="414"/>
        <v>Executado no prazo</v>
      </c>
      <c r="W916" s="33" t="e">
        <f t="shared" si="417"/>
        <v>#REF!</v>
      </c>
    </row>
    <row r="917" spans="1:23" x14ac:dyDescent="0.25">
      <c r="A917" s="29" t="e">
        <f t="shared" si="402"/>
        <v>#REF!</v>
      </c>
      <c r="B917" s="30" t="s">
        <v>188</v>
      </c>
      <c r="C917" s="31" t="s">
        <v>394</v>
      </c>
      <c r="D917" s="32" t="s">
        <v>198</v>
      </c>
      <c r="E917" s="33" t="str">
        <f t="shared" si="406"/>
        <v>07/2024 - Peça Pronta (calção de ginástica, camiseta, maiô, roupão, etc)</v>
      </c>
      <c r="F917" s="49"/>
      <c r="G917" s="35" t="str">
        <f t="shared" si="420"/>
        <v>HOMOLOGAÇÃO</v>
      </c>
      <c r="H917" s="47" t="s">
        <v>197</v>
      </c>
      <c r="I917" s="36">
        <v>45535</v>
      </c>
      <c r="J917" s="37" t="str">
        <f t="shared" si="418"/>
        <v>E</v>
      </c>
      <c r="K917" s="38" t="s">
        <v>30</v>
      </c>
      <c r="L917" s="55">
        <v>2</v>
      </c>
      <c r="M917" s="37">
        <f t="shared" si="407"/>
        <v>45465</v>
      </c>
      <c r="N917" s="37">
        <f t="shared" si="419"/>
        <v>45467</v>
      </c>
      <c r="O917" s="37">
        <f t="shared" si="421"/>
        <v>45063</v>
      </c>
      <c r="P917" s="28">
        <v>45068</v>
      </c>
      <c r="Q917" s="40" t="str">
        <f t="shared" si="409"/>
        <v>S</v>
      </c>
      <c r="R917" s="41">
        <f t="shared" si="410"/>
        <v>5</v>
      </c>
      <c r="S917" s="42">
        <f t="shared" si="411"/>
        <v>2</v>
      </c>
      <c r="T917" s="42">
        <f t="shared" si="412"/>
        <v>3</v>
      </c>
      <c r="U917" s="42">
        <f t="shared" si="413"/>
        <v>1</v>
      </c>
      <c r="V917" s="37" t="str">
        <f t="shared" ca="1" si="414"/>
        <v>Executado no prazo</v>
      </c>
      <c r="W917" s="33" t="e">
        <f t="shared" si="417"/>
        <v>#REF!</v>
      </c>
    </row>
    <row r="918" spans="1:23" x14ac:dyDescent="0.25">
      <c r="A918" s="29" t="e">
        <f t="shared" si="402"/>
        <v>#REF!</v>
      </c>
      <c r="B918" s="30" t="s">
        <v>188</v>
      </c>
      <c r="C918" s="31" t="s">
        <v>394</v>
      </c>
      <c r="D918" s="32" t="s">
        <v>198</v>
      </c>
      <c r="E918" s="33" t="str">
        <f t="shared" si="406"/>
        <v>07/2024 - Peça Pronta (calção de ginástica, camiseta, maiô, roupão, etc)</v>
      </c>
      <c r="F918" s="49"/>
      <c r="G918" s="35" t="str">
        <f t="shared" si="420"/>
        <v>HOMOLOGAÇÃO</v>
      </c>
      <c r="H918" s="47" t="s">
        <v>197</v>
      </c>
      <c r="I918" s="36">
        <v>45535</v>
      </c>
      <c r="J918" s="37" t="str">
        <f t="shared" si="418"/>
        <v>F</v>
      </c>
      <c r="K918" s="38" t="s">
        <v>31</v>
      </c>
      <c r="L918" s="55">
        <v>3</v>
      </c>
      <c r="M918" s="37">
        <f t="shared" si="407"/>
        <v>45467</v>
      </c>
      <c r="N918" s="37">
        <f t="shared" si="419"/>
        <v>45470</v>
      </c>
      <c r="O918" s="37">
        <f t="shared" si="421"/>
        <v>45068</v>
      </c>
      <c r="P918" s="28">
        <v>45077</v>
      </c>
      <c r="Q918" s="40" t="str">
        <f t="shared" si="409"/>
        <v>S</v>
      </c>
      <c r="R918" s="41">
        <f t="shared" si="410"/>
        <v>9</v>
      </c>
      <c r="S918" s="42">
        <f t="shared" si="411"/>
        <v>3</v>
      </c>
      <c r="T918" s="42">
        <f t="shared" si="412"/>
        <v>6</v>
      </c>
      <c r="U918" s="42">
        <f t="shared" si="413"/>
        <v>1</v>
      </c>
      <c r="V918" s="37" t="str">
        <f t="shared" ca="1" si="414"/>
        <v>Executado no prazo</v>
      </c>
      <c r="W918" s="33" t="e">
        <f t="shared" si="417"/>
        <v>#REF!</v>
      </c>
    </row>
    <row r="919" spans="1:23" x14ac:dyDescent="0.25">
      <c r="A919" s="29" t="e">
        <f t="shared" si="402"/>
        <v>#REF!</v>
      </c>
      <c r="B919" s="30" t="s">
        <v>188</v>
      </c>
      <c r="C919" s="31" t="s">
        <v>394</v>
      </c>
      <c r="D919" s="32" t="s">
        <v>198</v>
      </c>
      <c r="E919" s="33" t="str">
        <f t="shared" si="406"/>
        <v>07/2024 - Peça Pronta (calção de ginástica, camiseta, maiô, roupão, etc)</v>
      </c>
      <c r="F919" s="49"/>
      <c r="G919" s="35" t="str">
        <f t="shared" si="420"/>
        <v>HOMOLOGAÇÃO</v>
      </c>
      <c r="H919" s="47" t="s">
        <v>197</v>
      </c>
      <c r="I919" s="36">
        <v>45535</v>
      </c>
      <c r="J919" s="37" t="str">
        <f t="shared" si="418"/>
        <v>G</v>
      </c>
      <c r="K919" s="38" t="s">
        <v>32</v>
      </c>
      <c r="L919" s="39">
        <v>5</v>
      </c>
      <c r="M919" s="37">
        <f t="shared" si="407"/>
        <v>45470</v>
      </c>
      <c r="N919" s="37">
        <f t="shared" si="419"/>
        <v>45475</v>
      </c>
      <c r="O919" s="37">
        <f t="shared" si="421"/>
        <v>45077</v>
      </c>
      <c r="P919" s="28">
        <v>45078</v>
      </c>
      <c r="Q919" s="40" t="str">
        <f t="shared" si="409"/>
        <v>S</v>
      </c>
      <c r="R919" s="41">
        <f t="shared" si="410"/>
        <v>1</v>
      </c>
      <c r="S919" s="42">
        <f t="shared" si="411"/>
        <v>5</v>
      </c>
      <c r="T919" s="42">
        <f t="shared" si="412"/>
        <v>-4</v>
      </c>
      <c r="U919" s="42">
        <f t="shared" si="413"/>
        <v>1</v>
      </c>
      <c r="V919" s="37" t="str">
        <f t="shared" ca="1" si="414"/>
        <v>Executado no prazo</v>
      </c>
      <c r="W919" s="33" t="e">
        <f t="shared" si="417"/>
        <v>#REF!</v>
      </c>
    </row>
    <row r="920" spans="1:23" x14ac:dyDescent="0.25">
      <c r="A920" s="29" t="e">
        <f t="shared" si="402"/>
        <v>#REF!</v>
      </c>
      <c r="B920" s="30" t="s">
        <v>188</v>
      </c>
      <c r="C920" s="31" t="s">
        <v>394</v>
      </c>
      <c r="D920" s="32" t="s">
        <v>198</v>
      </c>
      <c r="E920" s="33" t="str">
        <f t="shared" si="406"/>
        <v>07/2024 - Peça Pronta (calção de ginástica, camiseta, maiô, roupão, etc)</v>
      </c>
      <c r="F920" s="49"/>
      <c r="G920" s="35" t="str">
        <f t="shared" si="420"/>
        <v>HOMOLOGAÇÃO</v>
      </c>
      <c r="H920" s="47" t="s">
        <v>197</v>
      </c>
      <c r="I920" s="36">
        <v>45535</v>
      </c>
      <c r="J920" s="37" t="str">
        <f t="shared" si="418"/>
        <v>H</v>
      </c>
      <c r="K920" s="38" t="s">
        <v>33</v>
      </c>
      <c r="L920" s="39">
        <v>5</v>
      </c>
      <c r="M920" s="37">
        <f t="shared" si="407"/>
        <v>45475</v>
      </c>
      <c r="N920" s="37">
        <f t="shared" si="419"/>
        <v>45480</v>
      </c>
      <c r="O920" s="37">
        <f t="shared" si="421"/>
        <v>45078</v>
      </c>
      <c r="P920" s="28">
        <v>45083</v>
      </c>
      <c r="Q920" s="40" t="str">
        <f t="shared" si="409"/>
        <v>S</v>
      </c>
      <c r="R920" s="41">
        <f t="shared" si="410"/>
        <v>5</v>
      </c>
      <c r="S920" s="42">
        <f t="shared" si="411"/>
        <v>5</v>
      </c>
      <c r="T920" s="42">
        <f t="shared" si="412"/>
        <v>0</v>
      </c>
      <c r="U920" s="42">
        <f t="shared" si="413"/>
        <v>1</v>
      </c>
      <c r="V920" s="37" t="str">
        <f t="shared" ca="1" si="414"/>
        <v>Executado no prazo</v>
      </c>
      <c r="W920" s="33" t="e">
        <f t="shared" si="417"/>
        <v>#REF!</v>
      </c>
    </row>
    <row r="921" spans="1:23" x14ac:dyDescent="0.25">
      <c r="A921" s="29" t="e">
        <f t="shared" si="402"/>
        <v>#REF!</v>
      </c>
      <c r="B921" s="30" t="s">
        <v>188</v>
      </c>
      <c r="C921" s="31" t="s">
        <v>394</v>
      </c>
      <c r="D921" s="32" t="s">
        <v>198</v>
      </c>
      <c r="E921" s="33" t="str">
        <f t="shared" si="406"/>
        <v>07/2024 - Peça Pronta (calção de ginástica, camiseta, maiô, roupão, etc)</v>
      </c>
      <c r="F921" s="49"/>
      <c r="G921" s="35" t="str">
        <f t="shared" si="420"/>
        <v>HOMOLOGAÇÃO</v>
      </c>
      <c r="H921" s="47" t="s">
        <v>197</v>
      </c>
      <c r="I921" s="36">
        <v>45535</v>
      </c>
      <c r="J921" s="37" t="str">
        <f t="shared" si="418"/>
        <v>I</v>
      </c>
      <c r="K921" s="38" t="s">
        <v>34</v>
      </c>
      <c r="L921" s="39">
        <v>15</v>
      </c>
      <c r="M921" s="37">
        <f t="shared" si="407"/>
        <v>45480</v>
      </c>
      <c r="N921" s="37">
        <f t="shared" si="419"/>
        <v>45495</v>
      </c>
      <c r="O921" s="37">
        <f t="shared" si="421"/>
        <v>45083</v>
      </c>
      <c r="P921" s="28">
        <v>45087</v>
      </c>
      <c r="Q921" s="40" t="str">
        <f t="shared" si="409"/>
        <v>S</v>
      </c>
      <c r="R921" s="41">
        <f t="shared" si="410"/>
        <v>4</v>
      </c>
      <c r="S921" s="42">
        <f t="shared" si="411"/>
        <v>15</v>
      </c>
      <c r="T921" s="42">
        <f t="shared" si="412"/>
        <v>-11</v>
      </c>
      <c r="U921" s="42">
        <f t="shared" si="413"/>
        <v>1</v>
      </c>
      <c r="V921" s="37" t="str">
        <f t="shared" ca="1" si="414"/>
        <v>Executado no prazo</v>
      </c>
      <c r="W921" s="33" t="e">
        <f t="shared" si="417"/>
        <v>#REF!</v>
      </c>
    </row>
    <row r="922" spans="1:23" x14ac:dyDescent="0.25">
      <c r="A922" s="29" t="e">
        <f t="shared" si="402"/>
        <v>#REF!</v>
      </c>
      <c r="B922" s="30" t="s">
        <v>188</v>
      </c>
      <c r="C922" s="31" t="s">
        <v>394</v>
      </c>
      <c r="D922" s="32" t="s">
        <v>198</v>
      </c>
      <c r="E922" s="33" t="str">
        <f t="shared" si="406"/>
        <v>07/2024 - Peça Pronta (calção de ginástica, camiseta, maiô, roupão, etc)</v>
      </c>
      <c r="F922" s="49"/>
      <c r="G922" s="35" t="str">
        <f t="shared" si="420"/>
        <v>HOMOLOGAÇÃO</v>
      </c>
      <c r="H922" s="47" t="s">
        <v>197</v>
      </c>
      <c r="I922" s="36">
        <v>45535</v>
      </c>
      <c r="J922" s="37" t="str">
        <f t="shared" si="418"/>
        <v>J</v>
      </c>
      <c r="K922" s="38" t="s">
        <v>35</v>
      </c>
      <c r="L922" s="39">
        <v>5</v>
      </c>
      <c r="M922" s="37">
        <f t="shared" si="407"/>
        <v>45495</v>
      </c>
      <c r="N922" s="37">
        <f t="shared" si="419"/>
        <v>45500</v>
      </c>
      <c r="O922" s="37">
        <f t="shared" si="421"/>
        <v>45087</v>
      </c>
      <c r="P922" s="28">
        <v>45096</v>
      </c>
      <c r="Q922" s="40" t="str">
        <f t="shared" si="409"/>
        <v>S</v>
      </c>
      <c r="R922" s="41">
        <f t="shared" si="410"/>
        <v>9</v>
      </c>
      <c r="S922" s="42">
        <f t="shared" si="411"/>
        <v>5</v>
      </c>
      <c r="T922" s="42">
        <f t="shared" si="412"/>
        <v>4</v>
      </c>
      <c r="U922" s="42">
        <f t="shared" si="413"/>
        <v>1</v>
      </c>
      <c r="V922" s="37" t="str">
        <f t="shared" ca="1" si="414"/>
        <v>Executado no prazo</v>
      </c>
      <c r="W922" s="33" t="e">
        <f t="shared" si="417"/>
        <v>#REF!</v>
      </c>
    </row>
    <row r="923" spans="1:23" x14ac:dyDescent="0.25">
      <c r="A923" s="29" t="e">
        <f t="shared" si="402"/>
        <v>#REF!</v>
      </c>
      <c r="B923" s="30" t="s">
        <v>188</v>
      </c>
      <c r="C923" s="31" t="s">
        <v>394</v>
      </c>
      <c r="D923" s="32" t="s">
        <v>198</v>
      </c>
      <c r="E923" s="33" t="str">
        <f t="shared" si="406"/>
        <v>07/2024 - Peça Pronta (calção de ginástica, camiseta, maiô, roupão, etc)</v>
      </c>
      <c r="F923" s="49"/>
      <c r="G923" s="35" t="str">
        <f t="shared" si="420"/>
        <v>HOMOLOGAÇÃO</v>
      </c>
      <c r="H923" s="47" t="s">
        <v>197</v>
      </c>
      <c r="I923" s="36">
        <v>45535</v>
      </c>
      <c r="J923" s="37" t="str">
        <f t="shared" si="418"/>
        <v>K</v>
      </c>
      <c r="K923" s="38" t="s">
        <v>36</v>
      </c>
      <c r="L923" s="39">
        <v>20</v>
      </c>
      <c r="M923" s="37">
        <f t="shared" si="407"/>
        <v>45500</v>
      </c>
      <c r="N923" s="37">
        <f t="shared" si="419"/>
        <v>45520</v>
      </c>
      <c r="O923" s="37">
        <f t="shared" si="421"/>
        <v>45096</v>
      </c>
      <c r="P923" s="28"/>
      <c r="Q923" s="40" t="str">
        <f t="shared" si="409"/>
        <v/>
      </c>
      <c r="R923" s="41" t="str">
        <f t="shared" si="410"/>
        <v/>
      </c>
      <c r="S923" s="42" t="str">
        <f t="shared" si="411"/>
        <v/>
      </c>
      <c r="T923" s="42" t="str">
        <f t="shared" si="412"/>
        <v/>
      </c>
      <c r="U923" s="42">
        <f t="shared" si="413"/>
        <v>0</v>
      </c>
      <c r="V923" s="37" t="str">
        <f t="shared" ca="1" si="414"/>
        <v>No prazo, em andamento</v>
      </c>
      <c r="W923" s="33" t="e">
        <f t="shared" si="417"/>
        <v>#REF!</v>
      </c>
    </row>
    <row r="924" spans="1:23" x14ac:dyDescent="0.25">
      <c r="A924" s="29" t="e">
        <f t="shared" si="402"/>
        <v>#REF!</v>
      </c>
      <c r="B924" s="30" t="s">
        <v>188</v>
      </c>
      <c r="C924" s="31" t="s">
        <v>394</v>
      </c>
      <c r="D924" s="32" t="s">
        <v>198</v>
      </c>
      <c r="E924" s="33" t="str">
        <f t="shared" si="406"/>
        <v>07/2024 - Peça Pronta (calção de ginástica, camiseta, maiô, roupão, etc)</v>
      </c>
      <c r="F924" s="49"/>
      <c r="G924" s="35" t="str">
        <f t="shared" si="420"/>
        <v>HOMOLOGAÇÃO</v>
      </c>
      <c r="H924" s="47" t="s">
        <v>197</v>
      </c>
      <c r="I924" s="36">
        <v>45535</v>
      </c>
      <c r="J924" s="37" t="str">
        <f t="shared" si="418"/>
        <v>L</v>
      </c>
      <c r="K924" s="38" t="s">
        <v>37</v>
      </c>
      <c r="L924" s="39">
        <v>5</v>
      </c>
      <c r="M924" s="37">
        <f t="shared" si="407"/>
        <v>45520</v>
      </c>
      <c r="N924" s="43">
        <f>I924-10</f>
        <v>45525</v>
      </c>
      <c r="O924" s="37" t="str">
        <f t="shared" si="421"/>
        <v/>
      </c>
      <c r="P924" s="28"/>
      <c r="Q924" s="40" t="str">
        <f t="shared" si="409"/>
        <v/>
      </c>
      <c r="R924" s="41" t="str">
        <f t="shared" si="410"/>
        <v/>
      </c>
      <c r="S924" s="42" t="str">
        <f t="shared" si="411"/>
        <v/>
      </c>
      <c r="T924" s="42" t="str">
        <f t="shared" si="412"/>
        <v/>
      </c>
      <c r="U924" s="42">
        <f t="shared" si="413"/>
        <v>0</v>
      </c>
      <c r="V924" s="37" t="str">
        <f t="shared" ca="1" si="414"/>
        <v>No prazo, ainda não iniciado</v>
      </c>
      <c r="W924" s="33" t="e">
        <f t="shared" si="417"/>
        <v>#REF!</v>
      </c>
    </row>
    <row r="925" spans="1:23" x14ac:dyDescent="0.25">
      <c r="A925" s="29" t="e">
        <f t="shared" si="402"/>
        <v>#REF!</v>
      </c>
      <c r="B925" s="30" t="s">
        <v>188</v>
      </c>
      <c r="C925" s="31" t="s">
        <v>389</v>
      </c>
      <c r="D925" s="32" t="s">
        <v>200</v>
      </c>
      <c r="E925" s="33" t="str">
        <f t="shared" si="406"/>
        <v>10/2024 - Calçados</v>
      </c>
      <c r="F925" s="49"/>
      <c r="G925" s="35" t="str">
        <f>IF(P925="",MID(K925,5,999),IF(P926="",MID(K926,5,999),IF(P927="",MID(K927,5,999),IF(P928="",MID(K928,5,999),IF(P929="",MID(K929,5,999),IF(P930="",MID(K930,5,999),IF(P931="",MID(K931,5,999),IF(P932="",MID(K932,5,999),IF(P933="",MID(K933,5,999),IF(P934="",MID(K934,5,999),IF(P935="",MID(K935,5,999),MID(K936,5,999))))))))))))</f>
        <v>PRONTIFICACAO DOC COMRJ-20</v>
      </c>
      <c r="H925" s="31" t="s">
        <v>199</v>
      </c>
      <c r="I925" s="36">
        <v>45377</v>
      </c>
      <c r="J925" s="37" t="str">
        <f t="shared" si="418"/>
        <v>A</v>
      </c>
      <c r="K925" s="38" t="s">
        <v>26</v>
      </c>
      <c r="L925" s="39">
        <v>0</v>
      </c>
      <c r="M925" s="37">
        <f t="shared" si="407"/>
        <v>45296</v>
      </c>
      <c r="N925" s="37">
        <f t="shared" ref="N925:N935" si="422">M926</f>
        <v>45296</v>
      </c>
      <c r="O925" s="37">
        <f>M925</f>
        <v>45296</v>
      </c>
      <c r="P925" s="28">
        <v>44848</v>
      </c>
      <c r="Q925" s="40" t="str">
        <f t="shared" si="409"/>
        <v>S</v>
      </c>
      <c r="R925" s="41">
        <f t="shared" si="410"/>
        <v>-448</v>
      </c>
      <c r="S925" s="42">
        <f t="shared" si="411"/>
        <v>0</v>
      </c>
      <c r="T925" s="42">
        <f t="shared" si="412"/>
        <v>-448</v>
      </c>
      <c r="U925" s="42">
        <f t="shared" si="413"/>
        <v>1</v>
      </c>
      <c r="V925" s="37" t="str">
        <f t="shared" ca="1" si="414"/>
        <v>Executado no prazo</v>
      </c>
      <c r="W925" s="33" t="e">
        <f t="shared" si="417"/>
        <v>#REF!</v>
      </c>
    </row>
    <row r="926" spans="1:23" x14ac:dyDescent="0.25">
      <c r="A926" s="29" t="e">
        <f t="shared" si="402"/>
        <v>#REF!</v>
      </c>
      <c r="B926" s="30" t="s">
        <v>188</v>
      </c>
      <c r="C926" s="31" t="s">
        <v>389</v>
      </c>
      <c r="D926" s="32" t="s">
        <v>200</v>
      </c>
      <c r="E926" s="33" t="str">
        <f t="shared" si="406"/>
        <v>10/2024 - Calçados</v>
      </c>
      <c r="F926" s="49"/>
      <c r="G926" s="35" t="str">
        <f t="shared" ref="G926:G936" si="423">G925</f>
        <v>PRONTIFICACAO DOC COMRJ-20</v>
      </c>
      <c r="H926" s="31" t="s">
        <v>199</v>
      </c>
      <c r="I926" s="36">
        <v>45377</v>
      </c>
      <c r="J926" s="37" t="str">
        <f t="shared" si="418"/>
        <v>B</v>
      </c>
      <c r="K926" s="38" t="s">
        <v>27</v>
      </c>
      <c r="L926" s="55">
        <v>1</v>
      </c>
      <c r="M926" s="37">
        <f t="shared" si="407"/>
        <v>45296</v>
      </c>
      <c r="N926" s="37">
        <f t="shared" si="422"/>
        <v>45297</v>
      </c>
      <c r="O926" s="37">
        <f t="shared" ref="O926:O936" si="424">IF(P925&lt;&gt;"",P925,"")</f>
        <v>44848</v>
      </c>
      <c r="P926" s="28">
        <v>44855</v>
      </c>
      <c r="Q926" s="40" t="str">
        <f t="shared" si="409"/>
        <v>S</v>
      </c>
      <c r="R926" s="41">
        <f t="shared" si="410"/>
        <v>7</v>
      </c>
      <c r="S926" s="42">
        <f t="shared" si="411"/>
        <v>1</v>
      </c>
      <c r="T926" s="42">
        <f t="shared" si="412"/>
        <v>6</v>
      </c>
      <c r="U926" s="42">
        <f t="shared" si="413"/>
        <v>1</v>
      </c>
      <c r="V926" s="37" t="str">
        <f t="shared" ca="1" si="414"/>
        <v>Executado no prazo</v>
      </c>
      <c r="W926" s="33" t="e">
        <f t="shared" si="417"/>
        <v>#REF!</v>
      </c>
    </row>
    <row r="927" spans="1:23" x14ac:dyDescent="0.25">
      <c r="A927" s="29" t="e">
        <f t="shared" si="402"/>
        <v>#REF!</v>
      </c>
      <c r="B927" s="30" t="s">
        <v>188</v>
      </c>
      <c r="C927" s="31" t="s">
        <v>389</v>
      </c>
      <c r="D927" s="32" t="s">
        <v>200</v>
      </c>
      <c r="E927" s="33" t="str">
        <f t="shared" si="406"/>
        <v>10/2024 - Calçados</v>
      </c>
      <c r="F927" s="49"/>
      <c r="G927" s="35" t="str">
        <f t="shared" si="423"/>
        <v>PRONTIFICACAO DOC COMRJ-20</v>
      </c>
      <c r="H927" s="31" t="s">
        <v>199</v>
      </c>
      <c r="I927" s="36">
        <v>45377</v>
      </c>
      <c r="J927" s="37" t="str">
        <f t="shared" si="418"/>
        <v>C</v>
      </c>
      <c r="K927" s="38" t="s">
        <v>28</v>
      </c>
      <c r="L927" s="39">
        <v>5</v>
      </c>
      <c r="M927" s="37">
        <f t="shared" si="407"/>
        <v>45297</v>
      </c>
      <c r="N927" s="37">
        <f t="shared" si="422"/>
        <v>45302</v>
      </c>
      <c r="O927" s="37">
        <f t="shared" si="424"/>
        <v>44855</v>
      </c>
      <c r="P927" s="28">
        <v>44872</v>
      </c>
      <c r="Q927" s="40" t="str">
        <f t="shared" si="409"/>
        <v>S</v>
      </c>
      <c r="R927" s="41">
        <f t="shared" si="410"/>
        <v>17</v>
      </c>
      <c r="S927" s="42">
        <f t="shared" si="411"/>
        <v>5</v>
      </c>
      <c r="T927" s="42">
        <f t="shared" si="412"/>
        <v>12</v>
      </c>
      <c r="U927" s="42">
        <f t="shared" si="413"/>
        <v>1</v>
      </c>
      <c r="V927" s="37" t="str">
        <f t="shared" ca="1" si="414"/>
        <v>Executado no prazo</v>
      </c>
      <c r="W927" s="33" t="e">
        <f t="shared" si="417"/>
        <v>#REF!</v>
      </c>
    </row>
    <row r="928" spans="1:23" x14ac:dyDescent="0.25">
      <c r="A928" s="29" t="e">
        <f t="shared" si="402"/>
        <v>#REF!</v>
      </c>
      <c r="B928" s="30" t="s">
        <v>188</v>
      </c>
      <c r="C928" s="31" t="s">
        <v>389</v>
      </c>
      <c r="D928" s="32" t="s">
        <v>200</v>
      </c>
      <c r="E928" s="33" t="str">
        <f t="shared" si="406"/>
        <v>10/2024 - Calçados</v>
      </c>
      <c r="F928" s="49"/>
      <c r="G928" s="35" t="str">
        <f t="shared" si="423"/>
        <v>PRONTIFICACAO DOC COMRJ-20</v>
      </c>
      <c r="H928" s="31" t="s">
        <v>199</v>
      </c>
      <c r="I928" s="36">
        <v>45377</v>
      </c>
      <c r="J928" s="37" t="str">
        <f t="shared" si="418"/>
        <v>D</v>
      </c>
      <c r="K928" s="38" t="s">
        <v>29</v>
      </c>
      <c r="L928" s="39">
        <v>5</v>
      </c>
      <c r="M928" s="37">
        <f t="shared" si="407"/>
        <v>45302</v>
      </c>
      <c r="N928" s="37">
        <f t="shared" si="422"/>
        <v>45307</v>
      </c>
      <c r="O928" s="37">
        <f t="shared" si="424"/>
        <v>44872</v>
      </c>
      <c r="P928" s="28">
        <v>44879</v>
      </c>
      <c r="Q928" s="40" t="str">
        <f t="shared" si="409"/>
        <v>S</v>
      </c>
      <c r="R928" s="41">
        <f t="shared" si="410"/>
        <v>7</v>
      </c>
      <c r="S928" s="42">
        <f t="shared" si="411"/>
        <v>5</v>
      </c>
      <c r="T928" s="42">
        <f t="shared" si="412"/>
        <v>2</v>
      </c>
      <c r="U928" s="42">
        <f t="shared" si="413"/>
        <v>1</v>
      </c>
      <c r="V928" s="37" t="str">
        <f t="shared" ca="1" si="414"/>
        <v>Executado no prazo</v>
      </c>
      <c r="W928" s="33" t="e">
        <f t="shared" si="417"/>
        <v>#REF!</v>
      </c>
    </row>
    <row r="929" spans="1:23" x14ac:dyDescent="0.25">
      <c r="A929" s="29" t="e">
        <f t="shared" si="402"/>
        <v>#REF!</v>
      </c>
      <c r="B929" s="30" t="s">
        <v>188</v>
      </c>
      <c r="C929" s="31" t="s">
        <v>389</v>
      </c>
      <c r="D929" s="32" t="s">
        <v>200</v>
      </c>
      <c r="E929" s="33" t="str">
        <f t="shared" si="406"/>
        <v>10/2024 - Calçados</v>
      </c>
      <c r="F929" s="49"/>
      <c r="G929" s="35" t="str">
        <f t="shared" si="423"/>
        <v>PRONTIFICACAO DOC COMRJ-20</v>
      </c>
      <c r="H929" s="31" t="s">
        <v>199</v>
      </c>
      <c r="I929" s="36">
        <v>45377</v>
      </c>
      <c r="J929" s="37" t="str">
        <f t="shared" si="418"/>
        <v>E</v>
      </c>
      <c r="K929" s="38" t="s">
        <v>30</v>
      </c>
      <c r="L929" s="55">
        <v>2</v>
      </c>
      <c r="M929" s="37">
        <f t="shared" si="407"/>
        <v>45307</v>
      </c>
      <c r="N929" s="37">
        <f t="shared" si="422"/>
        <v>45309</v>
      </c>
      <c r="O929" s="37">
        <f t="shared" si="424"/>
        <v>44879</v>
      </c>
      <c r="P929" s="28">
        <v>44882</v>
      </c>
      <c r="Q929" s="40" t="str">
        <f t="shared" si="409"/>
        <v>S</v>
      </c>
      <c r="R929" s="41">
        <f t="shared" si="410"/>
        <v>3</v>
      </c>
      <c r="S929" s="42">
        <f t="shared" si="411"/>
        <v>2</v>
      </c>
      <c r="T929" s="42">
        <f t="shared" si="412"/>
        <v>1</v>
      </c>
      <c r="U929" s="42">
        <f t="shared" si="413"/>
        <v>1</v>
      </c>
      <c r="V929" s="37" t="str">
        <f t="shared" ca="1" si="414"/>
        <v>Executado no prazo</v>
      </c>
      <c r="W929" s="33" t="e">
        <f t="shared" si="417"/>
        <v>#REF!</v>
      </c>
    </row>
    <row r="930" spans="1:23" x14ac:dyDescent="0.25">
      <c r="A930" s="29" t="e">
        <f t="shared" si="402"/>
        <v>#REF!</v>
      </c>
      <c r="B930" s="30" t="s">
        <v>188</v>
      </c>
      <c r="C930" s="31" t="s">
        <v>389</v>
      </c>
      <c r="D930" s="32" t="s">
        <v>200</v>
      </c>
      <c r="E930" s="33" t="str">
        <f t="shared" si="406"/>
        <v>10/2024 - Calçados</v>
      </c>
      <c r="F930" s="49"/>
      <c r="G930" s="35" t="str">
        <f t="shared" si="423"/>
        <v>PRONTIFICACAO DOC COMRJ-20</v>
      </c>
      <c r="H930" s="31" t="s">
        <v>199</v>
      </c>
      <c r="I930" s="36">
        <v>45377</v>
      </c>
      <c r="J930" s="37" t="str">
        <f t="shared" si="418"/>
        <v>F</v>
      </c>
      <c r="K930" s="38" t="s">
        <v>31</v>
      </c>
      <c r="L930" s="55">
        <v>3</v>
      </c>
      <c r="M930" s="37">
        <f t="shared" si="407"/>
        <v>45309</v>
      </c>
      <c r="N930" s="37">
        <f t="shared" si="422"/>
        <v>45312</v>
      </c>
      <c r="O930" s="37">
        <f t="shared" si="424"/>
        <v>44882</v>
      </c>
      <c r="P930" s="28">
        <v>44902</v>
      </c>
      <c r="Q930" s="40" t="str">
        <f t="shared" si="409"/>
        <v>S</v>
      </c>
      <c r="R930" s="41">
        <f t="shared" si="410"/>
        <v>20</v>
      </c>
      <c r="S930" s="42">
        <f t="shared" si="411"/>
        <v>3</v>
      </c>
      <c r="T930" s="42">
        <f t="shared" si="412"/>
        <v>17</v>
      </c>
      <c r="U930" s="42">
        <f t="shared" si="413"/>
        <v>1</v>
      </c>
      <c r="V930" s="37" t="str">
        <f t="shared" ca="1" si="414"/>
        <v>Executado no prazo</v>
      </c>
      <c r="W930" s="33" t="e">
        <f t="shared" si="417"/>
        <v>#REF!</v>
      </c>
    </row>
    <row r="931" spans="1:23" x14ac:dyDescent="0.25">
      <c r="A931" s="29" t="e">
        <f t="shared" si="402"/>
        <v>#REF!</v>
      </c>
      <c r="B931" s="30" t="s">
        <v>188</v>
      </c>
      <c r="C931" s="31" t="s">
        <v>389</v>
      </c>
      <c r="D931" s="32" t="s">
        <v>200</v>
      </c>
      <c r="E931" s="33" t="str">
        <f t="shared" si="406"/>
        <v>10/2024 - Calçados</v>
      </c>
      <c r="F931" s="49"/>
      <c r="G931" s="35" t="str">
        <f t="shared" si="423"/>
        <v>PRONTIFICACAO DOC COMRJ-20</v>
      </c>
      <c r="H931" s="31" t="s">
        <v>199</v>
      </c>
      <c r="I931" s="36">
        <v>45377</v>
      </c>
      <c r="J931" s="37" t="str">
        <f t="shared" si="418"/>
        <v>G</v>
      </c>
      <c r="K931" s="38" t="s">
        <v>32</v>
      </c>
      <c r="L931" s="39">
        <v>5</v>
      </c>
      <c r="M931" s="37">
        <f t="shared" si="407"/>
        <v>45312</v>
      </c>
      <c r="N931" s="37">
        <f t="shared" si="422"/>
        <v>45317</v>
      </c>
      <c r="O931" s="37">
        <f t="shared" si="424"/>
        <v>44902</v>
      </c>
      <c r="P931" s="28">
        <v>44903</v>
      </c>
      <c r="Q931" s="40" t="str">
        <f t="shared" si="409"/>
        <v>S</v>
      </c>
      <c r="R931" s="41">
        <f t="shared" si="410"/>
        <v>1</v>
      </c>
      <c r="S931" s="42">
        <f t="shared" si="411"/>
        <v>5</v>
      </c>
      <c r="T931" s="42">
        <f t="shared" si="412"/>
        <v>-4</v>
      </c>
      <c r="U931" s="42">
        <f t="shared" si="413"/>
        <v>1</v>
      </c>
      <c r="V931" s="37" t="str">
        <f t="shared" ca="1" si="414"/>
        <v>Executado no prazo</v>
      </c>
      <c r="W931" s="33" t="e">
        <f t="shared" si="417"/>
        <v>#REF!</v>
      </c>
    </row>
    <row r="932" spans="1:23" x14ac:dyDescent="0.25">
      <c r="A932" s="29" t="e">
        <f t="shared" si="402"/>
        <v>#REF!</v>
      </c>
      <c r="B932" s="30" t="s">
        <v>188</v>
      </c>
      <c r="C932" s="31" t="s">
        <v>389</v>
      </c>
      <c r="D932" s="32" t="s">
        <v>200</v>
      </c>
      <c r="E932" s="33" t="str">
        <f t="shared" si="406"/>
        <v>10/2024 - Calçados</v>
      </c>
      <c r="F932" s="49"/>
      <c r="G932" s="35" t="str">
        <f t="shared" si="423"/>
        <v>PRONTIFICACAO DOC COMRJ-20</v>
      </c>
      <c r="H932" s="31" t="s">
        <v>199</v>
      </c>
      <c r="I932" s="36">
        <v>45377</v>
      </c>
      <c r="J932" s="37" t="str">
        <f t="shared" si="418"/>
        <v>H</v>
      </c>
      <c r="K932" s="38" t="s">
        <v>33</v>
      </c>
      <c r="L932" s="39">
        <v>5</v>
      </c>
      <c r="M932" s="37">
        <f t="shared" si="407"/>
        <v>45317</v>
      </c>
      <c r="N932" s="37">
        <f t="shared" si="422"/>
        <v>45322</v>
      </c>
      <c r="O932" s="37">
        <f t="shared" si="424"/>
        <v>44903</v>
      </c>
      <c r="P932" s="28">
        <v>44909</v>
      </c>
      <c r="Q932" s="40" t="str">
        <f t="shared" si="409"/>
        <v>S</v>
      </c>
      <c r="R932" s="41">
        <f t="shared" si="410"/>
        <v>6</v>
      </c>
      <c r="S932" s="42">
        <f t="shared" si="411"/>
        <v>5</v>
      </c>
      <c r="T932" s="42">
        <f t="shared" si="412"/>
        <v>1</v>
      </c>
      <c r="U932" s="42">
        <f t="shared" si="413"/>
        <v>1</v>
      </c>
      <c r="V932" s="37" t="str">
        <f t="shared" ca="1" si="414"/>
        <v>Executado no prazo</v>
      </c>
      <c r="W932" s="33" t="e">
        <f t="shared" si="417"/>
        <v>#REF!</v>
      </c>
    </row>
    <row r="933" spans="1:23" x14ac:dyDescent="0.25">
      <c r="A933" s="29" t="e">
        <f t="shared" si="402"/>
        <v>#REF!</v>
      </c>
      <c r="B933" s="30" t="s">
        <v>188</v>
      </c>
      <c r="C933" s="31" t="s">
        <v>389</v>
      </c>
      <c r="D933" s="32" t="s">
        <v>200</v>
      </c>
      <c r="E933" s="33" t="str">
        <f t="shared" si="406"/>
        <v>10/2024 - Calçados</v>
      </c>
      <c r="F933" s="49"/>
      <c r="G933" s="35" t="str">
        <f t="shared" si="423"/>
        <v>PRONTIFICACAO DOC COMRJ-20</v>
      </c>
      <c r="H933" s="31" t="s">
        <v>199</v>
      </c>
      <c r="I933" s="36">
        <v>45377</v>
      </c>
      <c r="J933" s="37" t="str">
        <f t="shared" si="418"/>
        <v>I</v>
      </c>
      <c r="K933" s="38" t="s">
        <v>34</v>
      </c>
      <c r="L933" s="39">
        <v>15</v>
      </c>
      <c r="M933" s="37">
        <f t="shared" si="407"/>
        <v>45322</v>
      </c>
      <c r="N933" s="37">
        <f t="shared" si="422"/>
        <v>45337</v>
      </c>
      <c r="O933" s="37">
        <f t="shared" si="424"/>
        <v>44909</v>
      </c>
      <c r="P933" s="28">
        <v>44923</v>
      </c>
      <c r="Q933" s="40" t="str">
        <f t="shared" si="409"/>
        <v>S</v>
      </c>
      <c r="R933" s="41">
        <f t="shared" si="410"/>
        <v>14</v>
      </c>
      <c r="S933" s="42">
        <f t="shared" si="411"/>
        <v>15</v>
      </c>
      <c r="T933" s="42">
        <f t="shared" si="412"/>
        <v>-1</v>
      </c>
      <c r="U933" s="42">
        <f t="shared" si="413"/>
        <v>1</v>
      </c>
      <c r="V933" s="37" t="str">
        <f t="shared" ca="1" si="414"/>
        <v>Executado no prazo</v>
      </c>
      <c r="W933" s="33" t="e">
        <f t="shared" si="417"/>
        <v>#REF!</v>
      </c>
    </row>
    <row r="934" spans="1:23" x14ac:dyDescent="0.25">
      <c r="A934" s="29" t="e">
        <f t="shared" si="402"/>
        <v>#REF!</v>
      </c>
      <c r="B934" s="30" t="s">
        <v>188</v>
      </c>
      <c r="C934" s="31" t="s">
        <v>389</v>
      </c>
      <c r="D934" s="32" t="s">
        <v>200</v>
      </c>
      <c r="E934" s="33" t="str">
        <f t="shared" si="406"/>
        <v>10/2024 - Calçados</v>
      </c>
      <c r="F934" s="49"/>
      <c r="G934" s="35" t="str">
        <f t="shared" si="423"/>
        <v>PRONTIFICACAO DOC COMRJ-20</v>
      </c>
      <c r="H934" s="31" t="s">
        <v>199</v>
      </c>
      <c r="I934" s="36">
        <v>45377</v>
      </c>
      <c r="J934" s="37" t="str">
        <f t="shared" si="418"/>
        <v>J</v>
      </c>
      <c r="K934" s="38" t="s">
        <v>35</v>
      </c>
      <c r="L934" s="39">
        <v>5</v>
      </c>
      <c r="M934" s="37">
        <f t="shared" si="407"/>
        <v>45337</v>
      </c>
      <c r="N934" s="37">
        <f t="shared" si="422"/>
        <v>45342</v>
      </c>
      <c r="O934" s="37">
        <f t="shared" si="424"/>
        <v>44923</v>
      </c>
      <c r="P934" s="28">
        <v>44950</v>
      </c>
      <c r="Q934" s="40" t="str">
        <f t="shared" si="409"/>
        <v>S</v>
      </c>
      <c r="R934" s="41">
        <f t="shared" si="410"/>
        <v>27</v>
      </c>
      <c r="S934" s="42">
        <f t="shared" si="411"/>
        <v>5</v>
      </c>
      <c r="T934" s="42">
        <f t="shared" si="412"/>
        <v>22</v>
      </c>
      <c r="U934" s="42">
        <f t="shared" si="413"/>
        <v>1</v>
      </c>
      <c r="V934" s="37" t="str">
        <f t="shared" ca="1" si="414"/>
        <v>Executado no prazo</v>
      </c>
      <c r="W934" s="33" t="e">
        <f t="shared" si="417"/>
        <v>#REF!</v>
      </c>
    </row>
    <row r="935" spans="1:23" x14ac:dyDescent="0.25">
      <c r="A935" s="29" t="e">
        <f t="shared" si="402"/>
        <v>#REF!</v>
      </c>
      <c r="B935" s="30" t="s">
        <v>188</v>
      </c>
      <c r="C935" s="31" t="s">
        <v>389</v>
      </c>
      <c r="D935" s="32" t="s">
        <v>200</v>
      </c>
      <c r="E935" s="33" t="str">
        <f t="shared" si="406"/>
        <v>10/2024 - Calçados</v>
      </c>
      <c r="F935" s="49"/>
      <c r="G935" s="35" t="str">
        <f t="shared" si="423"/>
        <v>PRONTIFICACAO DOC COMRJ-20</v>
      </c>
      <c r="H935" s="31" t="s">
        <v>199</v>
      </c>
      <c r="I935" s="36">
        <v>45377</v>
      </c>
      <c r="J935" s="37" t="str">
        <f t="shared" si="418"/>
        <v>K</v>
      </c>
      <c r="K935" s="38" t="s">
        <v>36</v>
      </c>
      <c r="L935" s="39">
        <v>20</v>
      </c>
      <c r="M935" s="37">
        <f t="shared" si="407"/>
        <v>45342</v>
      </c>
      <c r="N935" s="37">
        <f t="shared" si="422"/>
        <v>45362</v>
      </c>
      <c r="O935" s="37">
        <f t="shared" si="424"/>
        <v>44950</v>
      </c>
      <c r="P935" s="28">
        <v>44994</v>
      </c>
      <c r="Q935" s="40" t="str">
        <f t="shared" si="409"/>
        <v>S</v>
      </c>
      <c r="R935" s="41">
        <f t="shared" si="410"/>
        <v>44</v>
      </c>
      <c r="S935" s="42">
        <f t="shared" si="411"/>
        <v>20</v>
      </c>
      <c r="T935" s="42">
        <f t="shared" si="412"/>
        <v>24</v>
      </c>
      <c r="U935" s="42">
        <f t="shared" si="413"/>
        <v>1</v>
      </c>
      <c r="V935" s="37" t="str">
        <f t="shared" ca="1" si="414"/>
        <v>Executado no prazo</v>
      </c>
      <c r="W935" s="33" t="e">
        <f t="shared" si="417"/>
        <v>#REF!</v>
      </c>
    </row>
    <row r="936" spans="1:23" x14ac:dyDescent="0.25">
      <c r="A936" s="29" t="e">
        <f t="shared" si="402"/>
        <v>#REF!</v>
      </c>
      <c r="B936" s="30" t="s">
        <v>188</v>
      </c>
      <c r="C936" s="31" t="s">
        <v>389</v>
      </c>
      <c r="D936" s="32" t="s">
        <v>200</v>
      </c>
      <c r="E936" s="33" t="str">
        <f t="shared" si="406"/>
        <v>10/2024 - Calçados</v>
      </c>
      <c r="F936" s="49"/>
      <c r="G936" s="35" t="str">
        <f t="shared" si="423"/>
        <v>PRONTIFICACAO DOC COMRJ-20</v>
      </c>
      <c r="H936" s="31" t="s">
        <v>199</v>
      </c>
      <c r="I936" s="36">
        <v>45377</v>
      </c>
      <c r="J936" s="37" t="str">
        <f t="shared" si="418"/>
        <v>L</v>
      </c>
      <c r="K936" s="38" t="s">
        <v>37</v>
      </c>
      <c r="L936" s="39">
        <v>5</v>
      </c>
      <c r="M936" s="37">
        <f t="shared" si="407"/>
        <v>45362</v>
      </c>
      <c r="N936" s="43">
        <f>I936-10</f>
        <v>45367</v>
      </c>
      <c r="O936" s="37">
        <f t="shared" si="424"/>
        <v>44994</v>
      </c>
      <c r="P936" s="28">
        <v>45000</v>
      </c>
      <c r="Q936" s="40" t="str">
        <f t="shared" si="409"/>
        <v>S</v>
      </c>
      <c r="R936" s="41">
        <f t="shared" si="410"/>
        <v>6</v>
      </c>
      <c r="S936" s="42">
        <f t="shared" si="411"/>
        <v>5</v>
      </c>
      <c r="T936" s="42">
        <f t="shared" si="412"/>
        <v>1</v>
      </c>
      <c r="U936" s="42">
        <f t="shared" si="413"/>
        <v>1</v>
      </c>
      <c r="V936" s="37" t="str">
        <f t="shared" ca="1" si="414"/>
        <v>Executado no prazo</v>
      </c>
      <c r="W936" s="33" t="e">
        <f t="shared" si="417"/>
        <v>#REF!</v>
      </c>
    </row>
    <row r="937" spans="1:23" x14ac:dyDescent="0.25">
      <c r="A937" s="29" t="e">
        <f t="shared" si="402"/>
        <v>#REF!</v>
      </c>
      <c r="B937" s="30" t="s">
        <v>188</v>
      </c>
      <c r="C937" s="31" t="s">
        <v>390</v>
      </c>
      <c r="D937" s="32" t="s">
        <v>201</v>
      </c>
      <c r="E937" s="33" t="str">
        <f t="shared" si="406"/>
        <v>12/2024 - Metais</v>
      </c>
      <c r="F937" s="49"/>
      <c r="G937" s="35" t="str">
        <f>IF(P937="",MID(K937,5,999),IF(P938="",MID(K938,5,999),IF(P939="",MID(K939,5,999),IF(P940="",MID(K940,5,999),IF(P941="",MID(K941,5,999),IF(P942="",MID(K942,5,999),IF(P943="",MID(K943,5,999),IF(P944="",MID(K944,5,999),IF(P945="",MID(K945,5,999),IF(P946="",MID(K946,5,999),IF(P947="",MID(K947,5,999),MID(K948,5,999))))))))))))</f>
        <v>DISPONIBILIZAÇÃO DAS EEOO</v>
      </c>
      <c r="H937" s="47" t="s">
        <v>202</v>
      </c>
      <c r="I937" s="36">
        <v>45216</v>
      </c>
      <c r="J937" s="37" t="str">
        <f t="shared" si="418"/>
        <v>A</v>
      </c>
      <c r="K937" s="38" t="s">
        <v>26</v>
      </c>
      <c r="L937" s="39">
        <v>0</v>
      </c>
      <c r="M937" s="37">
        <f t="shared" si="407"/>
        <v>45135</v>
      </c>
      <c r="N937" s="37">
        <f t="shared" ref="N937:N947" si="425">M938</f>
        <v>45135</v>
      </c>
      <c r="O937" s="37">
        <f>M937</f>
        <v>45135</v>
      </c>
      <c r="P937" s="28"/>
      <c r="Q937" s="40" t="str">
        <f t="shared" si="409"/>
        <v/>
      </c>
      <c r="R937" s="41" t="str">
        <f t="shared" si="410"/>
        <v/>
      </c>
      <c r="S937" s="42" t="str">
        <f t="shared" si="411"/>
        <v/>
      </c>
      <c r="T937" s="42" t="str">
        <f t="shared" si="412"/>
        <v/>
      </c>
      <c r="U937" s="42">
        <f t="shared" si="413"/>
        <v>0</v>
      </c>
      <c r="V937" s="37" t="str">
        <f t="shared" ca="1" si="414"/>
        <v>Atrasado, em andamento</v>
      </c>
      <c r="W937" s="33" t="e">
        <f t="shared" si="417"/>
        <v>#REF!</v>
      </c>
    </row>
    <row r="938" spans="1:23" x14ac:dyDescent="0.25">
      <c r="A938" s="29" t="e">
        <f t="shared" si="402"/>
        <v>#REF!</v>
      </c>
      <c r="B938" s="30" t="s">
        <v>188</v>
      </c>
      <c r="C938" s="31" t="s">
        <v>390</v>
      </c>
      <c r="D938" s="32" t="s">
        <v>201</v>
      </c>
      <c r="E938" s="33" t="str">
        <f t="shared" si="406"/>
        <v>12/2024 - Metais</v>
      </c>
      <c r="F938" s="49"/>
      <c r="G938" s="35" t="str">
        <f t="shared" ref="G938:G948" si="426">G937</f>
        <v>DISPONIBILIZAÇÃO DAS EEOO</v>
      </c>
      <c r="H938" s="47" t="s">
        <v>202</v>
      </c>
      <c r="I938" s="36">
        <v>45216</v>
      </c>
      <c r="J938" s="37" t="str">
        <f t="shared" si="418"/>
        <v>B</v>
      </c>
      <c r="K938" s="38" t="s">
        <v>27</v>
      </c>
      <c r="L938" s="55">
        <v>1</v>
      </c>
      <c r="M938" s="37">
        <f t="shared" si="407"/>
        <v>45135</v>
      </c>
      <c r="N938" s="37">
        <f t="shared" si="425"/>
        <v>45136</v>
      </c>
      <c r="O938" s="37" t="str">
        <f t="shared" ref="O938:O948" si="427">IF(P937&lt;&gt;"",P937,"")</f>
        <v/>
      </c>
      <c r="P938" s="28"/>
      <c r="Q938" s="40" t="str">
        <f t="shared" si="409"/>
        <v/>
      </c>
      <c r="R938" s="41" t="str">
        <f t="shared" si="410"/>
        <v/>
      </c>
      <c r="S938" s="42" t="str">
        <f t="shared" si="411"/>
        <v/>
      </c>
      <c r="T938" s="42" t="str">
        <f t="shared" si="412"/>
        <v/>
      </c>
      <c r="U938" s="42">
        <f t="shared" si="413"/>
        <v>0</v>
      </c>
      <c r="V938" s="37" t="str">
        <f t="shared" ca="1" si="414"/>
        <v>Atrasado, ainda não iniciado</v>
      </c>
      <c r="W938" s="33" t="e">
        <f t="shared" si="417"/>
        <v>#REF!</v>
      </c>
    </row>
    <row r="939" spans="1:23" x14ac:dyDescent="0.25">
      <c r="A939" s="29" t="e">
        <f t="shared" si="402"/>
        <v>#REF!</v>
      </c>
      <c r="B939" s="30" t="s">
        <v>188</v>
      </c>
      <c r="C939" s="31" t="s">
        <v>390</v>
      </c>
      <c r="D939" s="32" t="s">
        <v>201</v>
      </c>
      <c r="E939" s="33" t="str">
        <f t="shared" si="406"/>
        <v>12/2024 - Metais</v>
      </c>
      <c r="F939" s="49"/>
      <c r="G939" s="35" t="str">
        <f t="shared" si="426"/>
        <v>DISPONIBILIZAÇÃO DAS EEOO</v>
      </c>
      <c r="H939" s="47" t="s">
        <v>202</v>
      </c>
      <c r="I939" s="36">
        <v>45216</v>
      </c>
      <c r="J939" s="37" t="str">
        <f t="shared" si="418"/>
        <v>C</v>
      </c>
      <c r="K939" s="38" t="s">
        <v>28</v>
      </c>
      <c r="L939" s="39">
        <v>5</v>
      </c>
      <c r="M939" s="37">
        <f t="shared" si="407"/>
        <v>45136</v>
      </c>
      <c r="N939" s="37">
        <f t="shared" si="425"/>
        <v>45141</v>
      </c>
      <c r="O939" s="37" t="str">
        <f t="shared" si="427"/>
        <v/>
      </c>
      <c r="P939" s="28"/>
      <c r="Q939" s="40" t="str">
        <f t="shared" si="409"/>
        <v/>
      </c>
      <c r="R939" s="41" t="str">
        <f t="shared" si="410"/>
        <v/>
      </c>
      <c r="S939" s="42" t="str">
        <f t="shared" si="411"/>
        <v/>
      </c>
      <c r="T939" s="42" t="str">
        <f t="shared" si="412"/>
        <v/>
      </c>
      <c r="U939" s="42">
        <f t="shared" si="413"/>
        <v>0</v>
      </c>
      <c r="V939" s="37" t="str">
        <f t="shared" ca="1" si="414"/>
        <v>Atrasado, ainda não iniciado</v>
      </c>
      <c r="W939" s="33" t="e">
        <f t="shared" si="417"/>
        <v>#REF!</v>
      </c>
    </row>
    <row r="940" spans="1:23" x14ac:dyDescent="0.25">
      <c r="A940" s="29" t="e">
        <f t="shared" si="402"/>
        <v>#REF!</v>
      </c>
      <c r="B940" s="30" t="s">
        <v>188</v>
      </c>
      <c r="C940" s="31" t="s">
        <v>390</v>
      </c>
      <c r="D940" s="32" t="s">
        <v>201</v>
      </c>
      <c r="E940" s="33" t="str">
        <f t="shared" si="406"/>
        <v>12/2024 - Metais</v>
      </c>
      <c r="F940" s="49"/>
      <c r="G940" s="35" t="str">
        <f t="shared" si="426"/>
        <v>DISPONIBILIZAÇÃO DAS EEOO</v>
      </c>
      <c r="H940" s="47" t="s">
        <v>202</v>
      </c>
      <c r="I940" s="36">
        <v>45216</v>
      </c>
      <c r="J940" s="37" t="str">
        <f t="shared" si="418"/>
        <v>D</v>
      </c>
      <c r="K940" s="38" t="s">
        <v>29</v>
      </c>
      <c r="L940" s="39">
        <v>5</v>
      </c>
      <c r="M940" s="37">
        <f t="shared" si="407"/>
        <v>45141</v>
      </c>
      <c r="N940" s="37">
        <f t="shared" si="425"/>
        <v>45146</v>
      </c>
      <c r="O940" s="37" t="str">
        <f t="shared" si="427"/>
        <v/>
      </c>
      <c r="P940" s="28"/>
      <c r="Q940" s="40" t="str">
        <f t="shared" si="409"/>
        <v/>
      </c>
      <c r="R940" s="41" t="str">
        <f t="shared" si="410"/>
        <v/>
      </c>
      <c r="S940" s="42" t="str">
        <f t="shared" si="411"/>
        <v/>
      </c>
      <c r="T940" s="42" t="str">
        <f t="shared" si="412"/>
        <v/>
      </c>
      <c r="U940" s="42">
        <f t="shared" si="413"/>
        <v>0</v>
      </c>
      <c r="V940" s="37" t="str">
        <f t="shared" ca="1" si="414"/>
        <v>Atrasado, ainda não iniciado</v>
      </c>
      <c r="W940" s="33" t="e">
        <f t="shared" si="417"/>
        <v>#REF!</v>
      </c>
    </row>
    <row r="941" spans="1:23" x14ac:dyDescent="0.25">
      <c r="A941" s="29" t="e">
        <f t="shared" si="402"/>
        <v>#REF!</v>
      </c>
      <c r="B941" s="30" t="s">
        <v>188</v>
      </c>
      <c r="C941" s="31" t="s">
        <v>390</v>
      </c>
      <c r="D941" s="32" t="s">
        <v>201</v>
      </c>
      <c r="E941" s="33" t="str">
        <f t="shared" si="406"/>
        <v>12/2024 - Metais</v>
      </c>
      <c r="F941" s="49"/>
      <c r="G941" s="35" t="str">
        <f t="shared" si="426"/>
        <v>DISPONIBILIZAÇÃO DAS EEOO</v>
      </c>
      <c r="H941" s="47" t="s">
        <v>202</v>
      </c>
      <c r="I941" s="36">
        <v>45216</v>
      </c>
      <c r="J941" s="37" t="str">
        <f t="shared" si="418"/>
        <v>E</v>
      </c>
      <c r="K941" s="38" t="s">
        <v>30</v>
      </c>
      <c r="L941" s="55">
        <v>2</v>
      </c>
      <c r="M941" s="37">
        <f t="shared" si="407"/>
        <v>45146</v>
      </c>
      <c r="N941" s="37">
        <f t="shared" si="425"/>
        <v>45148</v>
      </c>
      <c r="O941" s="37" t="str">
        <f t="shared" si="427"/>
        <v/>
      </c>
      <c r="P941" s="28"/>
      <c r="Q941" s="40" t="str">
        <f t="shared" si="409"/>
        <v/>
      </c>
      <c r="R941" s="41" t="str">
        <f t="shared" si="410"/>
        <v/>
      </c>
      <c r="S941" s="42" t="str">
        <f t="shared" si="411"/>
        <v/>
      </c>
      <c r="T941" s="42" t="str">
        <f t="shared" si="412"/>
        <v/>
      </c>
      <c r="U941" s="42">
        <f t="shared" si="413"/>
        <v>0</v>
      </c>
      <c r="V941" s="37" t="str">
        <f t="shared" ca="1" si="414"/>
        <v>Atrasado, ainda não iniciado</v>
      </c>
      <c r="W941" s="33" t="e">
        <f t="shared" si="417"/>
        <v>#REF!</v>
      </c>
    </row>
    <row r="942" spans="1:23" x14ac:dyDescent="0.25">
      <c r="A942" s="29" t="e">
        <f t="shared" si="402"/>
        <v>#REF!</v>
      </c>
      <c r="B942" s="30" t="s">
        <v>188</v>
      </c>
      <c r="C942" s="31" t="s">
        <v>390</v>
      </c>
      <c r="D942" s="32" t="s">
        <v>201</v>
      </c>
      <c r="E942" s="33" t="str">
        <f t="shared" si="406"/>
        <v>12/2024 - Metais</v>
      </c>
      <c r="F942" s="49"/>
      <c r="G942" s="35" t="str">
        <f t="shared" si="426"/>
        <v>DISPONIBILIZAÇÃO DAS EEOO</v>
      </c>
      <c r="H942" s="47" t="s">
        <v>202</v>
      </c>
      <c r="I942" s="36">
        <v>45216</v>
      </c>
      <c r="J942" s="37" t="str">
        <f t="shared" si="418"/>
        <v>F</v>
      </c>
      <c r="K942" s="38" t="s">
        <v>31</v>
      </c>
      <c r="L942" s="55">
        <v>3</v>
      </c>
      <c r="M942" s="37">
        <f t="shared" si="407"/>
        <v>45148</v>
      </c>
      <c r="N942" s="37">
        <f t="shared" si="425"/>
        <v>45151</v>
      </c>
      <c r="O942" s="37" t="str">
        <f t="shared" si="427"/>
        <v/>
      </c>
      <c r="P942" s="28"/>
      <c r="Q942" s="40" t="str">
        <f t="shared" si="409"/>
        <v/>
      </c>
      <c r="R942" s="41" t="str">
        <f t="shared" si="410"/>
        <v/>
      </c>
      <c r="S942" s="42" t="str">
        <f t="shared" si="411"/>
        <v/>
      </c>
      <c r="T942" s="42" t="str">
        <f t="shared" si="412"/>
        <v/>
      </c>
      <c r="U942" s="42">
        <f t="shared" si="413"/>
        <v>0</v>
      </c>
      <c r="V942" s="37" t="str">
        <f t="shared" ca="1" si="414"/>
        <v>Atrasado, ainda não iniciado</v>
      </c>
      <c r="W942" s="33" t="e">
        <f t="shared" si="417"/>
        <v>#REF!</v>
      </c>
    </row>
    <row r="943" spans="1:23" x14ac:dyDescent="0.25">
      <c r="A943" s="29" t="e">
        <f t="shared" si="402"/>
        <v>#REF!</v>
      </c>
      <c r="B943" s="30" t="s">
        <v>188</v>
      </c>
      <c r="C943" s="31" t="s">
        <v>390</v>
      </c>
      <c r="D943" s="32" t="s">
        <v>201</v>
      </c>
      <c r="E943" s="33" t="str">
        <f t="shared" si="406"/>
        <v>12/2024 - Metais</v>
      </c>
      <c r="F943" s="48"/>
      <c r="G943" s="35" t="str">
        <f t="shared" si="426"/>
        <v>DISPONIBILIZAÇÃO DAS EEOO</v>
      </c>
      <c r="H943" s="47" t="s">
        <v>202</v>
      </c>
      <c r="I943" s="36">
        <v>45216</v>
      </c>
      <c r="J943" s="37" t="str">
        <f t="shared" si="418"/>
        <v>G</v>
      </c>
      <c r="K943" s="38" t="s">
        <v>32</v>
      </c>
      <c r="L943" s="39">
        <v>5</v>
      </c>
      <c r="M943" s="37">
        <f t="shared" si="407"/>
        <v>45151</v>
      </c>
      <c r="N943" s="37">
        <f t="shared" si="425"/>
        <v>45156</v>
      </c>
      <c r="O943" s="37" t="str">
        <f t="shared" si="427"/>
        <v/>
      </c>
      <c r="P943" s="28"/>
      <c r="Q943" s="40" t="str">
        <f t="shared" si="409"/>
        <v/>
      </c>
      <c r="R943" s="41" t="str">
        <f t="shared" si="410"/>
        <v/>
      </c>
      <c r="S943" s="42" t="str">
        <f t="shared" si="411"/>
        <v/>
      </c>
      <c r="T943" s="42" t="str">
        <f t="shared" si="412"/>
        <v/>
      </c>
      <c r="U943" s="42">
        <f t="shared" si="413"/>
        <v>0</v>
      </c>
      <c r="V943" s="37" t="str">
        <f t="shared" ca="1" si="414"/>
        <v>Atrasado, ainda não iniciado</v>
      </c>
      <c r="W943" s="33" t="e">
        <f t="shared" si="417"/>
        <v>#REF!</v>
      </c>
    </row>
    <row r="944" spans="1:23" x14ac:dyDescent="0.25">
      <c r="A944" s="29" t="e">
        <f t="shared" si="402"/>
        <v>#REF!</v>
      </c>
      <c r="B944" s="30" t="s">
        <v>188</v>
      </c>
      <c r="C944" s="31" t="s">
        <v>390</v>
      </c>
      <c r="D944" s="32" t="s">
        <v>201</v>
      </c>
      <c r="E944" s="33" t="str">
        <f t="shared" si="406"/>
        <v>12/2024 - Metais</v>
      </c>
      <c r="F944" s="48"/>
      <c r="G944" s="35" t="str">
        <f t="shared" si="426"/>
        <v>DISPONIBILIZAÇÃO DAS EEOO</v>
      </c>
      <c r="H944" s="47" t="s">
        <v>202</v>
      </c>
      <c r="I944" s="36">
        <v>45216</v>
      </c>
      <c r="J944" s="37" t="str">
        <f t="shared" si="418"/>
        <v>H</v>
      </c>
      <c r="K944" s="38" t="s">
        <v>33</v>
      </c>
      <c r="L944" s="39">
        <v>5</v>
      </c>
      <c r="M944" s="37">
        <f t="shared" si="407"/>
        <v>45156</v>
      </c>
      <c r="N944" s="37">
        <f t="shared" si="425"/>
        <v>45161</v>
      </c>
      <c r="O944" s="37" t="str">
        <f t="shared" si="427"/>
        <v/>
      </c>
      <c r="P944" s="28"/>
      <c r="Q944" s="40" t="str">
        <f t="shared" si="409"/>
        <v/>
      </c>
      <c r="R944" s="41" t="str">
        <f t="shared" si="410"/>
        <v/>
      </c>
      <c r="S944" s="42" t="str">
        <f t="shared" si="411"/>
        <v/>
      </c>
      <c r="T944" s="42" t="str">
        <f t="shared" si="412"/>
        <v/>
      </c>
      <c r="U944" s="42">
        <f t="shared" si="413"/>
        <v>0</v>
      </c>
      <c r="V944" s="37" t="str">
        <f t="shared" ca="1" si="414"/>
        <v>Atrasado, ainda não iniciado</v>
      </c>
      <c r="W944" s="33" t="e">
        <f t="shared" si="417"/>
        <v>#REF!</v>
      </c>
    </row>
    <row r="945" spans="1:23" x14ac:dyDescent="0.25">
      <c r="A945" s="29" t="e">
        <f t="shared" si="402"/>
        <v>#REF!</v>
      </c>
      <c r="B945" s="30" t="s">
        <v>188</v>
      </c>
      <c r="C945" s="31" t="s">
        <v>390</v>
      </c>
      <c r="D945" s="32" t="s">
        <v>201</v>
      </c>
      <c r="E945" s="33" t="str">
        <f t="shared" si="406"/>
        <v>12/2024 - Metais</v>
      </c>
      <c r="F945" s="48"/>
      <c r="G945" s="35" t="str">
        <f t="shared" si="426"/>
        <v>DISPONIBILIZAÇÃO DAS EEOO</v>
      </c>
      <c r="H945" s="47" t="s">
        <v>202</v>
      </c>
      <c r="I945" s="36">
        <v>45216</v>
      </c>
      <c r="J945" s="37" t="str">
        <f t="shared" si="418"/>
        <v>I</v>
      </c>
      <c r="K945" s="38" t="s">
        <v>34</v>
      </c>
      <c r="L945" s="39">
        <v>15</v>
      </c>
      <c r="M945" s="37">
        <f t="shared" si="407"/>
        <v>45161</v>
      </c>
      <c r="N945" s="37">
        <f t="shared" si="425"/>
        <v>45176</v>
      </c>
      <c r="O945" s="37" t="str">
        <f t="shared" si="427"/>
        <v/>
      </c>
      <c r="P945" s="28"/>
      <c r="Q945" s="40" t="str">
        <f t="shared" si="409"/>
        <v/>
      </c>
      <c r="R945" s="41" t="str">
        <f t="shared" si="410"/>
        <v/>
      </c>
      <c r="S945" s="42" t="str">
        <f t="shared" si="411"/>
        <v/>
      </c>
      <c r="T945" s="42" t="str">
        <f t="shared" si="412"/>
        <v/>
      </c>
      <c r="U945" s="42">
        <f t="shared" si="413"/>
        <v>0</v>
      </c>
      <c r="V945" s="37" t="str">
        <f t="shared" ca="1" si="414"/>
        <v>Atrasado, ainda não iniciado</v>
      </c>
      <c r="W945" s="33" t="e">
        <f t="shared" si="417"/>
        <v>#REF!</v>
      </c>
    </row>
    <row r="946" spans="1:23" x14ac:dyDescent="0.25">
      <c r="A946" s="29" t="e">
        <f t="shared" si="402"/>
        <v>#REF!</v>
      </c>
      <c r="B946" s="30" t="s">
        <v>188</v>
      </c>
      <c r="C946" s="31" t="s">
        <v>390</v>
      </c>
      <c r="D946" s="32" t="s">
        <v>201</v>
      </c>
      <c r="E946" s="33" t="str">
        <f t="shared" si="406"/>
        <v>12/2024 - Metais</v>
      </c>
      <c r="F946" s="48"/>
      <c r="G946" s="35" t="str">
        <f t="shared" si="426"/>
        <v>DISPONIBILIZAÇÃO DAS EEOO</v>
      </c>
      <c r="H946" s="47" t="s">
        <v>202</v>
      </c>
      <c r="I946" s="36">
        <v>45216</v>
      </c>
      <c r="J946" s="37" t="str">
        <f t="shared" si="418"/>
        <v>J</v>
      </c>
      <c r="K946" s="38" t="s">
        <v>35</v>
      </c>
      <c r="L946" s="39">
        <v>5</v>
      </c>
      <c r="M946" s="37">
        <f t="shared" si="407"/>
        <v>45176</v>
      </c>
      <c r="N946" s="37">
        <f t="shared" si="425"/>
        <v>45181</v>
      </c>
      <c r="O946" s="37" t="str">
        <f t="shared" si="427"/>
        <v/>
      </c>
      <c r="P946" s="28"/>
      <c r="Q946" s="40" t="str">
        <f t="shared" si="409"/>
        <v/>
      </c>
      <c r="R946" s="41" t="str">
        <f t="shared" si="410"/>
        <v/>
      </c>
      <c r="S946" s="42" t="str">
        <f t="shared" si="411"/>
        <v/>
      </c>
      <c r="T946" s="42" t="str">
        <f t="shared" si="412"/>
        <v/>
      </c>
      <c r="U946" s="42">
        <f t="shared" si="413"/>
        <v>0</v>
      </c>
      <c r="V946" s="37" t="str">
        <f t="shared" ca="1" si="414"/>
        <v>Atrasado, ainda não iniciado</v>
      </c>
      <c r="W946" s="33" t="e">
        <f t="shared" si="417"/>
        <v>#REF!</v>
      </c>
    </row>
    <row r="947" spans="1:23" x14ac:dyDescent="0.25">
      <c r="A947" s="29" t="e">
        <f t="shared" si="402"/>
        <v>#REF!</v>
      </c>
      <c r="B947" s="30" t="s">
        <v>188</v>
      </c>
      <c r="C947" s="31" t="s">
        <v>390</v>
      </c>
      <c r="D947" s="32" t="s">
        <v>201</v>
      </c>
      <c r="E947" s="33" t="str">
        <f t="shared" si="406"/>
        <v>12/2024 - Metais</v>
      </c>
      <c r="F947" s="48"/>
      <c r="G947" s="35" t="str">
        <f t="shared" si="426"/>
        <v>DISPONIBILIZAÇÃO DAS EEOO</v>
      </c>
      <c r="H947" s="47" t="s">
        <v>202</v>
      </c>
      <c r="I947" s="36">
        <v>45216</v>
      </c>
      <c r="J947" s="37" t="str">
        <f t="shared" si="418"/>
        <v>K</v>
      </c>
      <c r="K947" s="38" t="s">
        <v>36</v>
      </c>
      <c r="L947" s="39">
        <v>20</v>
      </c>
      <c r="M947" s="37">
        <f t="shared" si="407"/>
        <v>45181</v>
      </c>
      <c r="N947" s="37">
        <f t="shared" si="425"/>
        <v>45201</v>
      </c>
      <c r="O947" s="37" t="str">
        <f t="shared" si="427"/>
        <v/>
      </c>
      <c r="P947" s="28"/>
      <c r="Q947" s="40" t="str">
        <f t="shared" si="409"/>
        <v/>
      </c>
      <c r="R947" s="41" t="str">
        <f t="shared" si="410"/>
        <v/>
      </c>
      <c r="S947" s="42" t="str">
        <f t="shared" si="411"/>
        <v/>
      </c>
      <c r="T947" s="42" t="str">
        <f t="shared" si="412"/>
        <v/>
      </c>
      <c r="U947" s="42">
        <f t="shared" si="413"/>
        <v>0</v>
      </c>
      <c r="V947" s="37" t="str">
        <f t="shared" ca="1" si="414"/>
        <v>Atrasado, ainda não iniciado</v>
      </c>
      <c r="W947" s="33" t="e">
        <f t="shared" si="417"/>
        <v>#REF!</v>
      </c>
    </row>
    <row r="948" spans="1:23" x14ac:dyDescent="0.25">
      <c r="A948" s="29" t="e">
        <f t="shared" si="402"/>
        <v>#REF!</v>
      </c>
      <c r="B948" s="30" t="s">
        <v>188</v>
      </c>
      <c r="C948" s="31" t="s">
        <v>390</v>
      </c>
      <c r="D948" s="32" t="s">
        <v>201</v>
      </c>
      <c r="E948" s="33" t="str">
        <f t="shared" si="406"/>
        <v>12/2024 - Metais</v>
      </c>
      <c r="F948" s="48"/>
      <c r="G948" s="35" t="str">
        <f t="shared" si="426"/>
        <v>DISPONIBILIZAÇÃO DAS EEOO</v>
      </c>
      <c r="H948" s="47" t="s">
        <v>202</v>
      </c>
      <c r="I948" s="36">
        <v>45216</v>
      </c>
      <c r="J948" s="37" t="str">
        <f t="shared" si="418"/>
        <v>L</v>
      </c>
      <c r="K948" s="38" t="s">
        <v>37</v>
      </c>
      <c r="L948" s="39">
        <v>5</v>
      </c>
      <c r="M948" s="37">
        <f t="shared" si="407"/>
        <v>45201</v>
      </c>
      <c r="N948" s="43">
        <f>I948-10</f>
        <v>45206</v>
      </c>
      <c r="O948" s="37" t="str">
        <f t="shared" si="427"/>
        <v/>
      </c>
      <c r="P948" s="28"/>
      <c r="Q948" s="40" t="str">
        <f t="shared" si="409"/>
        <v/>
      </c>
      <c r="R948" s="41" t="str">
        <f t="shared" si="410"/>
        <v/>
      </c>
      <c r="S948" s="42" t="str">
        <f t="shared" si="411"/>
        <v/>
      </c>
      <c r="T948" s="42" t="str">
        <f t="shared" si="412"/>
        <v/>
      </c>
      <c r="U948" s="42">
        <f t="shared" si="413"/>
        <v>0</v>
      </c>
      <c r="V948" s="37" t="str">
        <f t="shared" ca="1" si="414"/>
        <v>Atrasado, ainda não iniciado</v>
      </c>
      <c r="W948" s="33" t="e">
        <f t="shared" si="417"/>
        <v>#REF!</v>
      </c>
    </row>
    <row r="949" spans="1:23" x14ac:dyDescent="0.25">
      <c r="A949" s="29" t="e">
        <f t="shared" si="402"/>
        <v>#REF!</v>
      </c>
      <c r="B949" s="30" t="s">
        <v>188</v>
      </c>
      <c r="C949" s="31" t="s">
        <v>395</v>
      </c>
      <c r="D949" s="32" t="s">
        <v>203</v>
      </c>
      <c r="E949" s="33" t="str">
        <f t="shared" si="406"/>
        <v>16/2024 - Peça Pronta (cadarço, gorro, gravata, luva, etc)</v>
      </c>
      <c r="F949" s="48"/>
      <c r="G949" s="35" t="str">
        <f>IF(P949="",MID(K949,5,999),IF(P950="",MID(K950,5,999),IF(P951="",MID(K951,5,999),IF(P952="",MID(K952,5,999),IF(P953="",MID(K953,5,999),IF(P954="",MID(K954,5,999),IF(P955="",MID(K955,5,999),IF(P956="",MID(K956,5,999),IF(P957="",MID(K957,5,999),IF(P958="",MID(K958,5,999),IF(P959="",MID(K959,5,999),MID(K960,5,999))))))))))))</f>
        <v>DISPONIBILIZAÇÃO DAS EEOO</v>
      </c>
      <c r="H949" s="46" t="s">
        <v>204</v>
      </c>
      <c r="I949" s="36">
        <v>45217</v>
      </c>
      <c r="J949" s="37" t="str">
        <f t="shared" si="418"/>
        <v>A</v>
      </c>
      <c r="K949" s="38" t="s">
        <v>26</v>
      </c>
      <c r="L949" s="39">
        <v>0</v>
      </c>
      <c r="M949" s="37">
        <f t="shared" si="407"/>
        <v>45136</v>
      </c>
      <c r="N949" s="37">
        <f t="shared" ref="N949:N959" si="428">M950</f>
        <v>45136</v>
      </c>
      <c r="O949" s="37">
        <f>M949</f>
        <v>45136</v>
      </c>
      <c r="P949" s="28"/>
      <c r="Q949" s="40" t="str">
        <f t="shared" si="409"/>
        <v/>
      </c>
      <c r="R949" s="41" t="str">
        <f t="shared" si="410"/>
        <v/>
      </c>
      <c r="S949" s="42" t="str">
        <f t="shared" si="411"/>
        <v/>
      </c>
      <c r="T949" s="42" t="str">
        <f t="shared" si="412"/>
        <v/>
      </c>
      <c r="U949" s="42">
        <f t="shared" si="413"/>
        <v>0</v>
      </c>
      <c r="V949" s="37" t="str">
        <f t="shared" ca="1" si="414"/>
        <v>Atrasado, em andamento</v>
      </c>
      <c r="W949" s="33" t="e">
        <f t="shared" si="417"/>
        <v>#REF!</v>
      </c>
    </row>
    <row r="950" spans="1:23" x14ac:dyDescent="0.25">
      <c r="A950" s="29" t="e">
        <f t="shared" si="402"/>
        <v>#REF!</v>
      </c>
      <c r="B950" s="30" t="s">
        <v>188</v>
      </c>
      <c r="C950" s="31" t="s">
        <v>395</v>
      </c>
      <c r="D950" s="32" t="s">
        <v>203</v>
      </c>
      <c r="E950" s="33" t="str">
        <f t="shared" si="406"/>
        <v>16/2024 - Peça Pronta (cadarço, gorro, gravata, luva, etc)</v>
      </c>
      <c r="F950" s="48"/>
      <c r="G950" s="35" t="str">
        <f t="shared" ref="G950:G960" si="429">G949</f>
        <v>DISPONIBILIZAÇÃO DAS EEOO</v>
      </c>
      <c r="H950" s="46" t="s">
        <v>204</v>
      </c>
      <c r="I950" s="36">
        <v>45217</v>
      </c>
      <c r="J950" s="37" t="str">
        <f t="shared" si="418"/>
        <v>B</v>
      </c>
      <c r="K950" s="38" t="s">
        <v>27</v>
      </c>
      <c r="L950" s="55">
        <v>1</v>
      </c>
      <c r="M950" s="37">
        <f t="shared" si="407"/>
        <v>45136</v>
      </c>
      <c r="N950" s="37">
        <f t="shared" si="428"/>
        <v>45137</v>
      </c>
      <c r="O950" s="37" t="str">
        <f t="shared" ref="O950:O960" si="430">IF(P949&lt;&gt;"",P949,"")</f>
        <v/>
      </c>
      <c r="P950" s="28"/>
      <c r="Q950" s="40" t="str">
        <f t="shared" si="409"/>
        <v/>
      </c>
      <c r="R950" s="41" t="str">
        <f t="shared" si="410"/>
        <v/>
      </c>
      <c r="S950" s="42" t="str">
        <f t="shared" si="411"/>
        <v/>
      </c>
      <c r="T950" s="42" t="str">
        <f t="shared" si="412"/>
        <v/>
      </c>
      <c r="U950" s="42">
        <f t="shared" si="413"/>
        <v>0</v>
      </c>
      <c r="V950" s="37" t="str">
        <f t="shared" ca="1" si="414"/>
        <v>Atrasado, ainda não iniciado</v>
      </c>
      <c r="W950" s="33" t="e">
        <f t="shared" si="417"/>
        <v>#REF!</v>
      </c>
    </row>
    <row r="951" spans="1:23" x14ac:dyDescent="0.25">
      <c r="A951" s="29" t="e">
        <f t="shared" si="402"/>
        <v>#REF!</v>
      </c>
      <c r="B951" s="30" t="s">
        <v>188</v>
      </c>
      <c r="C951" s="31" t="s">
        <v>395</v>
      </c>
      <c r="D951" s="32" t="s">
        <v>203</v>
      </c>
      <c r="E951" s="33" t="str">
        <f t="shared" si="406"/>
        <v>16/2024 - Peça Pronta (cadarço, gorro, gravata, luva, etc)</v>
      </c>
      <c r="F951" s="48"/>
      <c r="G951" s="35" t="str">
        <f t="shared" si="429"/>
        <v>DISPONIBILIZAÇÃO DAS EEOO</v>
      </c>
      <c r="H951" s="46" t="s">
        <v>204</v>
      </c>
      <c r="I951" s="36">
        <v>45217</v>
      </c>
      <c r="J951" s="37" t="str">
        <f t="shared" si="418"/>
        <v>C</v>
      </c>
      <c r="K951" s="38" t="s">
        <v>28</v>
      </c>
      <c r="L951" s="39">
        <v>5</v>
      </c>
      <c r="M951" s="37">
        <f t="shared" si="407"/>
        <v>45137</v>
      </c>
      <c r="N951" s="37">
        <f t="shared" si="428"/>
        <v>45142</v>
      </c>
      <c r="O951" s="37" t="str">
        <f t="shared" si="430"/>
        <v/>
      </c>
      <c r="P951" s="28"/>
      <c r="Q951" s="40" t="str">
        <f t="shared" si="409"/>
        <v/>
      </c>
      <c r="R951" s="41" t="str">
        <f t="shared" si="410"/>
        <v/>
      </c>
      <c r="S951" s="42" t="str">
        <f t="shared" si="411"/>
        <v/>
      </c>
      <c r="T951" s="42" t="str">
        <f t="shared" si="412"/>
        <v/>
      </c>
      <c r="U951" s="42">
        <f t="shared" si="413"/>
        <v>0</v>
      </c>
      <c r="V951" s="37" t="str">
        <f t="shared" ca="1" si="414"/>
        <v>Atrasado, ainda não iniciado</v>
      </c>
      <c r="W951" s="33" t="e">
        <f t="shared" si="417"/>
        <v>#REF!</v>
      </c>
    </row>
    <row r="952" spans="1:23" x14ac:dyDescent="0.25">
      <c r="A952" s="29" t="e">
        <f t="shared" si="402"/>
        <v>#REF!</v>
      </c>
      <c r="B952" s="30" t="s">
        <v>188</v>
      </c>
      <c r="C952" s="31" t="s">
        <v>395</v>
      </c>
      <c r="D952" s="32" t="s">
        <v>203</v>
      </c>
      <c r="E952" s="33" t="str">
        <f t="shared" si="406"/>
        <v>16/2024 - Peça Pronta (cadarço, gorro, gravata, luva, etc)</v>
      </c>
      <c r="F952" s="48"/>
      <c r="G952" s="35" t="str">
        <f t="shared" si="429"/>
        <v>DISPONIBILIZAÇÃO DAS EEOO</v>
      </c>
      <c r="H952" s="46" t="s">
        <v>204</v>
      </c>
      <c r="I952" s="36">
        <v>45217</v>
      </c>
      <c r="J952" s="37" t="str">
        <f t="shared" si="418"/>
        <v>D</v>
      </c>
      <c r="K952" s="38" t="s">
        <v>29</v>
      </c>
      <c r="L952" s="39">
        <v>5</v>
      </c>
      <c r="M952" s="37">
        <f t="shared" si="407"/>
        <v>45142</v>
      </c>
      <c r="N952" s="37">
        <f t="shared" si="428"/>
        <v>45147</v>
      </c>
      <c r="O952" s="37" t="str">
        <f t="shared" si="430"/>
        <v/>
      </c>
      <c r="P952" s="28"/>
      <c r="Q952" s="40" t="str">
        <f t="shared" si="409"/>
        <v/>
      </c>
      <c r="R952" s="41" t="str">
        <f t="shared" si="410"/>
        <v/>
      </c>
      <c r="S952" s="42" t="str">
        <f t="shared" si="411"/>
        <v/>
      </c>
      <c r="T952" s="42" t="str">
        <f t="shared" si="412"/>
        <v/>
      </c>
      <c r="U952" s="42">
        <f t="shared" si="413"/>
        <v>0</v>
      </c>
      <c r="V952" s="37" t="str">
        <f t="shared" ca="1" si="414"/>
        <v>Atrasado, ainda não iniciado</v>
      </c>
      <c r="W952" s="33" t="e">
        <f t="shared" si="417"/>
        <v>#REF!</v>
      </c>
    </row>
    <row r="953" spans="1:23" x14ac:dyDescent="0.25">
      <c r="A953" s="29" t="e">
        <f t="shared" ref="A953:A996" si="431">A941+1</f>
        <v>#REF!</v>
      </c>
      <c r="B953" s="30" t="s">
        <v>188</v>
      </c>
      <c r="C953" s="31" t="s">
        <v>395</v>
      </c>
      <c r="D953" s="32" t="s">
        <v>203</v>
      </c>
      <c r="E953" s="33" t="str">
        <f t="shared" si="406"/>
        <v>16/2024 - Peça Pronta (cadarço, gorro, gravata, luva, etc)</v>
      </c>
      <c r="F953" s="48"/>
      <c r="G953" s="35" t="str">
        <f t="shared" si="429"/>
        <v>DISPONIBILIZAÇÃO DAS EEOO</v>
      </c>
      <c r="H953" s="46" t="s">
        <v>204</v>
      </c>
      <c r="I953" s="36">
        <v>45217</v>
      </c>
      <c r="J953" s="37" t="str">
        <f t="shared" si="418"/>
        <v>E</v>
      </c>
      <c r="K953" s="38" t="s">
        <v>30</v>
      </c>
      <c r="L953" s="55">
        <v>2</v>
      </c>
      <c r="M953" s="37">
        <f t="shared" si="407"/>
        <v>45147</v>
      </c>
      <c r="N953" s="37">
        <f t="shared" si="428"/>
        <v>45149</v>
      </c>
      <c r="O953" s="37" t="str">
        <f t="shared" si="430"/>
        <v/>
      </c>
      <c r="P953" s="28"/>
      <c r="Q953" s="40" t="str">
        <f t="shared" si="409"/>
        <v/>
      </c>
      <c r="R953" s="41" t="str">
        <f t="shared" si="410"/>
        <v/>
      </c>
      <c r="S953" s="42" t="str">
        <f t="shared" si="411"/>
        <v/>
      </c>
      <c r="T953" s="42" t="str">
        <f t="shared" si="412"/>
        <v/>
      </c>
      <c r="U953" s="42">
        <f t="shared" si="413"/>
        <v>0</v>
      </c>
      <c r="V953" s="37" t="str">
        <f t="shared" ca="1" si="414"/>
        <v>Atrasado, ainda não iniciado</v>
      </c>
      <c r="W953" s="33" t="e">
        <f t="shared" si="417"/>
        <v>#REF!</v>
      </c>
    </row>
    <row r="954" spans="1:23" x14ac:dyDescent="0.25">
      <c r="A954" s="29" t="e">
        <f t="shared" si="431"/>
        <v>#REF!</v>
      </c>
      <c r="B954" s="30" t="s">
        <v>188</v>
      </c>
      <c r="C954" s="31" t="s">
        <v>395</v>
      </c>
      <c r="D954" s="32" t="s">
        <v>203</v>
      </c>
      <c r="E954" s="33" t="str">
        <f t="shared" si="406"/>
        <v>16/2024 - Peça Pronta (cadarço, gorro, gravata, luva, etc)</v>
      </c>
      <c r="F954" s="48"/>
      <c r="G954" s="35" t="str">
        <f t="shared" si="429"/>
        <v>DISPONIBILIZAÇÃO DAS EEOO</v>
      </c>
      <c r="H954" s="46" t="s">
        <v>204</v>
      </c>
      <c r="I954" s="36">
        <v>45217</v>
      </c>
      <c r="J954" s="37" t="str">
        <f t="shared" si="418"/>
        <v>F</v>
      </c>
      <c r="K954" s="38" t="s">
        <v>31</v>
      </c>
      <c r="L954" s="55">
        <v>3</v>
      </c>
      <c r="M954" s="37">
        <f t="shared" si="407"/>
        <v>45149</v>
      </c>
      <c r="N954" s="37">
        <f t="shared" si="428"/>
        <v>45152</v>
      </c>
      <c r="O954" s="37" t="str">
        <f t="shared" si="430"/>
        <v/>
      </c>
      <c r="P954" s="28"/>
      <c r="Q954" s="40" t="str">
        <f t="shared" si="409"/>
        <v/>
      </c>
      <c r="R954" s="41" t="str">
        <f t="shared" si="410"/>
        <v/>
      </c>
      <c r="S954" s="42" t="str">
        <f t="shared" si="411"/>
        <v/>
      </c>
      <c r="T954" s="42" t="str">
        <f t="shared" si="412"/>
        <v/>
      </c>
      <c r="U954" s="42">
        <f t="shared" si="413"/>
        <v>0</v>
      </c>
      <c r="V954" s="37" t="str">
        <f t="shared" ca="1" si="414"/>
        <v>Atrasado, ainda não iniciado</v>
      </c>
      <c r="W954" s="33" t="e">
        <f t="shared" si="417"/>
        <v>#REF!</v>
      </c>
    </row>
    <row r="955" spans="1:23" x14ac:dyDescent="0.25">
      <c r="A955" s="29" t="e">
        <f t="shared" si="431"/>
        <v>#REF!</v>
      </c>
      <c r="B955" s="30" t="s">
        <v>188</v>
      </c>
      <c r="C955" s="31" t="s">
        <v>395</v>
      </c>
      <c r="D955" s="32" t="s">
        <v>203</v>
      </c>
      <c r="E955" s="33" t="str">
        <f t="shared" si="406"/>
        <v>16/2024 - Peça Pronta (cadarço, gorro, gravata, luva, etc)</v>
      </c>
      <c r="F955" s="48"/>
      <c r="G955" s="35" t="str">
        <f t="shared" si="429"/>
        <v>DISPONIBILIZAÇÃO DAS EEOO</v>
      </c>
      <c r="H955" s="46" t="s">
        <v>204</v>
      </c>
      <c r="I955" s="36">
        <v>45217</v>
      </c>
      <c r="J955" s="37" t="str">
        <f t="shared" si="418"/>
        <v>G</v>
      </c>
      <c r="K955" s="38" t="s">
        <v>32</v>
      </c>
      <c r="L955" s="39">
        <v>5</v>
      </c>
      <c r="M955" s="37">
        <f t="shared" si="407"/>
        <v>45152</v>
      </c>
      <c r="N955" s="37">
        <f t="shared" si="428"/>
        <v>45157</v>
      </c>
      <c r="O955" s="37" t="str">
        <f t="shared" si="430"/>
        <v/>
      </c>
      <c r="P955" s="28"/>
      <c r="Q955" s="40" t="str">
        <f t="shared" si="409"/>
        <v/>
      </c>
      <c r="R955" s="41" t="str">
        <f t="shared" si="410"/>
        <v/>
      </c>
      <c r="S955" s="42" t="str">
        <f t="shared" si="411"/>
        <v/>
      </c>
      <c r="T955" s="42" t="str">
        <f t="shared" si="412"/>
        <v/>
      </c>
      <c r="U955" s="42">
        <f t="shared" si="413"/>
        <v>0</v>
      </c>
      <c r="V955" s="37" t="str">
        <f t="shared" ca="1" si="414"/>
        <v>Atrasado, ainda não iniciado</v>
      </c>
      <c r="W955" s="33" t="e">
        <f t="shared" si="417"/>
        <v>#REF!</v>
      </c>
    </row>
    <row r="956" spans="1:23" x14ac:dyDescent="0.25">
      <c r="A956" s="29" t="e">
        <f t="shared" si="431"/>
        <v>#REF!</v>
      </c>
      <c r="B956" s="30" t="s">
        <v>188</v>
      </c>
      <c r="C956" s="31" t="s">
        <v>395</v>
      </c>
      <c r="D956" s="32" t="s">
        <v>203</v>
      </c>
      <c r="E956" s="33" t="str">
        <f t="shared" si="406"/>
        <v>16/2024 - Peça Pronta (cadarço, gorro, gravata, luva, etc)</v>
      </c>
      <c r="F956" s="48"/>
      <c r="G956" s="35" t="str">
        <f t="shared" si="429"/>
        <v>DISPONIBILIZAÇÃO DAS EEOO</v>
      </c>
      <c r="H956" s="46" t="s">
        <v>204</v>
      </c>
      <c r="I956" s="36">
        <v>45217</v>
      </c>
      <c r="J956" s="37" t="str">
        <f t="shared" si="418"/>
        <v>H</v>
      </c>
      <c r="K956" s="38" t="s">
        <v>33</v>
      </c>
      <c r="L956" s="39">
        <v>5</v>
      </c>
      <c r="M956" s="37">
        <f t="shared" si="407"/>
        <v>45157</v>
      </c>
      <c r="N956" s="37">
        <f t="shared" si="428"/>
        <v>45162</v>
      </c>
      <c r="O956" s="37" t="str">
        <f t="shared" si="430"/>
        <v/>
      </c>
      <c r="P956" s="28"/>
      <c r="Q956" s="40" t="str">
        <f t="shared" si="409"/>
        <v/>
      </c>
      <c r="R956" s="41" t="str">
        <f t="shared" si="410"/>
        <v/>
      </c>
      <c r="S956" s="42" t="str">
        <f t="shared" si="411"/>
        <v/>
      </c>
      <c r="T956" s="42" t="str">
        <f t="shared" si="412"/>
        <v/>
      </c>
      <c r="U956" s="42">
        <f t="shared" si="413"/>
        <v>0</v>
      </c>
      <c r="V956" s="37" t="str">
        <f t="shared" ca="1" si="414"/>
        <v>Atrasado, ainda não iniciado</v>
      </c>
      <c r="W956" s="33" t="e">
        <f t="shared" si="417"/>
        <v>#REF!</v>
      </c>
    </row>
    <row r="957" spans="1:23" x14ac:dyDescent="0.25">
      <c r="A957" s="29" t="e">
        <f t="shared" si="431"/>
        <v>#REF!</v>
      </c>
      <c r="B957" s="30" t="s">
        <v>188</v>
      </c>
      <c r="C957" s="31" t="s">
        <v>395</v>
      </c>
      <c r="D957" s="32" t="s">
        <v>203</v>
      </c>
      <c r="E957" s="33" t="str">
        <f t="shared" si="406"/>
        <v>16/2024 - Peça Pronta (cadarço, gorro, gravata, luva, etc)</v>
      </c>
      <c r="F957" s="48"/>
      <c r="G957" s="35" t="str">
        <f t="shared" si="429"/>
        <v>DISPONIBILIZAÇÃO DAS EEOO</v>
      </c>
      <c r="H957" s="46" t="s">
        <v>204</v>
      </c>
      <c r="I957" s="36">
        <v>45217</v>
      </c>
      <c r="J957" s="37" t="str">
        <f t="shared" si="418"/>
        <v>I</v>
      </c>
      <c r="K957" s="38" t="s">
        <v>34</v>
      </c>
      <c r="L957" s="39">
        <v>15</v>
      </c>
      <c r="M957" s="37">
        <f t="shared" si="407"/>
        <v>45162</v>
      </c>
      <c r="N957" s="37">
        <f t="shared" si="428"/>
        <v>45177</v>
      </c>
      <c r="O957" s="37" t="str">
        <f t="shared" si="430"/>
        <v/>
      </c>
      <c r="P957" s="28"/>
      <c r="Q957" s="40" t="str">
        <f t="shared" si="409"/>
        <v/>
      </c>
      <c r="R957" s="41" t="str">
        <f t="shared" si="410"/>
        <v/>
      </c>
      <c r="S957" s="42" t="str">
        <f t="shared" si="411"/>
        <v/>
      </c>
      <c r="T957" s="42" t="str">
        <f t="shared" si="412"/>
        <v/>
      </c>
      <c r="U957" s="42">
        <f t="shared" si="413"/>
        <v>0</v>
      </c>
      <c r="V957" s="37" t="str">
        <f t="shared" ca="1" si="414"/>
        <v>Atrasado, ainda não iniciado</v>
      </c>
      <c r="W957" s="33" t="e">
        <f t="shared" si="417"/>
        <v>#REF!</v>
      </c>
    </row>
    <row r="958" spans="1:23" x14ac:dyDescent="0.25">
      <c r="A958" s="29" t="e">
        <f t="shared" si="431"/>
        <v>#REF!</v>
      </c>
      <c r="B958" s="30" t="s">
        <v>188</v>
      </c>
      <c r="C958" s="31" t="s">
        <v>395</v>
      </c>
      <c r="D958" s="32" t="s">
        <v>203</v>
      </c>
      <c r="E958" s="33" t="str">
        <f t="shared" si="406"/>
        <v>16/2024 - Peça Pronta (cadarço, gorro, gravata, luva, etc)</v>
      </c>
      <c r="F958" s="48"/>
      <c r="G958" s="35" t="str">
        <f t="shared" si="429"/>
        <v>DISPONIBILIZAÇÃO DAS EEOO</v>
      </c>
      <c r="H958" s="46" t="s">
        <v>204</v>
      </c>
      <c r="I958" s="36">
        <v>45217</v>
      </c>
      <c r="J958" s="37" t="str">
        <f t="shared" si="418"/>
        <v>J</v>
      </c>
      <c r="K958" s="38" t="s">
        <v>35</v>
      </c>
      <c r="L958" s="39">
        <v>5</v>
      </c>
      <c r="M958" s="37">
        <f t="shared" si="407"/>
        <v>45177</v>
      </c>
      <c r="N958" s="37">
        <f t="shared" si="428"/>
        <v>45182</v>
      </c>
      <c r="O958" s="37" t="str">
        <f t="shared" si="430"/>
        <v/>
      </c>
      <c r="P958" s="28"/>
      <c r="Q958" s="40" t="str">
        <f t="shared" si="409"/>
        <v/>
      </c>
      <c r="R958" s="41" t="str">
        <f t="shared" si="410"/>
        <v/>
      </c>
      <c r="S958" s="42" t="str">
        <f t="shared" si="411"/>
        <v/>
      </c>
      <c r="T958" s="42" t="str">
        <f t="shared" si="412"/>
        <v/>
      </c>
      <c r="U958" s="42">
        <f t="shared" si="413"/>
        <v>0</v>
      </c>
      <c r="V958" s="37" t="str">
        <f t="shared" ca="1" si="414"/>
        <v>Atrasado, ainda não iniciado</v>
      </c>
      <c r="W958" s="33" t="e">
        <f t="shared" si="417"/>
        <v>#REF!</v>
      </c>
    </row>
    <row r="959" spans="1:23" x14ac:dyDescent="0.25">
      <c r="A959" s="29" t="e">
        <f t="shared" si="431"/>
        <v>#REF!</v>
      </c>
      <c r="B959" s="30" t="s">
        <v>188</v>
      </c>
      <c r="C959" s="31" t="s">
        <v>395</v>
      </c>
      <c r="D959" s="32" t="s">
        <v>203</v>
      </c>
      <c r="E959" s="33" t="str">
        <f t="shared" si="406"/>
        <v>16/2024 - Peça Pronta (cadarço, gorro, gravata, luva, etc)</v>
      </c>
      <c r="F959" s="48"/>
      <c r="G959" s="35" t="str">
        <f t="shared" si="429"/>
        <v>DISPONIBILIZAÇÃO DAS EEOO</v>
      </c>
      <c r="H959" s="46" t="s">
        <v>204</v>
      </c>
      <c r="I959" s="36">
        <v>45217</v>
      </c>
      <c r="J959" s="37" t="str">
        <f t="shared" si="418"/>
        <v>K</v>
      </c>
      <c r="K959" s="38" t="s">
        <v>36</v>
      </c>
      <c r="L959" s="39">
        <v>20</v>
      </c>
      <c r="M959" s="37">
        <f t="shared" si="407"/>
        <v>45182</v>
      </c>
      <c r="N959" s="37">
        <f t="shared" si="428"/>
        <v>45202</v>
      </c>
      <c r="O959" s="37" t="str">
        <f t="shared" si="430"/>
        <v/>
      </c>
      <c r="P959" s="28"/>
      <c r="Q959" s="40" t="str">
        <f t="shared" si="409"/>
        <v/>
      </c>
      <c r="R959" s="41" t="str">
        <f t="shared" si="410"/>
        <v/>
      </c>
      <c r="S959" s="42" t="str">
        <f t="shared" si="411"/>
        <v/>
      </c>
      <c r="T959" s="42" t="str">
        <f t="shared" si="412"/>
        <v/>
      </c>
      <c r="U959" s="42">
        <f t="shared" si="413"/>
        <v>0</v>
      </c>
      <c r="V959" s="37" t="str">
        <f t="shared" ca="1" si="414"/>
        <v>Atrasado, ainda não iniciado</v>
      </c>
      <c r="W959" s="33" t="e">
        <f t="shared" si="417"/>
        <v>#REF!</v>
      </c>
    </row>
    <row r="960" spans="1:23" x14ac:dyDescent="0.25">
      <c r="A960" s="29" t="e">
        <f t="shared" si="431"/>
        <v>#REF!</v>
      </c>
      <c r="B960" s="30" t="s">
        <v>188</v>
      </c>
      <c r="C960" s="31" t="s">
        <v>395</v>
      </c>
      <c r="D960" s="32" t="s">
        <v>203</v>
      </c>
      <c r="E960" s="33" t="str">
        <f t="shared" si="406"/>
        <v>16/2024 - Peça Pronta (cadarço, gorro, gravata, luva, etc)</v>
      </c>
      <c r="F960" s="48"/>
      <c r="G960" s="35" t="str">
        <f t="shared" si="429"/>
        <v>DISPONIBILIZAÇÃO DAS EEOO</v>
      </c>
      <c r="H960" s="46" t="s">
        <v>204</v>
      </c>
      <c r="I960" s="36">
        <v>45217</v>
      </c>
      <c r="J960" s="37" t="str">
        <f t="shared" si="418"/>
        <v>L</v>
      </c>
      <c r="K960" s="38" t="s">
        <v>37</v>
      </c>
      <c r="L960" s="39">
        <v>5</v>
      </c>
      <c r="M960" s="37">
        <f t="shared" si="407"/>
        <v>45202</v>
      </c>
      <c r="N960" s="43">
        <f>I960-10</f>
        <v>45207</v>
      </c>
      <c r="O960" s="37" t="str">
        <f t="shared" si="430"/>
        <v/>
      </c>
      <c r="P960" s="28"/>
      <c r="Q960" s="40" t="str">
        <f t="shared" si="409"/>
        <v/>
      </c>
      <c r="R960" s="41" t="str">
        <f t="shared" si="410"/>
        <v/>
      </c>
      <c r="S960" s="42" t="str">
        <f t="shared" si="411"/>
        <v/>
      </c>
      <c r="T960" s="42" t="str">
        <f t="shared" si="412"/>
        <v/>
      </c>
      <c r="U960" s="42">
        <f t="shared" si="413"/>
        <v>0</v>
      </c>
      <c r="V960" s="37" t="str">
        <f t="shared" ca="1" si="414"/>
        <v>Atrasado, ainda não iniciado</v>
      </c>
      <c r="W960" s="33" t="e">
        <f t="shared" si="417"/>
        <v>#REF!</v>
      </c>
    </row>
    <row r="961" spans="1:23" x14ac:dyDescent="0.25">
      <c r="A961" s="29" t="e">
        <f t="shared" si="431"/>
        <v>#REF!</v>
      </c>
      <c r="B961" s="30" t="s">
        <v>188</v>
      </c>
      <c r="C961" s="31" t="s">
        <v>397</v>
      </c>
      <c r="D961" s="32" t="s">
        <v>205</v>
      </c>
      <c r="E961" s="33" t="str">
        <f t="shared" si="406"/>
        <v>19/2024 - Peça pronta (uniformes de cozinheiro)</v>
      </c>
      <c r="F961" s="48"/>
      <c r="G961" s="35" t="str">
        <f>IF(P961="",MID(K961,5,999),IF(P962="",MID(K962,5,999),IF(P963="",MID(K963,5,999),IF(P964="",MID(K964,5,999),IF(P965="",MID(K965,5,999),IF(P966="",MID(K966,5,999),IF(P967="",MID(K967,5,999),IF(P968="",MID(K968,5,999),IF(P969="",MID(K969,5,999),IF(P970="",MID(K970,5,999),IF(P971="",MID(K971,5,999),MID(K972,5,999))))))))))))</f>
        <v>DISPONIBILIZAÇÃO DAS EEOO</v>
      </c>
      <c r="H961" s="46" t="s">
        <v>396</v>
      </c>
      <c r="I961" s="36">
        <v>45444</v>
      </c>
      <c r="J961" s="37" t="str">
        <f t="shared" si="418"/>
        <v>A</v>
      </c>
      <c r="K961" s="38" t="s">
        <v>26</v>
      </c>
      <c r="L961" s="39">
        <v>0</v>
      </c>
      <c r="M961" s="37">
        <f t="shared" si="407"/>
        <v>45363</v>
      </c>
      <c r="N961" s="37">
        <f t="shared" ref="N961:N971" si="432">M962</f>
        <v>45363</v>
      </c>
      <c r="O961" s="37">
        <f>M961</f>
        <v>45363</v>
      </c>
      <c r="P961" s="28"/>
      <c r="Q961" s="40" t="str">
        <f t="shared" si="409"/>
        <v/>
      </c>
      <c r="R961" s="41" t="str">
        <f t="shared" si="410"/>
        <v/>
      </c>
      <c r="S961" s="42" t="str">
        <f t="shared" si="411"/>
        <v/>
      </c>
      <c r="T961" s="42" t="str">
        <f t="shared" si="412"/>
        <v/>
      </c>
      <c r="U961" s="42">
        <f t="shared" si="413"/>
        <v>0</v>
      </c>
      <c r="V961" s="37" t="str">
        <f t="shared" ca="1" si="414"/>
        <v>Atrasado, em andamento</v>
      </c>
      <c r="W961" s="33" t="e">
        <f t="shared" si="417"/>
        <v>#REF!</v>
      </c>
    </row>
    <row r="962" spans="1:23" x14ac:dyDescent="0.25">
      <c r="A962" s="29" t="e">
        <f t="shared" si="431"/>
        <v>#REF!</v>
      </c>
      <c r="B962" s="30" t="s">
        <v>188</v>
      </c>
      <c r="C962" s="31" t="s">
        <v>397</v>
      </c>
      <c r="D962" s="32" t="s">
        <v>205</v>
      </c>
      <c r="E962" s="33" t="str">
        <f t="shared" si="406"/>
        <v>19/2024 - Peça pronta (uniformes de cozinheiro)</v>
      </c>
      <c r="F962" s="48"/>
      <c r="G962" s="35" t="str">
        <f t="shared" ref="G962:G972" si="433">G961</f>
        <v>DISPONIBILIZAÇÃO DAS EEOO</v>
      </c>
      <c r="H962" s="46" t="s">
        <v>396</v>
      </c>
      <c r="I962" s="36">
        <v>45444</v>
      </c>
      <c r="J962" s="37" t="str">
        <f t="shared" si="418"/>
        <v>B</v>
      </c>
      <c r="K962" s="38" t="s">
        <v>27</v>
      </c>
      <c r="L962" s="55">
        <v>1</v>
      </c>
      <c r="M962" s="37">
        <f t="shared" si="407"/>
        <v>45363</v>
      </c>
      <c r="N962" s="37">
        <f t="shared" si="432"/>
        <v>45364</v>
      </c>
      <c r="O962" s="37" t="str">
        <f t="shared" ref="O962:O972" si="434">IF(P961&lt;&gt;"",P961,"")</f>
        <v/>
      </c>
      <c r="P962" s="28"/>
      <c r="Q962" s="40" t="str">
        <f t="shared" si="409"/>
        <v/>
      </c>
      <c r="R962" s="41" t="str">
        <f t="shared" si="410"/>
        <v/>
      </c>
      <c r="S962" s="42" t="str">
        <f t="shared" si="411"/>
        <v/>
      </c>
      <c r="T962" s="42" t="str">
        <f t="shared" si="412"/>
        <v/>
      </c>
      <c r="U962" s="42">
        <f t="shared" si="413"/>
        <v>0</v>
      </c>
      <c r="V962" s="37" t="str">
        <f t="shared" ca="1" si="414"/>
        <v>Atrasado, ainda não iniciado</v>
      </c>
      <c r="W962" s="33" t="e">
        <f t="shared" si="417"/>
        <v>#REF!</v>
      </c>
    </row>
    <row r="963" spans="1:23" x14ac:dyDescent="0.25">
      <c r="A963" s="29" t="e">
        <f t="shared" si="431"/>
        <v>#REF!</v>
      </c>
      <c r="B963" s="30" t="s">
        <v>188</v>
      </c>
      <c r="C963" s="31" t="s">
        <v>397</v>
      </c>
      <c r="D963" s="32" t="s">
        <v>205</v>
      </c>
      <c r="E963" s="33" t="str">
        <f t="shared" si="406"/>
        <v>19/2024 - Peça pronta (uniformes de cozinheiro)</v>
      </c>
      <c r="F963" s="48"/>
      <c r="G963" s="35" t="str">
        <f t="shared" si="433"/>
        <v>DISPONIBILIZAÇÃO DAS EEOO</v>
      </c>
      <c r="H963" s="46" t="s">
        <v>396</v>
      </c>
      <c r="I963" s="36">
        <v>45444</v>
      </c>
      <c r="J963" s="37" t="str">
        <f t="shared" si="418"/>
        <v>C</v>
      </c>
      <c r="K963" s="38" t="s">
        <v>28</v>
      </c>
      <c r="L963" s="39">
        <v>5</v>
      </c>
      <c r="M963" s="37">
        <f t="shared" si="407"/>
        <v>45364</v>
      </c>
      <c r="N963" s="37">
        <f t="shared" si="432"/>
        <v>45369</v>
      </c>
      <c r="O963" s="37" t="str">
        <f t="shared" si="434"/>
        <v/>
      </c>
      <c r="P963" s="28"/>
      <c r="Q963" s="40" t="str">
        <f t="shared" si="409"/>
        <v/>
      </c>
      <c r="R963" s="41" t="str">
        <f t="shared" si="410"/>
        <v/>
      </c>
      <c r="S963" s="42" t="str">
        <f t="shared" si="411"/>
        <v/>
      </c>
      <c r="T963" s="42" t="str">
        <f t="shared" si="412"/>
        <v/>
      </c>
      <c r="U963" s="42">
        <f t="shared" si="413"/>
        <v>0</v>
      </c>
      <c r="V963" s="37" t="str">
        <f t="shared" ca="1" si="414"/>
        <v>Atrasado, ainda não iniciado</v>
      </c>
      <c r="W963" s="33" t="e">
        <f t="shared" si="417"/>
        <v>#REF!</v>
      </c>
    </row>
    <row r="964" spans="1:23" x14ac:dyDescent="0.25">
      <c r="A964" s="29" t="e">
        <f t="shared" si="431"/>
        <v>#REF!</v>
      </c>
      <c r="B964" s="30" t="s">
        <v>188</v>
      </c>
      <c r="C964" s="31" t="s">
        <v>397</v>
      </c>
      <c r="D964" s="32" t="s">
        <v>205</v>
      </c>
      <c r="E964" s="33" t="str">
        <f t="shared" si="406"/>
        <v>19/2024 - Peça pronta (uniformes de cozinheiro)</v>
      </c>
      <c r="F964" s="48"/>
      <c r="G964" s="35" t="str">
        <f t="shared" si="433"/>
        <v>DISPONIBILIZAÇÃO DAS EEOO</v>
      </c>
      <c r="H964" s="46" t="s">
        <v>396</v>
      </c>
      <c r="I964" s="36">
        <v>45444</v>
      </c>
      <c r="J964" s="37" t="str">
        <f t="shared" si="418"/>
        <v>D</v>
      </c>
      <c r="K964" s="38" t="s">
        <v>29</v>
      </c>
      <c r="L964" s="39">
        <v>5</v>
      </c>
      <c r="M964" s="37">
        <f t="shared" si="407"/>
        <v>45369</v>
      </c>
      <c r="N964" s="37">
        <f t="shared" si="432"/>
        <v>45374</v>
      </c>
      <c r="O964" s="37" t="str">
        <f t="shared" si="434"/>
        <v/>
      </c>
      <c r="P964" s="28"/>
      <c r="Q964" s="40" t="str">
        <f t="shared" si="409"/>
        <v/>
      </c>
      <c r="R964" s="41" t="str">
        <f t="shared" si="410"/>
        <v/>
      </c>
      <c r="S964" s="42" t="str">
        <f t="shared" si="411"/>
        <v/>
      </c>
      <c r="T964" s="42" t="str">
        <f t="shared" si="412"/>
        <v/>
      </c>
      <c r="U964" s="42">
        <f t="shared" si="413"/>
        <v>0</v>
      </c>
      <c r="V964" s="37" t="str">
        <f t="shared" ca="1" si="414"/>
        <v>Atrasado, ainda não iniciado</v>
      </c>
      <c r="W964" s="33" t="e">
        <f t="shared" si="417"/>
        <v>#REF!</v>
      </c>
    </row>
    <row r="965" spans="1:23" x14ac:dyDescent="0.25">
      <c r="A965" s="29" t="e">
        <f t="shared" si="431"/>
        <v>#REF!</v>
      </c>
      <c r="B965" s="30" t="s">
        <v>188</v>
      </c>
      <c r="C965" s="31" t="s">
        <v>397</v>
      </c>
      <c r="D965" s="32" t="s">
        <v>205</v>
      </c>
      <c r="E965" s="33" t="str">
        <f t="shared" ref="E965:E1016" si="435">C965&amp;" - "&amp;D965</f>
        <v>19/2024 - Peça pronta (uniformes de cozinheiro)</v>
      </c>
      <c r="F965" s="48"/>
      <c r="G965" s="35" t="str">
        <f t="shared" si="433"/>
        <v>DISPONIBILIZAÇÃO DAS EEOO</v>
      </c>
      <c r="H965" s="46" t="s">
        <v>396</v>
      </c>
      <c r="I965" s="36">
        <v>45444</v>
      </c>
      <c r="J965" s="37" t="str">
        <f t="shared" si="418"/>
        <v>E</v>
      </c>
      <c r="K965" s="38" t="s">
        <v>30</v>
      </c>
      <c r="L965" s="55">
        <v>2</v>
      </c>
      <c r="M965" s="37">
        <f t="shared" ref="M965:M1016" si="436">N965-L965</f>
        <v>45374</v>
      </c>
      <c r="N965" s="37">
        <f t="shared" si="432"/>
        <v>45376</v>
      </c>
      <c r="O965" s="37" t="str">
        <f t="shared" si="434"/>
        <v/>
      </c>
      <c r="P965" s="28"/>
      <c r="Q965" s="40" t="str">
        <f t="shared" ref="Q965:Q1016" si="437">IF(P965&lt;&gt;"","S","")</f>
        <v/>
      </c>
      <c r="R965" s="41" t="str">
        <f t="shared" ref="R965:R1016" si="438">IF(Q965="S",P965-O965,"")</f>
        <v/>
      </c>
      <c r="S965" s="42" t="str">
        <f t="shared" ref="S965:S1016" si="439">IF(Q965="S",L965,"")</f>
        <v/>
      </c>
      <c r="T965" s="42" t="str">
        <f t="shared" ref="T965:T1016" si="440">IF(R965&lt;&gt;"",R965-L965,"")</f>
        <v/>
      </c>
      <c r="U965" s="42">
        <f t="shared" ref="U965:U1016" si="441">IF(Q965&lt;&gt;"",1,0)</f>
        <v>0</v>
      </c>
      <c r="V965" s="37" t="str">
        <f t="shared" ref="V965:V1016" ca="1" si="442">IF(AND(N965&gt;=TODAY(),P965="",O965=""),"No prazo, ainda não iniciado",IF(AND(P965&lt;=N965,P965&lt;&gt;""),"Executado no prazo",IF(AND(N965&gt;=TODAY(),P965="",O965&lt;&gt;""),"No prazo, em andamento",IF(AND(P965&gt;N965,P965&lt;&gt;""),"Executado com atraso",IF(AND(N965&lt;TODAY(),P965="",O965=""),"Atrasado, ainda não iniciado",IF(AND(N965&lt;TODAY(),P965="",O965&lt;&gt;""),"Atrasado, em andamento"))))))</f>
        <v>Atrasado, ainda não iniciado</v>
      </c>
      <c r="W965" s="33" t="e">
        <f t="shared" si="417"/>
        <v>#REF!</v>
      </c>
    </row>
    <row r="966" spans="1:23" x14ac:dyDescent="0.25">
      <c r="A966" s="29" t="e">
        <f t="shared" si="431"/>
        <v>#REF!</v>
      </c>
      <c r="B966" s="30" t="s">
        <v>188</v>
      </c>
      <c r="C966" s="31" t="s">
        <v>397</v>
      </c>
      <c r="D966" s="32" t="s">
        <v>205</v>
      </c>
      <c r="E966" s="33" t="str">
        <f t="shared" si="435"/>
        <v>19/2024 - Peça pronta (uniformes de cozinheiro)</v>
      </c>
      <c r="F966" s="48"/>
      <c r="G966" s="35" t="str">
        <f t="shared" si="433"/>
        <v>DISPONIBILIZAÇÃO DAS EEOO</v>
      </c>
      <c r="H966" s="46" t="s">
        <v>396</v>
      </c>
      <c r="I966" s="36">
        <v>45444</v>
      </c>
      <c r="J966" s="37" t="str">
        <f t="shared" si="418"/>
        <v>F</v>
      </c>
      <c r="K966" s="38" t="s">
        <v>31</v>
      </c>
      <c r="L966" s="55">
        <v>3</v>
      </c>
      <c r="M966" s="37">
        <f t="shared" si="436"/>
        <v>45376</v>
      </c>
      <c r="N966" s="37">
        <f t="shared" si="432"/>
        <v>45379</v>
      </c>
      <c r="O966" s="37" t="str">
        <f t="shared" si="434"/>
        <v/>
      </c>
      <c r="P966" s="28"/>
      <c r="Q966" s="40" t="str">
        <f t="shared" si="437"/>
        <v/>
      </c>
      <c r="R966" s="41" t="str">
        <f t="shared" si="438"/>
        <v/>
      </c>
      <c r="S966" s="42" t="str">
        <f t="shared" si="439"/>
        <v/>
      </c>
      <c r="T966" s="42" t="str">
        <f t="shared" si="440"/>
        <v/>
      </c>
      <c r="U966" s="42">
        <f t="shared" si="441"/>
        <v>0</v>
      </c>
      <c r="V966" s="37" t="str">
        <f t="shared" ca="1" si="442"/>
        <v>Atrasado, ainda não iniciado</v>
      </c>
      <c r="W966" s="33" t="e">
        <f t="shared" si="417"/>
        <v>#REF!</v>
      </c>
    </row>
    <row r="967" spans="1:23" x14ac:dyDescent="0.25">
      <c r="A967" s="29" t="e">
        <f t="shared" si="431"/>
        <v>#REF!</v>
      </c>
      <c r="B967" s="30" t="s">
        <v>188</v>
      </c>
      <c r="C967" s="31" t="s">
        <v>397</v>
      </c>
      <c r="D967" s="32" t="s">
        <v>205</v>
      </c>
      <c r="E967" s="33" t="str">
        <f t="shared" si="435"/>
        <v>19/2024 - Peça pronta (uniformes de cozinheiro)</v>
      </c>
      <c r="F967" s="48"/>
      <c r="G967" s="35" t="str">
        <f t="shared" si="433"/>
        <v>DISPONIBILIZAÇÃO DAS EEOO</v>
      </c>
      <c r="H967" s="46" t="s">
        <v>396</v>
      </c>
      <c r="I967" s="36">
        <v>45444</v>
      </c>
      <c r="J967" s="37" t="str">
        <f t="shared" si="418"/>
        <v>G</v>
      </c>
      <c r="K967" s="38" t="s">
        <v>32</v>
      </c>
      <c r="L967" s="39">
        <v>5</v>
      </c>
      <c r="M967" s="37">
        <f t="shared" si="436"/>
        <v>45379</v>
      </c>
      <c r="N967" s="37">
        <f t="shared" si="432"/>
        <v>45384</v>
      </c>
      <c r="O967" s="37" t="str">
        <f t="shared" si="434"/>
        <v/>
      </c>
      <c r="P967" s="28"/>
      <c r="Q967" s="40" t="str">
        <f t="shared" si="437"/>
        <v/>
      </c>
      <c r="R967" s="41" t="str">
        <f t="shared" si="438"/>
        <v/>
      </c>
      <c r="S967" s="42" t="str">
        <f t="shared" si="439"/>
        <v/>
      </c>
      <c r="T967" s="42" t="str">
        <f t="shared" si="440"/>
        <v/>
      </c>
      <c r="U967" s="42">
        <f t="shared" si="441"/>
        <v>0</v>
      </c>
      <c r="V967" s="37" t="str">
        <f t="shared" ca="1" si="442"/>
        <v>Atrasado, ainda não iniciado</v>
      </c>
      <c r="W967" s="33" t="e">
        <f t="shared" si="417"/>
        <v>#REF!</v>
      </c>
    </row>
    <row r="968" spans="1:23" x14ac:dyDescent="0.25">
      <c r="A968" s="29" t="e">
        <f t="shared" si="431"/>
        <v>#REF!</v>
      </c>
      <c r="B968" s="30" t="s">
        <v>188</v>
      </c>
      <c r="C968" s="31" t="s">
        <v>397</v>
      </c>
      <c r="D968" s="32" t="s">
        <v>205</v>
      </c>
      <c r="E968" s="33" t="str">
        <f t="shared" si="435"/>
        <v>19/2024 - Peça pronta (uniformes de cozinheiro)</v>
      </c>
      <c r="F968" s="48"/>
      <c r="G968" s="35" t="str">
        <f t="shared" si="433"/>
        <v>DISPONIBILIZAÇÃO DAS EEOO</v>
      </c>
      <c r="H968" s="46" t="s">
        <v>396</v>
      </c>
      <c r="I968" s="36">
        <v>45444</v>
      </c>
      <c r="J968" s="37" t="str">
        <f t="shared" si="418"/>
        <v>H</v>
      </c>
      <c r="K968" s="38" t="s">
        <v>33</v>
      </c>
      <c r="L968" s="39">
        <v>5</v>
      </c>
      <c r="M968" s="37">
        <f t="shared" si="436"/>
        <v>45384</v>
      </c>
      <c r="N968" s="37">
        <f t="shared" si="432"/>
        <v>45389</v>
      </c>
      <c r="O968" s="37" t="str">
        <f t="shared" si="434"/>
        <v/>
      </c>
      <c r="P968" s="28"/>
      <c r="Q968" s="40" t="str">
        <f t="shared" si="437"/>
        <v/>
      </c>
      <c r="R968" s="41" t="str">
        <f t="shared" si="438"/>
        <v/>
      </c>
      <c r="S968" s="42" t="str">
        <f t="shared" si="439"/>
        <v/>
      </c>
      <c r="T968" s="42" t="str">
        <f t="shared" si="440"/>
        <v/>
      </c>
      <c r="U968" s="42">
        <f t="shared" si="441"/>
        <v>0</v>
      </c>
      <c r="V968" s="37" t="str">
        <f t="shared" ca="1" si="442"/>
        <v>Atrasado, ainda não iniciado</v>
      </c>
      <c r="W968" s="33" t="e">
        <f t="shared" si="417"/>
        <v>#REF!</v>
      </c>
    </row>
    <row r="969" spans="1:23" x14ac:dyDescent="0.25">
      <c r="A969" s="29" t="e">
        <f t="shared" si="431"/>
        <v>#REF!</v>
      </c>
      <c r="B969" s="30" t="s">
        <v>188</v>
      </c>
      <c r="C969" s="31" t="s">
        <v>397</v>
      </c>
      <c r="D969" s="32" t="s">
        <v>205</v>
      </c>
      <c r="E969" s="33" t="str">
        <f t="shared" si="435"/>
        <v>19/2024 - Peça pronta (uniformes de cozinheiro)</v>
      </c>
      <c r="F969" s="48"/>
      <c r="G969" s="35" t="str">
        <f t="shared" si="433"/>
        <v>DISPONIBILIZAÇÃO DAS EEOO</v>
      </c>
      <c r="H969" s="46" t="s">
        <v>396</v>
      </c>
      <c r="I969" s="36">
        <v>45444</v>
      </c>
      <c r="J969" s="37" t="str">
        <f t="shared" si="418"/>
        <v>I</v>
      </c>
      <c r="K969" s="38" t="s">
        <v>34</v>
      </c>
      <c r="L969" s="39">
        <v>15</v>
      </c>
      <c r="M969" s="37">
        <f t="shared" si="436"/>
        <v>45389</v>
      </c>
      <c r="N969" s="37">
        <f t="shared" si="432"/>
        <v>45404</v>
      </c>
      <c r="O969" s="37" t="str">
        <f t="shared" si="434"/>
        <v/>
      </c>
      <c r="P969" s="28"/>
      <c r="Q969" s="40" t="str">
        <f t="shared" si="437"/>
        <v/>
      </c>
      <c r="R969" s="41" t="str">
        <f t="shared" si="438"/>
        <v/>
      </c>
      <c r="S969" s="42" t="str">
        <f t="shared" si="439"/>
        <v/>
      </c>
      <c r="T969" s="42" t="str">
        <f t="shared" si="440"/>
        <v/>
      </c>
      <c r="U969" s="42">
        <f t="shared" si="441"/>
        <v>0</v>
      </c>
      <c r="V969" s="37" t="str">
        <f t="shared" ca="1" si="442"/>
        <v>No prazo, ainda não iniciado</v>
      </c>
      <c r="W969" s="33" t="e">
        <f t="shared" si="417"/>
        <v>#REF!</v>
      </c>
    </row>
    <row r="970" spans="1:23" x14ac:dyDescent="0.25">
      <c r="A970" s="29" t="e">
        <f t="shared" si="431"/>
        <v>#REF!</v>
      </c>
      <c r="B970" s="30" t="s">
        <v>188</v>
      </c>
      <c r="C970" s="31" t="s">
        <v>397</v>
      </c>
      <c r="D970" s="32" t="s">
        <v>205</v>
      </c>
      <c r="E970" s="33" t="str">
        <f t="shared" si="435"/>
        <v>19/2024 - Peça pronta (uniformes de cozinheiro)</v>
      </c>
      <c r="F970" s="48"/>
      <c r="G970" s="35" t="str">
        <f t="shared" si="433"/>
        <v>DISPONIBILIZAÇÃO DAS EEOO</v>
      </c>
      <c r="H970" s="46" t="s">
        <v>396</v>
      </c>
      <c r="I970" s="36">
        <v>45444</v>
      </c>
      <c r="J970" s="37" t="str">
        <f t="shared" si="418"/>
        <v>J</v>
      </c>
      <c r="K970" s="38" t="s">
        <v>35</v>
      </c>
      <c r="L970" s="39">
        <v>5</v>
      </c>
      <c r="M970" s="37">
        <f t="shared" si="436"/>
        <v>45404</v>
      </c>
      <c r="N970" s="37">
        <f t="shared" si="432"/>
        <v>45409</v>
      </c>
      <c r="O970" s="37" t="str">
        <f t="shared" si="434"/>
        <v/>
      </c>
      <c r="P970" s="28"/>
      <c r="Q970" s="40" t="str">
        <f t="shared" si="437"/>
        <v/>
      </c>
      <c r="R970" s="41" t="str">
        <f t="shared" si="438"/>
        <v/>
      </c>
      <c r="S970" s="42" t="str">
        <f t="shared" si="439"/>
        <v/>
      </c>
      <c r="T970" s="42" t="str">
        <f t="shared" si="440"/>
        <v/>
      </c>
      <c r="U970" s="42">
        <f t="shared" si="441"/>
        <v>0</v>
      </c>
      <c r="V970" s="37" t="str">
        <f t="shared" ca="1" si="442"/>
        <v>No prazo, ainda não iniciado</v>
      </c>
      <c r="W970" s="33" t="e">
        <f t="shared" si="417"/>
        <v>#REF!</v>
      </c>
    </row>
    <row r="971" spans="1:23" x14ac:dyDescent="0.25">
      <c r="A971" s="29" t="e">
        <f t="shared" si="431"/>
        <v>#REF!</v>
      </c>
      <c r="B971" s="30" t="s">
        <v>188</v>
      </c>
      <c r="C971" s="31" t="s">
        <v>397</v>
      </c>
      <c r="D971" s="32" t="s">
        <v>205</v>
      </c>
      <c r="E971" s="33" t="str">
        <f t="shared" si="435"/>
        <v>19/2024 - Peça pronta (uniformes de cozinheiro)</v>
      </c>
      <c r="F971" s="48"/>
      <c r="G971" s="35" t="str">
        <f t="shared" si="433"/>
        <v>DISPONIBILIZAÇÃO DAS EEOO</v>
      </c>
      <c r="H971" s="46" t="s">
        <v>396</v>
      </c>
      <c r="I971" s="36">
        <v>45444</v>
      </c>
      <c r="J971" s="37" t="str">
        <f t="shared" si="418"/>
        <v>K</v>
      </c>
      <c r="K971" s="38" t="s">
        <v>36</v>
      </c>
      <c r="L971" s="39">
        <v>20</v>
      </c>
      <c r="M971" s="37">
        <f t="shared" si="436"/>
        <v>45409</v>
      </c>
      <c r="N971" s="37">
        <f t="shared" si="432"/>
        <v>45429</v>
      </c>
      <c r="O971" s="37" t="str">
        <f t="shared" si="434"/>
        <v/>
      </c>
      <c r="P971" s="28"/>
      <c r="Q971" s="40" t="str">
        <f t="shared" si="437"/>
        <v/>
      </c>
      <c r="R971" s="41" t="str">
        <f t="shared" si="438"/>
        <v/>
      </c>
      <c r="S971" s="42" t="str">
        <f t="shared" si="439"/>
        <v/>
      </c>
      <c r="T971" s="42" t="str">
        <f t="shared" si="440"/>
        <v/>
      </c>
      <c r="U971" s="42">
        <f t="shared" si="441"/>
        <v>0</v>
      </c>
      <c r="V971" s="37" t="str">
        <f t="shared" ca="1" si="442"/>
        <v>No prazo, ainda não iniciado</v>
      </c>
      <c r="W971" s="33" t="e">
        <f t="shared" ref="W971:W1022" si="443">"EVT "&amp;A971&amp;" - "&amp;D971</f>
        <v>#REF!</v>
      </c>
    </row>
    <row r="972" spans="1:23" x14ac:dyDescent="0.25">
      <c r="A972" s="29" t="e">
        <f t="shared" si="431"/>
        <v>#REF!</v>
      </c>
      <c r="B972" s="30" t="s">
        <v>188</v>
      </c>
      <c r="C972" s="31" t="s">
        <v>397</v>
      </c>
      <c r="D972" s="32" t="s">
        <v>205</v>
      </c>
      <c r="E972" s="33" t="str">
        <f t="shared" si="435"/>
        <v>19/2024 - Peça pronta (uniformes de cozinheiro)</v>
      </c>
      <c r="F972" s="48"/>
      <c r="G972" s="35" t="str">
        <f t="shared" si="433"/>
        <v>DISPONIBILIZAÇÃO DAS EEOO</v>
      </c>
      <c r="H972" s="46" t="s">
        <v>396</v>
      </c>
      <c r="I972" s="36">
        <v>45444</v>
      </c>
      <c r="J972" s="37" t="str">
        <f t="shared" si="418"/>
        <v>L</v>
      </c>
      <c r="K972" s="38" t="s">
        <v>37</v>
      </c>
      <c r="L972" s="39">
        <v>5</v>
      </c>
      <c r="M972" s="37">
        <f t="shared" si="436"/>
        <v>45429</v>
      </c>
      <c r="N972" s="43">
        <f>I972-10</f>
        <v>45434</v>
      </c>
      <c r="O972" s="37" t="str">
        <f t="shared" si="434"/>
        <v/>
      </c>
      <c r="P972" s="28"/>
      <c r="Q972" s="40" t="str">
        <f t="shared" si="437"/>
        <v/>
      </c>
      <c r="R972" s="41" t="str">
        <f t="shared" si="438"/>
        <v/>
      </c>
      <c r="S972" s="42" t="str">
        <f t="shared" si="439"/>
        <v/>
      </c>
      <c r="T972" s="42" t="str">
        <f t="shared" si="440"/>
        <v/>
      </c>
      <c r="U972" s="42">
        <f t="shared" si="441"/>
        <v>0</v>
      </c>
      <c r="V972" s="37" t="str">
        <f t="shared" ca="1" si="442"/>
        <v>No prazo, ainda não iniciado</v>
      </c>
      <c r="W972" s="33" t="e">
        <f t="shared" si="443"/>
        <v>#REF!</v>
      </c>
    </row>
    <row r="973" spans="1:23" x14ac:dyDescent="0.25">
      <c r="A973" s="29" t="e">
        <f t="shared" si="431"/>
        <v>#REF!</v>
      </c>
      <c r="B973" s="30" t="s">
        <v>188</v>
      </c>
      <c r="C973" s="31" t="s">
        <v>398</v>
      </c>
      <c r="D973" s="32" t="s">
        <v>206</v>
      </c>
      <c r="E973" s="33" t="str">
        <f t="shared" si="435"/>
        <v>20/2024 - Sob medida Escolas de Formação</v>
      </c>
      <c r="F973" s="48"/>
      <c r="G973" s="35" t="str">
        <f>IF(P973="",MID(K973,5,999),IF(P974="",MID(K974,5,999),IF(P975="",MID(K975,5,999),IF(P976="",MID(K976,5,999),IF(P977="",MID(K977,5,999),IF(P978="",MID(K978,5,999),IF(P979="",MID(K979,5,999),IF(P980="",MID(K980,5,999),IF(P981="",MID(K981,5,999),IF(P982="",MID(K982,5,999),IF(P983="",MID(K983,5,999),MID(K984,5,999))))))))))))</f>
        <v>PRONTIFICACAO DOC COMRJ-20</v>
      </c>
      <c r="H973" s="46" t="s">
        <v>399</v>
      </c>
      <c r="I973" s="36">
        <v>45666</v>
      </c>
      <c r="J973" s="37" t="str">
        <f t="shared" si="418"/>
        <v>A</v>
      </c>
      <c r="K973" s="38" t="s">
        <v>26</v>
      </c>
      <c r="L973" s="39">
        <v>0</v>
      </c>
      <c r="M973" s="37">
        <f t="shared" si="436"/>
        <v>45585</v>
      </c>
      <c r="N973" s="37">
        <f t="shared" ref="N973:N983" si="444">M974</f>
        <v>45585</v>
      </c>
      <c r="O973" s="37">
        <f>M973</f>
        <v>45585</v>
      </c>
      <c r="P973" s="28">
        <v>44876</v>
      </c>
      <c r="Q973" s="40" t="str">
        <f t="shared" si="437"/>
        <v>S</v>
      </c>
      <c r="R973" s="41">
        <f t="shared" si="438"/>
        <v>-709</v>
      </c>
      <c r="S973" s="42">
        <f t="shared" si="439"/>
        <v>0</v>
      </c>
      <c r="T973" s="42">
        <f t="shared" si="440"/>
        <v>-709</v>
      </c>
      <c r="U973" s="42">
        <f t="shared" si="441"/>
        <v>1</v>
      </c>
      <c r="V973" s="37" t="str">
        <f t="shared" ca="1" si="442"/>
        <v>Executado no prazo</v>
      </c>
      <c r="W973" s="33" t="e">
        <f t="shared" si="443"/>
        <v>#REF!</v>
      </c>
    </row>
    <row r="974" spans="1:23" x14ac:dyDescent="0.25">
      <c r="A974" s="29" t="e">
        <f t="shared" si="431"/>
        <v>#REF!</v>
      </c>
      <c r="B974" s="30" t="s">
        <v>188</v>
      </c>
      <c r="C974" s="31" t="s">
        <v>398</v>
      </c>
      <c r="D974" s="32" t="s">
        <v>206</v>
      </c>
      <c r="E974" s="33" t="str">
        <f t="shared" si="435"/>
        <v>20/2024 - Sob medida Escolas de Formação</v>
      </c>
      <c r="F974" s="48"/>
      <c r="G974" s="35" t="str">
        <f t="shared" ref="G974:G984" si="445">G973</f>
        <v>PRONTIFICACAO DOC COMRJ-20</v>
      </c>
      <c r="H974" s="46" t="s">
        <v>399</v>
      </c>
      <c r="I974" s="36">
        <v>45666</v>
      </c>
      <c r="J974" s="37" t="str">
        <f t="shared" si="418"/>
        <v>B</v>
      </c>
      <c r="K974" s="38" t="s">
        <v>27</v>
      </c>
      <c r="L974" s="55">
        <v>1</v>
      </c>
      <c r="M974" s="37">
        <f t="shared" si="436"/>
        <v>45585</v>
      </c>
      <c r="N974" s="37">
        <f t="shared" si="444"/>
        <v>45586</v>
      </c>
      <c r="O974" s="37">
        <f t="shared" ref="O974:O984" si="446">IF(P973&lt;&gt;"",P973,"")</f>
        <v>44876</v>
      </c>
      <c r="P974" s="28">
        <v>44877</v>
      </c>
      <c r="Q974" s="40" t="str">
        <f t="shared" si="437"/>
        <v>S</v>
      </c>
      <c r="R974" s="41">
        <f t="shared" si="438"/>
        <v>1</v>
      </c>
      <c r="S974" s="42">
        <f t="shared" si="439"/>
        <v>1</v>
      </c>
      <c r="T974" s="42">
        <f t="shared" si="440"/>
        <v>0</v>
      </c>
      <c r="U974" s="42">
        <f t="shared" si="441"/>
        <v>1</v>
      </c>
      <c r="V974" s="37" t="str">
        <f t="shared" ca="1" si="442"/>
        <v>Executado no prazo</v>
      </c>
      <c r="W974" s="33" t="e">
        <f t="shared" si="443"/>
        <v>#REF!</v>
      </c>
    </row>
    <row r="975" spans="1:23" x14ac:dyDescent="0.25">
      <c r="A975" s="29" t="e">
        <f t="shared" si="431"/>
        <v>#REF!</v>
      </c>
      <c r="B975" s="30" t="s">
        <v>188</v>
      </c>
      <c r="C975" s="31" t="s">
        <v>398</v>
      </c>
      <c r="D975" s="32" t="s">
        <v>206</v>
      </c>
      <c r="E975" s="33" t="str">
        <f t="shared" si="435"/>
        <v>20/2024 - Sob medida Escolas de Formação</v>
      </c>
      <c r="F975" s="48"/>
      <c r="G975" s="35" t="str">
        <f t="shared" si="445"/>
        <v>PRONTIFICACAO DOC COMRJ-20</v>
      </c>
      <c r="H975" s="46" t="s">
        <v>399</v>
      </c>
      <c r="I975" s="36">
        <v>45666</v>
      </c>
      <c r="J975" s="37" t="str">
        <f t="shared" si="418"/>
        <v>C</v>
      </c>
      <c r="K975" s="38" t="s">
        <v>28</v>
      </c>
      <c r="L975" s="39">
        <v>5</v>
      </c>
      <c r="M975" s="37">
        <f t="shared" si="436"/>
        <v>45586</v>
      </c>
      <c r="N975" s="37">
        <f t="shared" si="444"/>
        <v>45591</v>
      </c>
      <c r="O975" s="37">
        <f t="shared" si="446"/>
        <v>44877</v>
      </c>
      <c r="P975" s="28">
        <v>44882</v>
      </c>
      <c r="Q975" s="40" t="str">
        <f t="shared" si="437"/>
        <v>S</v>
      </c>
      <c r="R975" s="41">
        <f t="shared" si="438"/>
        <v>5</v>
      </c>
      <c r="S975" s="42">
        <f t="shared" si="439"/>
        <v>5</v>
      </c>
      <c r="T975" s="42">
        <f t="shared" si="440"/>
        <v>0</v>
      </c>
      <c r="U975" s="42">
        <f t="shared" si="441"/>
        <v>1</v>
      </c>
      <c r="V975" s="37" t="str">
        <f t="shared" ca="1" si="442"/>
        <v>Executado no prazo</v>
      </c>
      <c r="W975" s="33" t="e">
        <f t="shared" si="443"/>
        <v>#REF!</v>
      </c>
    </row>
    <row r="976" spans="1:23" x14ac:dyDescent="0.25">
      <c r="A976" s="29" t="e">
        <f t="shared" si="431"/>
        <v>#REF!</v>
      </c>
      <c r="B976" s="30" t="s">
        <v>188</v>
      </c>
      <c r="C976" s="31" t="s">
        <v>398</v>
      </c>
      <c r="D976" s="32" t="s">
        <v>206</v>
      </c>
      <c r="E976" s="33" t="str">
        <f t="shared" si="435"/>
        <v>20/2024 - Sob medida Escolas de Formação</v>
      </c>
      <c r="F976" s="48"/>
      <c r="G976" s="35" t="str">
        <f t="shared" si="445"/>
        <v>PRONTIFICACAO DOC COMRJ-20</v>
      </c>
      <c r="H976" s="46" t="s">
        <v>399</v>
      </c>
      <c r="I976" s="36">
        <v>45666</v>
      </c>
      <c r="J976" s="37" t="str">
        <f t="shared" si="418"/>
        <v>D</v>
      </c>
      <c r="K976" s="38" t="s">
        <v>29</v>
      </c>
      <c r="L976" s="39">
        <v>5</v>
      </c>
      <c r="M976" s="37">
        <f t="shared" si="436"/>
        <v>45591</v>
      </c>
      <c r="N976" s="37">
        <f t="shared" si="444"/>
        <v>45596</v>
      </c>
      <c r="O976" s="37">
        <f t="shared" si="446"/>
        <v>44882</v>
      </c>
      <c r="P976" s="28">
        <v>44882</v>
      </c>
      <c r="Q976" s="40" t="str">
        <f t="shared" si="437"/>
        <v>S</v>
      </c>
      <c r="R976" s="41">
        <f t="shared" si="438"/>
        <v>0</v>
      </c>
      <c r="S976" s="42">
        <f t="shared" si="439"/>
        <v>5</v>
      </c>
      <c r="T976" s="42">
        <f t="shared" si="440"/>
        <v>-5</v>
      </c>
      <c r="U976" s="42">
        <f t="shared" si="441"/>
        <v>1</v>
      </c>
      <c r="V976" s="37" t="str">
        <f t="shared" ca="1" si="442"/>
        <v>Executado no prazo</v>
      </c>
      <c r="W976" s="33" t="e">
        <f t="shared" si="443"/>
        <v>#REF!</v>
      </c>
    </row>
    <row r="977" spans="1:23" x14ac:dyDescent="0.25">
      <c r="A977" s="29" t="e">
        <f t="shared" si="431"/>
        <v>#REF!</v>
      </c>
      <c r="B977" s="30" t="s">
        <v>188</v>
      </c>
      <c r="C977" s="31" t="s">
        <v>398</v>
      </c>
      <c r="D977" s="32" t="s">
        <v>206</v>
      </c>
      <c r="E977" s="33" t="str">
        <f t="shared" si="435"/>
        <v>20/2024 - Sob medida Escolas de Formação</v>
      </c>
      <c r="F977" s="48"/>
      <c r="G977" s="35" t="str">
        <f t="shared" si="445"/>
        <v>PRONTIFICACAO DOC COMRJ-20</v>
      </c>
      <c r="H977" s="46" t="s">
        <v>399</v>
      </c>
      <c r="I977" s="36">
        <v>45666</v>
      </c>
      <c r="J977" s="37" t="str">
        <f t="shared" ref="J977:J1028" si="447">LEFT(K977,1)</f>
        <v>E</v>
      </c>
      <c r="K977" s="38" t="s">
        <v>30</v>
      </c>
      <c r="L977" s="55">
        <v>2</v>
      </c>
      <c r="M977" s="37">
        <f t="shared" si="436"/>
        <v>45596</v>
      </c>
      <c r="N977" s="37">
        <f t="shared" si="444"/>
        <v>45598</v>
      </c>
      <c r="O977" s="37">
        <f t="shared" si="446"/>
        <v>44882</v>
      </c>
      <c r="P977" s="28">
        <v>44883</v>
      </c>
      <c r="Q977" s="40" t="str">
        <f t="shared" si="437"/>
        <v>S</v>
      </c>
      <c r="R977" s="41">
        <f t="shared" si="438"/>
        <v>1</v>
      </c>
      <c r="S977" s="42">
        <f t="shared" si="439"/>
        <v>2</v>
      </c>
      <c r="T977" s="42">
        <f t="shared" si="440"/>
        <v>-1</v>
      </c>
      <c r="U977" s="42">
        <f t="shared" si="441"/>
        <v>1</v>
      </c>
      <c r="V977" s="37" t="str">
        <f t="shared" ca="1" si="442"/>
        <v>Executado no prazo</v>
      </c>
      <c r="W977" s="33" t="e">
        <f t="shared" si="443"/>
        <v>#REF!</v>
      </c>
    </row>
    <row r="978" spans="1:23" x14ac:dyDescent="0.25">
      <c r="A978" s="29" t="e">
        <f t="shared" si="431"/>
        <v>#REF!</v>
      </c>
      <c r="B978" s="30" t="s">
        <v>188</v>
      </c>
      <c r="C978" s="31" t="s">
        <v>398</v>
      </c>
      <c r="D978" s="32" t="s">
        <v>206</v>
      </c>
      <c r="E978" s="33" t="str">
        <f t="shared" si="435"/>
        <v>20/2024 - Sob medida Escolas de Formação</v>
      </c>
      <c r="F978" s="48"/>
      <c r="G978" s="35" t="str">
        <f t="shared" si="445"/>
        <v>PRONTIFICACAO DOC COMRJ-20</v>
      </c>
      <c r="H978" s="46" t="s">
        <v>399</v>
      </c>
      <c r="I978" s="36">
        <v>45666</v>
      </c>
      <c r="J978" s="37" t="str">
        <f t="shared" si="447"/>
        <v>F</v>
      </c>
      <c r="K978" s="38" t="s">
        <v>31</v>
      </c>
      <c r="L978" s="55">
        <v>3</v>
      </c>
      <c r="M978" s="37">
        <f t="shared" si="436"/>
        <v>45598</v>
      </c>
      <c r="N978" s="37">
        <f t="shared" si="444"/>
        <v>45601</v>
      </c>
      <c r="O978" s="37">
        <f t="shared" si="446"/>
        <v>44883</v>
      </c>
      <c r="P978" s="28">
        <v>44886</v>
      </c>
      <c r="Q978" s="40" t="str">
        <f t="shared" si="437"/>
        <v>S</v>
      </c>
      <c r="R978" s="41">
        <f t="shared" si="438"/>
        <v>3</v>
      </c>
      <c r="S978" s="42">
        <f t="shared" si="439"/>
        <v>3</v>
      </c>
      <c r="T978" s="42">
        <f t="shared" si="440"/>
        <v>0</v>
      </c>
      <c r="U978" s="42">
        <f t="shared" si="441"/>
        <v>1</v>
      </c>
      <c r="V978" s="37" t="str">
        <f t="shared" ca="1" si="442"/>
        <v>Executado no prazo</v>
      </c>
      <c r="W978" s="33" t="e">
        <f t="shared" si="443"/>
        <v>#REF!</v>
      </c>
    </row>
    <row r="979" spans="1:23" x14ac:dyDescent="0.25">
      <c r="A979" s="29" t="e">
        <f t="shared" si="431"/>
        <v>#REF!</v>
      </c>
      <c r="B979" s="30" t="s">
        <v>188</v>
      </c>
      <c r="C979" s="31" t="s">
        <v>398</v>
      </c>
      <c r="D979" s="32" t="s">
        <v>206</v>
      </c>
      <c r="E979" s="33" t="str">
        <f t="shared" si="435"/>
        <v>20/2024 - Sob medida Escolas de Formação</v>
      </c>
      <c r="F979" s="48"/>
      <c r="G979" s="35" t="str">
        <f t="shared" si="445"/>
        <v>PRONTIFICACAO DOC COMRJ-20</v>
      </c>
      <c r="H979" s="46" t="s">
        <v>399</v>
      </c>
      <c r="I979" s="36">
        <v>45666</v>
      </c>
      <c r="J979" s="37" t="str">
        <f t="shared" si="447"/>
        <v>G</v>
      </c>
      <c r="K979" s="38" t="s">
        <v>32</v>
      </c>
      <c r="L979" s="39">
        <v>5</v>
      </c>
      <c r="M979" s="37">
        <f t="shared" si="436"/>
        <v>45601</v>
      </c>
      <c r="N979" s="37">
        <f t="shared" si="444"/>
        <v>45606</v>
      </c>
      <c r="O979" s="37">
        <f t="shared" si="446"/>
        <v>44886</v>
      </c>
      <c r="P979" s="28">
        <v>44888</v>
      </c>
      <c r="Q979" s="40" t="str">
        <f t="shared" si="437"/>
        <v>S</v>
      </c>
      <c r="R979" s="41">
        <f t="shared" si="438"/>
        <v>2</v>
      </c>
      <c r="S979" s="42">
        <f t="shared" si="439"/>
        <v>5</v>
      </c>
      <c r="T979" s="42">
        <f t="shared" si="440"/>
        <v>-3</v>
      </c>
      <c r="U979" s="42">
        <f t="shared" si="441"/>
        <v>1</v>
      </c>
      <c r="V979" s="37" t="str">
        <f t="shared" ca="1" si="442"/>
        <v>Executado no prazo</v>
      </c>
      <c r="W979" s="33" t="e">
        <f t="shared" si="443"/>
        <v>#REF!</v>
      </c>
    </row>
    <row r="980" spans="1:23" x14ac:dyDescent="0.25">
      <c r="A980" s="29" t="e">
        <f t="shared" si="431"/>
        <v>#REF!</v>
      </c>
      <c r="B980" s="30" t="s">
        <v>188</v>
      </c>
      <c r="C980" s="31" t="s">
        <v>398</v>
      </c>
      <c r="D980" s="32" t="s">
        <v>206</v>
      </c>
      <c r="E980" s="33" t="str">
        <f t="shared" si="435"/>
        <v>20/2024 - Sob medida Escolas de Formação</v>
      </c>
      <c r="F980" s="48"/>
      <c r="G980" s="35" t="str">
        <f t="shared" si="445"/>
        <v>PRONTIFICACAO DOC COMRJ-20</v>
      </c>
      <c r="H980" s="46" t="s">
        <v>399</v>
      </c>
      <c r="I980" s="36">
        <v>45666</v>
      </c>
      <c r="J980" s="37" t="str">
        <f t="shared" si="447"/>
        <v>H</v>
      </c>
      <c r="K980" s="38" t="s">
        <v>33</v>
      </c>
      <c r="L980" s="39">
        <v>5</v>
      </c>
      <c r="M980" s="37">
        <f t="shared" si="436"/>
        <v>45606</v>
      </c>
      <c r="N980" s="37">
        <f t="shared" si="444"/>
        <v>45611</v>
      </c>
      <c r="O980" s="37">
        <f t="shared" si="446"/>
        <v>44888</v>
      </c>
      <c r="P980" s="28">
        <v>44888</v>
      </c>
      <c r="Q980" s="40" t="str">
        <f t="shared" si="437"/>
        <v>S</v>
      </c>
      <c r="R980" s="41">
        <f t="shared" si="438"/>
        <v>0</v>
      </c>
      <c r="S980" s="42">
        <f t="shared" si="439"/>
        <v>5</v>
      </c>
      <c r="T980" s="42">
        <f t="shared" si="440"/>
        <v>-5</v>
      </c>
      <c r="U980" s="42">
        <f t="shared" si="441"/>
        <v>1</v>
      </c>
      <c r="V980" s="37" t="str">
        <f t="shared" ca="1" si="442"/>
        <v>Executado no prazo</v>
      </c>
      <c r="W980" s="33" t="e">
        <f t="shared" si="443"/>
        <v>#REF!</v>
      </c>
    </row>
    <row r="981" spans="1:23" x14ac:dyDescent="0.25">
      <c r="A981" s="29" t="e">
        <f t="shared" si="431"/>
        <v>#REF!</v>
      </c>
      <c r="B981" s="30" t="s">
        <v>188</v>
      </c>
      <c r="C981" s="31" t="s">
        <v>398</v>
      </c>
      <c r="D981" s="32" t="s">
        <v>206</v>
      </c>
      <c r="E981" s="33" t="str">
        <f t="shared" si="435"/>
        <v>20/2024 - Sob medida Escolas de Formação</v>
      </c>
      <c r="F981" s="48"/>
      <c r="G981" s="35" t="str">
        <f t="shared" si="445"/>
        <v>PRONTIFICACAO DOC COMRJ-20</v>
      </c>
      <c r="H981" s="46" t="s">
        <v>399</v>
      </c>
      <c r="I981" s="36">
        <v>45666</v>
      </c>
      <c r="J981" s="37" t="str">
        <f t="shared" si="447"/>
        <v>I</v>
      </c>
      <c r="K981" s="38" t="s">
        <v>34</v>
      </c>
      <c r="L981" s="39">
        <v>15</v>
      </c>
      <c r="M981" s="37">
        <f t="shared" si="436"/>
        <v>45611</v>
      </c>
      <c r="N981" s="37">
        <f t="shared" si="444"/>
        <v>45626</v>
      </c>
      <c r="O981" s="37">
        <f t="shared" si="446"/>
        <v>44888</v>
      </c>
      <c r="P981" s="28">
        <v>44900</v>
      </c>
      <c r="Q981" s="40" t="str">
        <f t="shared" si="437"/>
        <v>S</v>
      </c>
      <c r="R981" s="41">
        <f t="shared" si="438"/>
        <v>12</v>
      </c>
      <c r="S981" s="42">
        <f t="shared" si="439"/>
        <v>15</v>
      </c>
      <c r="T981" s="42">
        <f t="shared" si="440"/>
        <v>-3</v>
      </c>
      <c r="U981" s="42">
        <f t="shared" si="441"/>
        <v>1</v>
      </c>
      <c r="V981" s="37" t="str">
        <f t="shared" ca="1" si="442"/>
        <v>Executado no prazo</v>
      </c>
      <c r="W981" s="33" t="e">
        <f t="shared" si="443"/>
        <v>#REF!</v>
      </c>
    </row>
    <row r="982" spans="1:23" x14ac:dyDescent="0.25">
      <c r="A982" s="29" t="e">
        <f t="shared" si="431"/>
        <v>#REF!</v>
      </c>
      <c r="B982" s="30" t="s">
        <v>188</v>
      </c>
      <c r="C982" s="31" t="s">
        <v>398</v>
      </c>
      <c r="D982" s="32" t="s">
        <v>206</v>
      </c>
      <c r="E982" s="33" t="str">
        <f t="shared" si="435"/>
        <v>20/2024 - Sob medida Escolas de Formação</v>
      </c>
      <c r="F982" s="48"/>
      <c r="G982" s="35" t="str">
        <f t="shared" si="445"/>
        <v>PRONTIFICACAO DOC COMRJ-20</v>
      </c>
      <c r="H982" s="46" t="s">
        <v>399</v>
      </c>
      <c r="I982" s="36">
        <v>45666</v>
      </c>
      <c r="J982" s="37" t="str">
        <f t="shared" si="447"/>
        <v>J</v>
      </c>
      <c r="K982" s="38" t="s">
        <v>35</v>
      </c>
      <c r="L982" s="39">
        <v>5</v>
      </c>
      <c r="M982" s="37">
        <f t="shared" si="436"/>
        <v>45626</v>
      </c>
      <c r="N982" s="37">
        <f t="shared" si="444"/>
        <v>45631</v>
      </c>
      <c r="O982" s="37">
        <f t="shared" si="446"/>
        <v>44900</v>
      </c>
      <c r="P982" s="28">
        <v>44917</v>
      </c>
      <c r="Q982" s="40" t="str">
        <f t="shared" si="437"/>
        <v>S</v>
      </c>
      <c r="R982" s="41">
        <f t="shared" si="438"/>
        <v>17</v>
      </c>
      <c r="S982" s="42">
        <f t="shared" si="439"/>
        <v>5</v>
      </c>
      <c r="T982" s="42">
        <f t="shared" si="440"/>
        <v>12</v>
      </c>
      <c r="U982" s="42">
        <f t="shared" si="441"/>
        <v>1</v>
      </c>
      <c r="V982" s="37" t="str">
        <f t="shared" ca="1" si="442"/>
        <v>Executado no prazo</v>
      </c>
      <c r="W982" s="33" t="e">
        <f t="shared" si="443"/>
        <v>#REF!</v>
      </c>
    </row>
    <row r="983" spans="1:23" x14ac:dyDescent="0.25">
      <c r="A983" s="29" t="e">
        <f t="shared" si="431"/>
        <v>#REF!</v>
      </c>
      <c r="B983" s="30" t="s">
        <v>188</v>
      </c>
      <c r="C983" s="31" t="s">
        <v>398</v>
      </c>
      <c r="D983" s="32" t="s">
        <v>206</v>
      </c>
      <c r="E983" s="33" t="str">
        <f t="shared" si="435"/>
        <v>20/2024 - Sob medida Escolas de Formação</v>
      </c>
      <c r="F983" s="48"/>
      <c r="G983" s="35" t="str">
        <f t="shared" si="445"/>
        <v>PRONTIFICACAO DOC COMRJ-20</v>
      </c>
      <c r="H983" s="46" t="s">
        <v>399</v>
      </c>
      <c r="I983" s="36">
        <v>45666</v>
      </c>
      <c r="J983" s="37" t="str">
        <f t="shared" si="447"/>
        <v>K</v>
      </c>
      <c r="K983" s="38" t="s">
        <v>36</v>
      </c>
      <c r="L983" s="39">
        <v>20</v>
      </c>
      <c r="M983" s="37">
        <f t="shared" si="436"/>
        <v>45631</v>
      </c>
      <c r="N983" s="37">
        <f t="shared" si="444"/>
        <v>45651</v>
      </c>
      <c r="O983" s="37">
        <f t="shared" si="446"/>
        <v>44917</v>
      </c>
      <c r="P983" s="28">
        <v>44942</v>
      </c>
      <c r="Q983" s="40" t="str">
        <f t="shared" si="437"/>
        <v>S</v>
      </c>
      <c r="R983" s="41">
        <f t="shared" si="438"/>
        <v>25</v>
      </c>
      <c r="S983" s="42">
        <f t="shared" si="439"/>
        <v>20</v>
      </c>
      <c r="T983" s="42">
        <f t="shared" si="440"/>
        <v>5</v>
      </c>
      <c r="U983" s="42">
        <f t="shared" si="441"/>
        <v>1</v>
      </c>
      <c r="V983" s="37" t="str">
        <f t="shared" ca="1" si="442"/>
        <v>Executado no prazo</v>
      </c>
      <c r="W983" s="33" t="e">
        <f t="shared" si="443"/>
        <v>#REF!</v>
      </c>
    </row>
    <row r="984" spans="1:23" x14ac:dyDescent="0.25">
      <c r="A984" s="29" t="e">
        <f t="shared" si="431"/>
        <v>#REF!</v>
      </c>
      <c r="B984" s="30" t="s">
        <v>188</v>
      </c>
      <c r="C984" s="31" t="s">
        <v>398</v>
      </c>
      <c r="D984" s="32" t="s">
        <v>206</v>
      </c>
      <c r="E984" s="33" t="str">
        <f t="shared" si="435"/>
        <v>20/2024 - Sob medida Escolas de Formação</v>
      </c>
      <c r="F984" s="48"/>
      <c r="G984" s="35" t="str">
        <f t="shared" si="445"/>
        <v>PRONTIFICACAO DOC COMRJ-20</v>
      </c>
      <c r="H984" s="46" t="s">
        <v>399</v>
      </c>
      <c r="I984" s="36">
        <v>45666</v>
      </c>
      <c r="J984" s="37" t="str">
        <f t="shared" si="447"/>
        <v>L</v>
      </c>
      <c r="K984" s="38" t="s">
        <v>37</v>
      </c>
      <c r="L984" s="39">
        <v>5</v>
      </c>
      <c r="M984" s="37">
        <f t="shared" si="436"/>
        <v>45651</v>
      </c>
      <c r="N984" s="43">
        <f>I984-10</f>
        <v>45656</v>
      </c>
      <c r="O984" s="37">
        <f t="shared" si="446"/>
        <v>44942</v>
      </c>
      <c r="P984" s="28">
        <v>44943</v>
      </c>
      <c r="Q984" s="40" t="str">
        <f t="shared" si="437"/>
        <v>S</v>
      </c>
      <c r="R984" s="41">
        <f t="shared" si="438"/>
        <v>1</v>
      </c>
      <c r="S984" s="42">
        <f t="shared" si="439"/>
        <v>5</v>
      </c>
      <c r="T984" s="42">
        <f t="shared" si="440"/>
        <v>-4</v>
      </c>
      <c r="U984" s="42">
        <f t="shared" si="441"/>
        <v>1</v>
      </c>
      <c r="V984" s="37" t="str">
        <f t="shared" ca="1" si="442"/>
        <v>Executado no prazo</v>
      </c>
      <c r="W984" s="33" t="e">
        <f t="shared" si="443"/>
        <v>#REF!</v>
      </c>
    </row>
    <row r="985" spans="1:23" x14ac:dyDescent="0.25">
      <c r="A985" s="29" t="e">
        <f t="shared" si="431"/>
        <v>#REF!</v>
      </c>
      <c r="B985" s="30" t="s">
        <v>188</v>
      </c>
      <c r="C985" s="31" t="s">
        <v>401</v>
      </c>
      <c r="D985" s="32" t="s">
        <v>207</v>
      </c>
      <c r="E985" s="33" t="str">
        <f t="shared" si="435"/>
        <v>21/2024 - Peça Pronta (itens de frio)</v>
      </c>
      <c r="F985" s="48"/>
      <c r="G985" s="35" t="str">
        <f>IF(P985="",MID(K985,5,999),IF(P986="",MID(K986,5,999),IF(P987="",MID(K987,5,999),IF(P988="",MID(K988,5,999),IF(P989="",MID(K989,5,999),IF(P990="",MID(K990,5,999),IF(P991="",MID(K991,5,999),IF(P992="",MID(K992,5,999),IF(P993="",MID(K993,5,999),IF(P994="",MID(K994,5,999),IF(P995="",MID(K995,5,999),MID(K996,5,999))))))))))))</f>
        <v>PRONTIFICACAO DOC COMRJ-20</v>
      </c>
      <c r="H985" s="46" t="s">
        <v>400</v>
      </c>
      <c r="I985" s="36">
        <v>45430</v>
      </c>
      <c r="J985" s="37" t="str">
        <f t="shared" si="447"/>
        <v>A</v>
      </c>
      <c r="K985" s="38" t="s">
        <v>26</v>
      </c>
      <c r="L985" s="39">
        <v>0</v>
      </c>
      <c r="M985" s="37">
        <f t="shared" si="436"/>
        <v>45363</v>
      </c>
      <c r="N985" s="37">
        <f t="shared" ref="N985:N995" si="448">M986</f>
        <v>45363</v>
      </c>
      <c r="O985" s="37">
        <f>M985</f>
        <v>45363</v>
      </c>
      <c r="P985" s="28">
        <v>44935</v>
      </c>
      <c r="Q985" s="40" t="str">
        <f t="shared" si="437"/>
        <v>S</v>
      </c>
      <c r="R985" s="41">
        <f t="shared" si="438"/>
        <v>-428</v>
      </c>
      <c r="S985" s="42">
        <f t="shared" si="439"/>
        <v>0</v>
      </c>
      <c r="T985" s="42">
        <f t="shared" si="440"/>
        <v>-428</v>
      </c>
      <c r="U985" s="42">
        <f t="shared" si="441"/>
        <v>1</v>
      </c>
      <c r="V985" s="37" t="str">
        <f t="shared" ca="1" si="442"/>
        <v>Executado no prazo</v>
      </c>
      <c r="W985" s="33" t="e">
        <f t="shared" si="443"/>
        <v>#REF!</v>
      </c>
    </row>
    <row r="986" spans="1:23" x14ac:dyDescent="0.25">
      <c r="A986" s="29" t="e">
        <f t="shared" si="431"/>
        <v>#REF!</v>
      </c>
      <c r="B986" s="30" t="s">
        <v>188</v>
      </c>
      <c r="C986" s="31" t="s">
        <v>401</v>
      </c>
      <c r="D986" s="32" t="s">
        <v>207</v>
      </c>
      <c r="E986" s="33" t="str">
        <f t="shared" si="435"/>
        <v>21/2024 - Peça Pronta (itens de frio)</v>
      </c>
      <c r="F986" s="48"/>
      <c r="G986" s="35" t="str">
        <f t="shared" ref="G986:G996" si="449">G985</f>
        <v>PRONTIFICACAO DOC COMRJ-20</v>
      </c>
      <c r="H986" s="46" t="s">
        <v>400</v>
      </c>
      <c r="I986" s="36">
        <v>45430</v>
      </c>
      <c r="J986" s="37" t="str">
        <f t="shared" si="447"/>
        <v>B</v>
      </c>
      <c r="K986" s="38" t="s">
        <v>27</v>
      </c>
      <c r="L986" s="55">
        <v>1</v>
      </c>
      <c r="M986" s="37">
        <f t="shared" si="436"/>
        <v>45363</v>
      </c>
      <c r="N986" s="37">
        <f t="shared" si="448"/>
        <v>45364</v>
      </c>
      <c r="O986" s="37">
        <f t="shared" ref="O986:O996" si="450">IF(P985&lt;&gt;"",P985,"")</f>
        <v>44935</v>
      </c>
      <c r="P986" s="28">
        <v>44944</v>
      </c>
      <c r="Q986" s="40" t="str">
        <f t="shared" si="437"/>
        <v>S</v>
      </c>
      <c r="R986" s="41">
        <f t="shared" si="438"/>
        <v>9</v>
      </c>
      <c r="S986" s="42">
        <f t="shared" si="439"/>
        <v>1</v>
      </c>
      <c r="T986" s="42">
        <f t="shared" si="440"/>
        <v>8</v>
      </c>
      <c r="U986" s="42">
        <f t="shared" si="441"/>
        <v>1</v>
      </c>
      <c r="V986" s="37" t="str">
        <f t="shared" ca="1" si="442"/>
        <v>Executado no prazo</v>
      </c>
      <c r="W986" s="33" t="e">
        <f t="shared" si="443"/>
        <v>#REF!</v>
      </c>
    </row>
    <row r="987" spans="1:23" x14ac:dyDescent="0.25">
      <c r="A987" s="29" t="e">
        <f t="shared" si="431"/>
        <v>#REF!</v>
      </c>
      <c r="B987" s="30" t="s">
        <v>188</v>
      </c>
      <c r="C987" s="31" t="s">
        <v>401</v>
      </c>
      <c r="D987" s="32" t="s">
        <v>207</v>
      </c>
      <c r="E987" s="33" t="str">
        <f t="shared" si="435"/>
        <v>21/2024 - Peça Pronta (itens de frio)</v>
      </c>
      <c r="F987" s="48"/>
      <c r="G987" s="35" t="str">
        <f t="shared" si="449"/>
        <v>PRONTIFICACAO DOC COMRJ-20</v>
      </c>
      <c r="H987" s="46" t="s">
        <v>400</v>
      </c>
      <c r="I987" s="36">
        <v>45430</v>
      </c>
      <c r="J987" s="37" t="str">
        <f t="shared" si="447"/>
        <v>C</v>
      </c>
      <c r="K987" s="38" t="s">
        <v>28</v>
      </c>
      <c r="L987" s="39">
        <v>5</v>
      </c>
      <c r="M987" s="37">
        <f t="shared" si="436"/>
        <v>45364</v>
      </c>
      <c r="N987" s="37">
        <f t="shared" si="448"/>
        <v>45369</v>
      </c>
      <c r="O987" s="37">
        <f t="shared" si="450"/>
        <v>44944</v>
      </c>
      <c r="P987" s="28">
        <v>44949</v>
      </c>
      <c r="Q987" s="40" t="str">
        <f t="shared" si="437"/>
        <v>S</v>
      </c>
      <c r="R987" s="41">
        <f t="shared" si="438"/>
        <v>5</v>
      </c>
      <c r="S987" s="42">
        <f t="shared" si="439"/>
        <v>5</v>
      </c>
      <c r="T987" s="42">
        <f t="shared" si="440"/>
        <v>0</v>
      </c>
      <c r="U987" s="42">
        <f t="shared" si="441"/>
        <v>1</v>
      </c>
      <c r="V987" s="37" t="str">
        <f t="shared" ca="1" si="442"/>
        <v>Executado no prazo</v>
      </c>
      <c r="W987" s="33" t="e">
        <f t="shared" si="443"/>
        <v>#REF!</v>
      </c>
    </row>
    <row r="988" spans="1:23" x14ac:dyDescent="0.25">
      <c r="A988" s="29" t="e">
        <f t="shared" si="431"/>
        <v>#REF!</v>
      </c>
      <c r="B988" s="30" t="s">
        <v>188</v>
      </c>
      <c r="C988" s="31" t="s">
        <v>401</v>
      </c>
      <c r="D988" s="32" t="s">
        <v>207</v>
      </c>
      <c r="E988" s="33" t="str">
        <f t="shared" si="435"/>
        <v>21/2024 - Peça Pronta (itens de frio)</v>
      </c>
      <c r="F988" s="48"/>
      <c r="G988" s="35" t="str">
        <f t="shared" si="449"/>
        <v>PRONTIFICACAO DOC COMRJ-20</v>
      </c>
      <c r="H988" s="46" t="s">
        <v>400</v>
      </c>
      <c r="I988" s="36">
        <v>45430</v>
      </c>
      <c r="J988" s="37" t="str">
        <f t="shared" si="447"/>
        <v>D</v>
      </c>
      <c r="K988" s="38" t="s">
        <v>29</v>
      </c>
      <c r="L988" s="39">
        <v>1</v>
      </c>
      <c r="M988" s="37">
        <f t="shared" si="436"/>
        <v>45369</v>
      </c>
      <c r="N988" s="37">
        <f t="shared" si="448"/>
        <v>45370</v>
      </c>
      <c r="O988" s="37">
        <f t="shared" si="450"/>
        <v>44949</v>
      </c>
      <c r="P988" s="28">
        <v>44963</v>
      </c>
      <c r="Q988" s="40" t="str">
        <f t="shared" si="437"/>
        <v>S</v>
      </c>
      <c r="R988" s="41">
        <f t="shared" si="438"/>
        <v>14</v>
      </c>
      <c r="S988" s="42">
        <f t="shared" si="439"/>
        <v>1</v>
      </c>
      <c r="T988" s="42">
        <f t="shared" si="440"/>
        <v>13</v>
      </c>
      <c r="U988" s="42">
        <f t="shared" si="441"/>
        <v>1</v>
      </c>
      <c r="V988" s="37" t="str">
        <f t="shared" ca="1" si="442"/>
        <v>Executado no prazo</v>
      </c>
      <c r="W988" s="33" t="e">
        <f t="shared" si="443"/>
        <v>#REF!</v>
      </c>
    </row>
    <row r="989" spans="1:23" x14ac:dyDescent="0.25">
      <c r="A989" s="29" t="e">
        <f t="shared" si="431"/>
        <v>#REF!</v>
      </c>
      <c r="B989" s="30" t="s">
        <v>188</v>
      </c>
      <c r="C989" s="31" t="s">
        <v>401</v>
      </c>
      <c r="D989" s="32" t="s">
        <v>207</v>
      </c>
      <c r="E989" s="33" t="str">
        <f t="shared" si="435"/>
        <v>21/2024 - Peça Pronta (itens de frio)</v>
      </c>
      <c r="F989" s="48"/>
      <c r="G989" s="35" t="str">
        <f t="shared" si="449"/>
        <v>PRONTIFICACAO DOC COMRJ-20</v>
      </c>
      <c r="H989" s="46" t="s">
        <v>400</v>
      </c>
      <c r="I989" s="36">
        <v>45430</v>
      </c>
      <c r="J989" s="37" t="str">
        <f t="shared" si="447"/>
        <v>E</v>
      </c>
      <c r="K989" s="38" t="s">
        <v>30</v>
      </c>
      <c r="L989" s="55">
        <v>1</v>
      </c>
      <c r="M989" s="37">
        <f t="shared" si="436"/>
        <v>45370</v>
      </c>
      <c r="N989" s="37">
        <f t="shared" si="448"/>
        <v>45371</v>
      </c>
      <c r="O989" s="37">
        <f t="shared" si="450"/>
        <v>44963</v>
      </c>
      <c r="P989" s="28">
        <v>44966</v>
      </c>
      <c r="Q989" s="40" t="str">
        <f t="shared" si="437"/>
        <v>S</v>
      </c>
      <c r="R989" s="41">
        <f t="shared" si="438"/>
        <v>3</v>
      </c>
      <c r="S989" s="42">
        <f t="shared" si="439"/>
        <v>1</v>
      </c>
      <c r="T989" s="42">
        <f t="shared" si="440"/>
        <v>2</v>
      </c>
      <c r="U989" s="42">
        <f t="shared" si="441"/>
        <v>1</v>
      </c>
      <c r="V989" s="37" t="str">
        <f t="shared" ca="1" si="442"/>
        <v>Executado no prazo</v>
      </c>
      <c r="W989" s="33" t="e">
        <f t="shared" si="443"/>
        <v>#REF!</v>
      </c>
    </row>
    <row r="990" spans="1:23" x14ac:dyDescent="0.25">
      <c r="A990" s="29" t="e">
        <f t="shared" si="431"/>
        <v>#REF!</v>
      </c>
      <c r="B990" s="30" t="s">
        <v>188</v>
      </c>
      <c r="C990" s="31" t="s">
        <v>401</v>
      </c>
      <c r="D990" s="32" t="s">
        <v>207</v>
      </c>
      <c r="E990" s="33" t="str">
        <f t="shared" si="435"/>
        <v>21/2024 - Peça Pronta (itens de frio)</v>
      </c>
      <c r="F990" s="48"/>
      <c r="G990" s="35" t="str">
        <f t="shared" si="449"/>
        <v>PRONTIFICACAO DOC COMRJ-20</v>
      </c>
      <c r="H990" s="46" t="s">
        <v>400</v>
      </c>
      <c r="I990" s="36">
        <v>45430</v>
      </c>
      <c r="J990" s="37" t="str">
        <f t="shared" si="447"/>
        <v>F</v>
      </c>
      <c r="K990" s="38" t="s">
        <v>31</v>
      </c>
      <c r="L990" s="55">
        <v>1</v>
      </c>
      <c r="M990" s="37">
        <f t="shared" si="436"/>
        <v>45371</v>
      </c>
      <c r="N990" s="37">
        <f t="shared" si="448"/>
        <v>45372</v>
      </c>
      <c r="O990" s="37">
        <f t="shared" si="450"/>
        <v>44966</v>
      </c>
      <c r="P990" s="28">
        <v>44971</v>
      </c>
      <c r="Q990" s="40" t="str">
        <f t="shared" si="437"/>
        <v>S</v>
      </c>
      <c r="R990" s="41">
        <f t="shared" si="438"/>
        <v>5</v>
      </c>
      <c r="S990" s="42">
        <f t="shared" si="439"/>
        <v>1</v>
      </c>
      <c r="T990" s="42">
        <f t="shared" si="440"/>
        <v>4</v>
      </c>
      <c r="U990" s="42">
        <f t="shared" si="441"/>
        <v>1</v>
      </c>
      <c r="V990" s="37" t="str">
        <f t="shared" ca="1" si="442"/>
        <v>Executado no prazo</v>
      </c>
      <c r="W990" s="33" t="e">
        <f t="shared" si="443"/>
        <v>#REF!</v>
      </c>
    </row>
    <row r="991" spans="1:23" x14ac:dyDescent="0.25">
      <c r="A991" s="29" t="e">
        <f t="shared" si="431"/>
        <v>#REF!</v>
      </c>
      <c r="B991" s="30" t="s">
        <v>188</v>
      </c>
      <c r="C991" s="31" t="s">
        <v>401</v>
      </c>
      <c r="D991" s="32" t="s">
        <v>207</v>
      </c>
      <c r="E991" s="33" t="str">
        <f t="shared" si="435"/>
        <v>21/2024 - Peça Pronta (itens de frio)</v>
      </c>
      <c r="F991" s="48"/>
      <c r="G991" s="35" t="str">
        <f t="shared" si="449"/>
        <v>PRONTIFICACAO DOC COMRJ-20</v>
      </c>
      <c r="H991" s="46" t="s">
        <v>400</v>
      </c>
      <c r="I991" s="36">
        <v>45430</v>
      </c>
      <c r="J991" s="37" t="str">
        <f t="shared" si="447"/>
        <v>G</v>
      </c>
      <c r="K991" s="38" t="s">
        <v>32</v>
      </c>
      <c r="L991" s="39">
        <v>5</v>
      </c>
      <c r="M991" s="37">
        <f t="shared" si="436"/>
        <v>45372</v>
      </c>
      <c r="N991" s="37">
        <f t="shared" si="448"/>
        <v>45377</v>
      </c>
      <c r="O991" s="37">
        <f t="shared" si="450"/>
        <v>44971</v>
      </c>
      <c r="P991" s="28">
        <v>44973</v>
      </c>
      <c r="Q991" s="40" t="str">
        <f t="shared" si="437"/>
        <v>S</v>
      </c>
      <c r="R991" s="41">
        <f t="shared" si="438"/>
        <v>2</v>
      </c>
      <c r="S991" s="42">
        <f t="shared" si="439"/>
        <v>5</v>
      </c>
      <c r="T991" s="42">
        <f t="shared" si="440"/>
        <v>-3</v>
      </c>
      <c r="U991" s="42">
        <f t="shared" si="441"/>
        <v>1</v>
      </c>
      <c r="V991" s="37" t="str">
        <f t="shared" ca="1" si="442"/>
        <v>Executado no prazo</v>
      </c>
      <c r="W991" s="33" t="e">
        <f t="shared" si="443"/>
        <v>#REF!</v>
      </c>
    </row>
    <row r="992" spans="1:23" x14ac:dyDescent="0.25">
      <c r="A992" s="29" t="e">
        <f t="shared" si="431"/>
        <v>#REF!</v>
      </c>
      <c r="B992" s="30" t="s">
        <v>188</v>
      </c>
      <c r="C992" s="31" t="s">
        <v>401</v>
      </c>
      <c r="D992" s="32" t="s">
        <v>207</v>
      </c>
      <c r="E992" s="33" t="str">
        <f t="shared" si="435"/>
        <v>21/2024 - Peça Pronta (itens de frio)</v>
      </c>
      <c r="F992" s="48"/>
      <c r="G992" s="35" t="str">
        <f t="shared" si="449"/>
        <v>PRONTIFICACAO DOC COMRJ-20</v>
      </c>
      <c r="H992" s="46" t="s">
        <v>400</v>
      </c>
      <c r="I992" s="36">
        <v>45430</v>
      </c>
      <c r="J992" s="37" t="str">
        <f t="shared" si="447"/>
        <v>H</v>
      </c>
      <c r="K992" s="38" t="s">
        <v>33</v>
      </c>
      <c r="L992" s="39">
        <v>1</v>
      </c>
      <c r="M992" s="37">
        <f t="shared" si="436"/>
        <v>45377</v>
      </c>
      <c r="N992" s="37">
        <f t="shared" si="448"/>
        <v>45378</v>
      </c>
      <c r="O992" s="37">
        <f t="shared" si="450"/>
        <v>44973</v>
      </c>
      <c r="P992" s="28">
        <v>44980</v>
      </c>
      <c r="Q992" s="40" t="str">
        <f t="shared" si="437"/>
        <v>S</v>
      </c>
      <c r="R992" s="41">
        <f t="shared" si="438"/>
        <v>7</v>
      </c>
      <c r="S992" s="42">
        <f t="shared" si="439"/>
        <v>1</v>
      </c>
      <c r="T992" s="42">
        <f t="shared" si="440"/>
        <v>6</v>
      </c>
      <c r="U992" s="42">
        <f t="shared" si="441"/>
        <v>1</v>
      </c>
      <c r="V992" s="37" t="str">
        <f t="shared" ca="1" si="442"/>
        <v>Executado no prazo</v>
      </c>
      <c r="W992" s="33" t="e">
        <f t="shared" si="443"/>
        <v>#REF!</v>
      </c>
    </row>
    <row r="993" spans="1:23" x14ac:dyDescent="0.25">
      <c r="A993" s="29" t="e">
        <f t="shared" si="431"/>
        <v>#REF!</v>
      </c>
      <c r="B993" s="30" t="s">
        <v>188</v>
      </c>
      <c r="C993" s="31" t="s">
        <v>401</v>
      </c>
      <c r="D993" s="32" t="s">
        <v>207</v>
      </c>
      <c r="E993" s="33" t="str">
        <f t="shared" si="435"/>
        <v>21/2024 - Peça Pronta (itens de frio)</v>
      </c>
      <c r="F993" s="48"/>
      <c r="G993" s="35" t="str">
        <f t="shared" si="449"/>
        <v>PRONTIFICACAO DOC COMRJ-20</v>
      </c>
      <c r="H993" s="46" t="s">
        <v>400</v>
      </c>
      <c r="I993" s="36">
        <v>45430</v>
      </c>
      <c r="J993" s="37" t="str">
        <f t="shared" si="447"/>
        <v>I</v>
      </c>
      <c r="K993" s="38" t="s">
        <v>34</v>
      </c>
      <c r="L993" s="39">
        <v>15</v>
      </c>
      <c r="M993" s="37">
        <f t="shared" si="436"/>
        <v>45378</v>
      </c>
      <c r="N993" s="37">
        <f t="shared" si="448"/>
        <v>45393</v>
      </c>
      <c r="O993" s="37">
        <f t="shared" si="450"/>
        <v>44980</v>
      </c>
      <c r="P993" s="28">
        <v>44995</v>
      </c>
      <c r="Q993" s="40" t="str">
        <f t="shared" si="437"/>
        <v>S</v>
      </c>
      <c r="R993" s="41">
        <f t="shared" si="438"/>
        <v>15</v>
      </c>
      <c r="S993" s="42">
        <f t="shared" si="439"/>
        <v>15</v>
      </c>
      <c r="T993" s="42">
        <f t="shared" si="440"/>
        <v>0</v>
      </c>
      <c r="U993" s="42">
        <f t="shared" si="441"/>
        <v>1</v>
      </c>
      <c r="V993" s="37" t="str">
        <f t="shared" ca="1" si="442"/>
        <v>Executado no prazo</v>
      </c>
      <c r="W993" s="33" t="e">
        <f t="shared" si="443"/>
        <v>#REF!</v>
      </c>
    </row>
    <row r="994" spans="1:23" x14ac:dyDescent="0.25">
      <c r="A994" s="29" t="e">
        <f t="shared" si="431"/>
        <v>#REF!</v>
      </c>
      <c r="B994" s="30" t="s">
        <v>188</v>
      </c>
      <c r="C994" s="31" t="s">
        <v>401</v>
      </c>
      <c r="D994" s="32" t="s">
        <v>207</v>
      </c>
      <c r="E994" s="33" t="str">
        <f t="shared" si="435"/>
        <v>21/2024 - Peça Pronta (itens de frio)</v>
      </c>
      <c r="F994" s="48"/>
      <c r="G994" s="35" t="str">
        <f t="shared" si="449"/>
        <v>PRONTIFICACAO DOC COMRJ-20</v>
      </c>
      <c r="H994" s="46" t="s">
        <v>400</v>
      </c>
      <c r="I994" s="36">
        <v>45430</v>
      </c>
      <c r="J994" s="37" t="str">
        <f t="shared" si="447"/>
        <v>J</v>
      </c>
      <c r="K994" s="38" t="s">
        <v>35</v>
      </c>
      <c r="L994" s="39">
        <v>2</v>
      </c>
      <c r="M994" s="37">
        <f t="shared" si="436"/>
        <v>45393</v>
      </c>
      <c r="N994" s="37">
        <f t="shared" si="448"/>
        <v>45395</v>
      </c>
      <c r="O994" s="37">
        <f t="shared" si="450"/>
        <v>44995</v>
      </c>
      <c r="P994" s="28">
        <v>45005</v>
      </c>
      <c r="Q994" s="40" t="str">
        <f t="shared" si="437"/>
        <v>S</v>
      </c>
      <c r="R994" s="41">
        <f t="shared" si="438"/>
        <v>10</v>
      </c>
      <c r="S994" s="42">
        <f t="shared" si="439"/>
        <v>2</v>
      </c>
      <c r="T994" s="42">
        <f t="shared" si="440"/>
        <v>8</v>
      </c>
      <c r="U994" s="42">
        <f t="shared" si="441"/>
        <v>1</v>
      </c>
      <c r="V994" s="37" t="str">
        <f t="shared" ca="1" si="442"/>
        <v>Executado no prazo</v>
      </c>
      <c r="W994" s="33" t="e">
        <f t="shared" si="443"/>
        <v>#REF!</v>
      </c>
    </row>
    <row r="995" spans="1:23" x14ac:dyDescent="0.25">
      <c r="A995" s="29" t="e">
        <f t="shared" si="431"/>
        <v>#REF!</v>
      </c>
      <c r="B995" s="30" t="s">
        <v>188</v>
      </c>
      <c r="C995" s="31" t="s">
        <v>401</v>
      </c>
      <c r="D995" s="32" t="s">
        <v>207</v>
      </c>
      <c r="E995" s="33" t="str">
        <f t="shared" si="435"/>
        <v>21/2024 - Peça Pronta (itens de frio)</v>
      </c>
      <c r="F995" s="48"/>
      <c r="G995" s="35" t="str">
        <f t="shared" si="449"/>
        <v>PRONTIFICACAO DOC COMRJ-20</v>
      </c>
      <c r="H995" s="46" t="s">
        <v>400</v>
      </c>
      <c r="I995" s="36">
        <v>45430</v>
      </c>
      <c r="J995" s="37" t="str">
        <f t="shared" si="447"/>
        <v>K</v>
      </c>
      <c r="K995" s="38" t="s">
        <v>36</v>
      </c>
      <c r="L995" s="39">
        <v>20</v>
      </c>
      <c r="M995" s="37">
        <f t="shared" si="436"/>
        <v>45395</v>
      </c>
      <c r="N995" s="37">
        <f t="shared" si="448"/>
        <v>45415</v>
      </c>
      <c r="O995" s="37">
        <f t="shared" si="450"/>
        <v>45005</v>
      </c>
      <c r="P995" s="28">
        <v>45020</v>
      </c>
      <c r="Q995" s="40" t="str">
        <f t="shared" si="437"/>
        <v>S</v>
      </c>
      <c r="R995" s="41">
        <f t="shared" si="438"/>
        <v>15</v>
      </c>
      <c r="S995" s="42">
        <f t="shared" si="439"/>
        <v>20</v>
      </c>
      <c r="T995" s="42">
        <f t="shared" si="440"/>
        <v>-5</v>
      </c>
      <c r="U995" s="42">
        <f t="shared" si="441"/>
        <v>1</v>
      </c>
      <c r="V995" s="37" t="str">
        <f t="shared" ca="1" si="442"/>
        <v>Executado no prazo</v>
      </c>
      <c r="W995" s="33" t="e">
        <f t="shared" si="443"/>
        <v>#REF!</v>
      </c>
    </row>
    <row r="996" spans="1:23" x14ac:dyDescent="0.25">
      <c r="A996" s="29" t="e">
        <f t="shared" si="431"/>
        <v>#REF!</v>
      </c>
      <c r="B996" s="30" t="s">
        <v>188</v>
      </c>
      <c r="C996" s="31" t="s">
        <v>401</v>
      </c>
      <c r="D996" s="32" t="s">
        <v>207</v>
      </c>
      <c r="E996" s="33" t="str">
        <f t="shared" si="435"/>
        <v>21/2024 - Peça Pronta (itens de frio)</v>
      </c>
      <c r="F996" s="48"/>
      <c r="G996" s="35" t="str">
        <f t="shared" si="449"/>
        <v>PRONTIFICACAO DOC COMRJ-20</v>
      </c>
      <c r="H996" s="46" t="s">
        <v>400</v>
      </c>
      <c r="I996" s="36">
        <v>45430</v>
      </c>
      <c r="J996" s="37" t="str">
        <f t="shared" si="447"/>
        <v>L</v>
      </c>
      <c r="K996" s="38" t="s">
        <v>37</v>
      </c>
      <c r="L996" s="39">
        <v>5</v>
      </c>
      <c r="M996" s="37">
        <f t="shared" si="436"/>
        <v>45415</v>
      </c>
      <c r="N996" s="43">
        <f>I996-10</f>
        <v>45420</v>
      </c>
      <c r="O996" s="37">
        <f t="shared" si="450"/>
        <v>45020</v>
      </c>
      <c r="P996" s="28"/>
      <c r="Q996" s="40" t="str">
        <f t="shared" si="437"/>
        <v/>
      </c>
      <c r="R996" s="41" t="str">
        <f t="shared" si="438"/>
        <v/>
      </c>
      <c r="S996" s="42" t="str">
        <f t="shared" si="439"/>
        <v/>
      </c>
      <c r="T996" s="42" t="str">
        <f t="shared" si="440"/>
        <v/>
      </c>
      <c r="U996" s="42">
        <f t="shared" si="441"/>
        <v>0</v>
      </c>
      <c r="V996" s="37" t="str">
        <f t="shared" ca="1" si="442"/>
        <v>No prazo, em andamento</v>
      </c>
      <c r="W996" s="33" t="e">
        <f t="shared" si="443"/>
        <v>#REF!</v>
      </c>
    </row>
    <row r="997" spans="1:23" x14ac:dyDescent="0.25">
      <c r="A997" s="29" t="e">
        <f>#REF!+1</f>
        <v>#REF!</v>
      </c>
      <c r="B997" s="30" t="s">
        <v>188</v>
      </c>
      <c r="C997" s="31" t="s">
        <v>402</v>
      </c>
      <c r="D997" s="32" t="s">
        <v>209</v>
      </c>
      <c r="E997" s="33" t="str">
        <f t="shared" si="435"/>
        <v>23/2024 - Plaqueta de Identificação dourada</v>
      </c>
      <c r="F997" s="48"/>
      <c r="G997" s="35" t="str">
        <f>IF(P997="",MID(K997,5,999),IF(P998="",MID(K998,5,999),IF(P999="",MID(K999,5,999),IF(P1000="",MID(K1000,5,999),IF(P1001="",MID(K1001,5,999),IF(P1002="",MID(K1002,5,999),IF(P1003="",MID(K1003,5,999),IF(P1004="",MID(K1004,5,999),IF(P1005="",MID(K1005,5,999),IF(P1006="",MID(K1006,5,999),IF(P1007="",MID(K1007,5,999),MID(K1008,5,999))))))))))))</f>
        <v>PRONTIFICACAO DOC COMRJ-20</v>
      </c>
      <c r="H997" s="46" t="s">
        <v>208</v>
      </c>
      <c r="I997" s="36">
        <v>45401</v>
      </c>
      <c r="J997" s="37" t="str">
        <f t="shared" si="447"/>
        <v>A</v>
      </c>
      <c r="K997" s="38" t="s">
        <v>26</v>
      </c>
      <c r="L997" s="39">
        <v>0</v>
      </c>
      <c r="M997" s="37">
        <f t="shared" si="436"/>
        <v>45320</v>
      </c>
      <c r="N997" s="37">
        <f t="shared" ref="N997:N1007" si="451">M998</f>
        <v>45320</v>
      </c>
      <c r="O997" s="37">
        <f>M997</f>
        <v>45320</v>
      </c>
      <c r="P997" s="28">
        <v>44930</v>
      </c>
      <c r="Q997" s="40" t="str">
        <f t="shared" si="437"/>
        <v>S</v>
      </c>
      <c r="R997" s="41">
        <f t="shared" si="438"/>
        <v>-390</v>
      </c>
      <c r="S997" s="42">
        <f t="shared" si="439"/>
        <v>0</v>
      </c>
      <c r="T997" s="42">
        <f t="shared" si="440"/>
        <v>-390</v>
      </c>
      <c r="U997" s="42">
        <f t="shared" si="441"/>
        <v>1</v>
      </c>
      <c r="V997" s="37" t="str">
        <f t="shared" ca="1" si="442"/>
        <v>Executado no prazo</v>
      </c>
      <c r="W997" s="33" t="e">
        <f t="shared" si="443"/>
        <v>#REF!</v>
      </c>
    </row>
    <row r="998" spans="1:23" x14ac:dyDescent="0.25">
      <c r="A998" s="29" t="e">
        <f>#REF!+1</f>
        <v>#REF!</v>
      </c>
      <c r="B998" s="30" t="s">
        <v>188</v>
      </c>
      <c r="C998" s="31" t="s">
        <v>402</v>
      </c>
      <c r="D998" s="32" t="s">
        <v>209</v>
      </c>
      <c r="E998" s="33" t="str">
        <f t="shared" si="435"/>
        <v>23/2024 - Plaqueta de Identificação dourada</v>
      </c>
      <c r="F998" s="48"/>
      <c r="G998" s="35" t="str">
        <f t="shared" ref="G998:G1008" si="452">G997</f>
        <v>PRONTIFICACAO DOC COMRJ-20</v>
      </c>
      <c r="H998" s="46" t="s">
        <v>208</v>
      </c>
      <c r="I998" s="36">
        <v>45401</v>
      </c>
      <c r="J998" s="37" t="str">
        <f t="shared" si="447"/>
        <v>B</v>
      </c>
      <c r="K998" s="38" t="s">
        <v>27</v>
      </c>
      <c r="L998" s="55">
        <v>1</v>
      </c>
      <c r="M998" s="37">
        <f t="shared" si="436"/>
        <v>45320</v>
      </c>
      <c r="N998" s="37">
        <f t="shared" si="451"/>
        <v>45321</v>
      </c>
      <c r="O998" s="37">
        <f t="shared" ref="O998:O1008" si="453">IF(P997&lt;&gt;"",P997,"")</f>
        <v>44930</v>
      </c>
      <c r="P998" s="28">
        <v>44932</v>
      </c>
      <c r="Q998" s="40" t="str">
        <f t="shared" si="437"/>
        <v>S</v>
      </c>
      <c r="R998" s="41">
        <f t="shared" si="438"/>
        <v>2</v>
      </c>
      <c r="S998" s="42">
        <f t="shared" si="439"/>
        <v>1</v>
      </c>
      <c r="T998" s="42">
        <f t="shared" si="440"/>
        <v>1</v>
      </c>
      <c r="U998" s="42">
        <f t="shared" si="441"/>
        <v>1</v>
      </c>
      <c r="V998" s="37" t="str">
        <f t="shared" ca="1" si="442"/>
        <v>Executado no prazo</v>
      </c>
      <c r="W998" s="33" t="e">
        <f t="shared" si="443"/>
        <v>#REF!</v>
      </c>
    </row>
    <row r="999" spans="1:23" x14ac:dyDescent="0.25">
      <c r="A999" s="29" t="e">
        <f>#REF!+1</f>
        <v>#REF!</v>
      </c>
      <c r="B999" s="30" t="s">
        <v>188</v>
      </c>
      <c r="C999" s="31" t="s">
        <v>402</v>
      </c>
      <c r="D999" s="32" t="s">
        <v>209</v>
      </c>
      <c r="E999" s="33" t="str">
        <f t="shared" si="435"/>
        <v>23/2024 - Plaqueta de Identificação dourada</v>
      </c>
      <c r="F999" s="48"/>
      <c r="G999" s="35" t="str">
        <f t="shared" si="452"/>
        <v>PRONTIFICACAO DOC COMRJ-20</v>
      </c>
      <c r="H999" s="46" t="s">
        <v>208</v>
      </c>
      <c r="I999" s="36">
        <v>45401</v>
      </c>
      <c r="J999" s="37" t="str">
        <f t="shared" si="447"/>
        <v>C</v>
      </c>
      <c r="K999" s="38" t="s">
        <v>28</v>
      </c>
      <c r="L999" s="39">
        <v>5</v>
      </c>
      <c r="M999" s="37">
        <f t="shared" si="436"/>
        <v>45321</v>
      </c>
      <c r="N999" s="37">
        <f t="shared" si="451"/>
        <v>45326</v>
      </c>
      <c r="O999" s="37">
        <f t="shared" si="453"/>
        <v>44932</v>
      </c>
      <c r="P999" s="28">
        <v>44951</v>
      </c>
      <c r="Q999" s="40" t="str">
        <f t="shared" si="437"/>
        <v>S</v>
      </c>
      <c r="R999" s="41">
        <f t="shared" si="438"/>
        <v>19</v>
      </c>
      <c r="S999" s="42">
        <f t="shared" si="439"/>
        <v>5</v>
      </c>
      <c r="T999" s="42">
        <f t="shared" si="440"/>
        <v>14</v>
      </c>
      <c r="U999" s="42">
        <f t="shared" si="441"/>
        <v>1</v>
      </c>
      <c r="V999" s="37" t="str">
        <f t="shared" ca="1" si="442"/>
        <v>Executado no prazo</v>
      </c>
      <c r="W999" s="33" t="e">
        <f t="shared" si="443"/>
        <v>#REF!</v>
      </c>
    </row>
    <row r="1000" spans="1:23" x14ac:dyDescent="0.25">
      <c r="A1000" s="29" t="e">
        <f>#REF!+1</f>
        <v>#REF!</v>
      </c>
      <c r="B1000" s="30" t="s">
        <v>188</v>
      </c>
      <c r="C1000" s="31" t="s">
        <v>402</v>
      </c>
      <c r="D1000" s="32" t="s">
        <v>209</v>
      </c>
      <c r="E1000" s="33" t="str">
        <f t="shared" si="435"/>
        <v>23/2024 - Plaqueta de Identificação dourada</v>
      </c>
      <c r="F1000" s="48"/>
      <c r="G1000" s="35" t="str">
        <f t="shared" si="452"/>
        <v>PRONTIFICACAO DOC COMRJ-20</v>
      </c>
      <c r="H1000" s="46" t="s">
        <v>208</v>
      </c>
      <c r="I1000" s="36">
        <v>45401</v>
      </c>
      <c r="J1000" s="37" t="str">
        <f t="shared" si="447"/>
        <v>D</v>
      </c>
      <c r="K1000" s="38" t="s">
        <v>29</v>
      </c>
      <c r="L1000" s="39">
        <v>5</v>
      </c>
      <c r="M1000" s="37">
        <f t="shared" si="436"/>
        <v>45326</v>
      </c>
      <c r="N1000" s="37">
        <f t="shared" si="451"/>
        <v>45331</v>
      </c>
      <c r="O1000" s="37">
        <f t="shared" si="453"/>
        <v>44951</v>
      </c>
      <c r="P1000" s="28">
        <v>44958</v>
      </c>
      <c r="Q1000" s="40" t="str">
        <f t="shared" si="437"/>
        <v>S</v>
      </c>
      <c r="R1000" s="41">
        <f t="shared" si="438"/>
        <v>7</v>
      </c>
      <c r="S1000" s="42">
        <f t="shared" si="439"/>
        <v>5</v>
      </c>
      <c r="T1000" s="42">
        <f t="shared" si="440"/>
        <v>2</v>
      </c>
      <c r="U1000" s="42">
        <f t="shared" si="441"/>
        <v>1</v>
      </c>
      <c r="V1000" s="37" t="str">
        <f t="shared" ca="1" si="442"/>
        <v>Executado no prazo</v>
      </c>
      <c r="W1000" s="33" t="e">
        <f t="shared" si="443"/>
        <v>#REF!</v>
      </c>
    </row>
    <row r="1001" spans="1:23" x14ac:dyDescent="0.25">
      <c r="A1001" s="29" t="e">
        <f>#REF!+1</f>
        <v>#REF!</v>
      </c>
      <c r="B1001" s="30" t="s">
        <v>188</v>
      </c>
      <c r="C1001" s="31" t="s">
        <v>402</v>
      </c>
      <c r="D1001" s="32" t="s">
        <v>209</v>
      </c>
      <c r="E1001" s="33" t="str">
        <f t="shared" si="435"/>
        <v>23/2024 - Plaqueta de Identificação dourada</v>
      </c>
      <c r="F1001" s="48"/>
      <c r="G1001" s="35" t="str">
        <f t="shared" si="452"/>
        <v>PRONTIFICACAO DOC COMRJ-20</v>
      </c>
      <c r="H1001" s="46" t="s">
        <v>208</v>
      </c>
      <c r="I1001" s="36">
        <v>45401</v>
      </c>
      <c r="J1001" s="37" t="str">
        <f t="shared" si="447"/>
        <v>E</v>
      </c>
      <c r="K1001" s="38" t="s">
        <v>30</v>
      </c>
      <c r="L1001" s="55">
        <v>2</v>
      </c>
      <c r="M1001" s="37">
        <f t="shared" si="436"/>
        <v>45331</v>
      </c>
      <c r="N1001" s="37">
        <f t="shared" si="451"/>
        <v>45333</v>
      </c>
      <c r="O1001" s="37">
        <f t="shared" si="453"/>
        <v>44958</v>
      </c>
      <c r="P1001" s="28">
        <v>44963</v>
      </c>
      <c r="Q1001" s="40" t="str">
        <f t="shared" si="437"/>
        <v>S</v>
      </c>
      <c r="R1001" s="41">
        <f t="shared" si="438"/>
        <v>5</v>
      </c>
      <c r="S1001" s="42">
        <f t="shared" si="439"/>
        <v>2</v>
      </c>
      <c r="T1001" s="42">
        <f t="shared" si="440"/>
        <v>3</v>
      </c>
      <c r="U1001" s="42">
        <f t="shared" si="441"/>
        <v>1</v>
      </c>
      <c r="V1001" s="37" t="str">
        <f t="shared" ca="1" si="442"/>
        <v>Executado no prazo</v>
      </c>
      <c r="W1001" s="33" t="e">
        <f t="shared" si="443"/>
        <v>#REF!</v>
      </c>
    </row>
    <row r="1002" spans="1:23" x14ac:dyDescent="0.25">
      <c r="A1002" s="29" t="e">
        <f>#REF!+1</f>
        <v>#REF!</v>
      </c>
      <c r="B1002" s="30" t="s">
        <v>188</v>
      </c>
      <c r="C1002" s="31" t="s">
        <v>402</v>
      </c>
      <c r="D1002" s="32" t="s">
        <v>209</v>
      </c>
      <c r="E1002" s="33" t="str">
        <f t="shared" si="435"/>
        <v>23/2024 - Plaqueta de Identificação dourada</v>
      </c>
      <c r="F1002" s="48"/>
      <c r="G1002" s="35" t="str">
        <f t="shared" si="452"/>
        <v>PRONTIFICACAO DOC COMRJ-20</v>
      </c>
      <c r="H1002" s="46" t="s">
        <v>208</v>
      </c>
      <c r="I1002" s="36">
        <v>45401</v>
      </c>
      <c r="J1002" s="37" t="str">
        <f t="shared" si="447"/>
        <v>F</v>
      </c>
      <c r="K1002" s="38" t="s">
        <v>31</v>
      </c>
      <c r="L1002" s="55">
        <v>3</v>
      </c>
      <c r="M1002" s="37">
        <f t="shared" si="436"/>
        <v>45333</v>
      </c>
      <c r="N1002" s="37">
        <f t="shared" si="451"/>
        <v>45336</v>
      </c>
      <c r="O1002" s="37">
        <f t="shared" si="453"/>
        <v>44963</v>
      </c>
      <c r="P1002" s="28">
        <v>44972</v>
      </c>
      <c r="Q1002" s="40" t="str">
        <f t="shared" si="437"/>
        <v>S</v>
      </c>
      <c r="R1002" s="41">
        <f t="shared" si="438"/>
        <v>9</v>
      </c>
      <c r="S1002" s="42">
        <f t="shared" si="439"/>
        <v>3</v>
      </c>
      <c r="T1002" s="42">
        <f t="shared" si="440"/>
        <v>6</v>
      </c>
      <c r="U1002" s="42">
        <f t="shared" si="441"/>
        <v>1</v>
      </c>
      <c r="V1002" s="37" t="str">
        <f t="shared" ca="1" si="442"/>
        <v>Executado no prazo</v>
      </c>
      <c r="W1002" s="33" t="e">
        <f t="shared" si="443"/>
        <v>#REF!</v>
      </c>
    </row>
    <row r="1003" spans="1:23" x14ac:dyDescent="0.25">
      <c r="A1003" s="29" t="e">
        <f>#REF!+1</f>
        <v>#REF!</v>
      </c>
      <c r="B1003" s="30" t="s">
        <v>188</v>
      </c>
      <c r="C1003" s="31" t="s">
        <v>402</v>
      </c>
      <c r="D1003" s="32" t="s">
        <v>209</v>
      </c>
      <c r="E1003" s="33" t="str">
        <f t="shared" si="435"/>
        <v>23/2024 - Plaqueta de Identificação dourada</v>
      </c>
      <c r="F1003" s="49"/>
      <c r="G1003" s="35" t="str">
        <f t="shared" si="452"/>
        <v>PRONTIFICACAO DOC COMRJ-20</v>
      </c>
      <c r="H1003" s="46" t="s">
        <v>208</v>
      </c>
      <c r="I1003" s="36">
        <v>45401</v>
      </c>
      <c r="J1003" s="37" t="str">
        <f t="shared" si="447"/>
        <v>G</v>
      </c>
      <c r="K1003" s="38" t="s">
        <v>32</v>
      </c>
      <c r="L1003" s="39">
        <v>5</v>
      </c>
      <c r="M1003" s="37">
        <f t="shared" si="436"/>
        <v>45336</v>
      </c>
      <c r="N1003" s="37">
        <f t="shared" si="451"/>
        <v>45341</v>
      </c>
      <c r="O1003" s="37">
        <f t="shared" si="453"/>
        <v>44972</v>
      </c>
      <c r="P1003" s="28">
        <v>44973</v>
      </c>
      <c r="Q1003" s="40" t="str">
        <f t="shared" si="437"/>
        <v>S</v>
      </c>
      <c r="R1003" s="41">
        <f t="shared" si="438"/>
        <v>1</v>
      </c>
      <c r="S1003" s="42">
        <f t="shared" si="439"/>
        <v>5</v>
      </c>
      <c r="T1003" s="42">
        <f t="shared" si="440"/>
        <v>-4</v>
      </c>
      <c r="U1003" s="42">
        <f t="shared" si="441"/>
        <v>1</v>
      </c>
      <c r="V1003" s="37" t="str">
        <f t="shared" ca="1" si="442"/>
        <v>Executado no prazo</v>
      </c>
      <c r="W1003" s="33" t="e">
        <f t="shared" si="443"/>
        <v>#REF!</v>
      </c>
    </row>
    <row r="1004" spans="1:23" x14ac:dyDescent="0.25">
      <c r="A1004" s="29" t="e">
        <f>#REF!+1</f>
        <v>#REF!</v>
      </c>
      <c r="B1004" s="30" t="s">
        <v>188</v>
      </c>
      <c r="C1004" s="31" t="s">
        <v>402</v>
      </c>
      <c r="D1004" s="32" t="s">
        <v>209</v>
      </c>
      <c r="E1004" s="33" t="str">
        <f t="shared" si="435"/>
        <v>23/2024 - Plaqueta de Identificação dourada</v>
      </c>
      <c r="F1004" s="49"/>
      <c r="G1004" s="35" t="str">
        <f t="shared" si="452"/>
        <v>PRONTIFICACAO DOC COMRJ-20</v>
      </c>
      <c r="H1004" s="46" t="s">
        <v>208</v>
      </c>
      <c r="I1004" s="36">
        <v>45401</v>
      </c>
      <c r="J1004" s="37" t="str">
        <f t="shared" si="447"/>
        <v>H</v>
      </c>
      <c r="K1004" s="38" t="s">
        <v>33</v>
      </c>
      <c r="L1004" s="39">
        <v>5</v>
      </c>
      <c r="M1004" s="37">
        <f t="shared" si="436"/>
        <v>45341</v>
      </c>
      <c r="N1004" s="37">
        <f t="shared" si="451"/>
        <v>45346</v>
      </c>
      <c r="O1004" s="37">
        <f t="shared" si="453"/>
        <v>44973</v>
      </c>
      <c r="P1004" s="28">
        <v>44980</v>
      </c>
      <c r="Q1004" s="40" t="str">
        <f t="shared" si="437"/>
        <v>S</v>
      </c>
      <c r="R1004" s="41">
        <f t="shared" si="438"/>
        <v>7</v>
      </c>
      <c r="S1004" s="42">
        <f t="shared" si="439"/>
        <v>5</v>
      </c>
      <c r="T1004" s="42">
        <f t="shared" si="440"/>
        <v>2</v>
      </c>
      <c r="U1004" s="42">
        <f t="shared" si="441"/>
        <v>1</v>
      </c>
      <c r="V1004" s="37" t="str">
        <f t="shared" ca="1" si="442"/>
        <v>Executado no prazo</v>
      </c>
      <c r="W1004" s="33" t="e">
        <f t="shared" si="443"/>
        <v>#REF!</v>
      </c>
    </row>
    <row r="1005" spans="1:23" x14ac:dyDescent="0.25">
      <c r="A1005" s="29" t="e">
        <f>#REF!+1</f>
        <v>#REF!</v>
      </c>
      <c r="B1005" s="30" t="s">
        <v>188</v>
      </c>
      <c r="C1005" s="31" t="s">
        <v>402</v>
      </c>
      <c r="D1005" s="32" t="s">
        <v>209</v>
      </c>
      <c r="E1005" s="33" t="str">
        <f t="shared" si="435"/>
        <v>23/2024 - Plaqueta de Identificação dourada</v>
      </c>
      <c r="F1005" s="49"/>
      <c r="G1005" s="35" t="str">
        <f t="shared" si="452"/>
        <v>PRONTIFICACAO DOC COMRJ-20</v>
      </c>
      <c r="H1005" s="46" t="s">
        <v>208</v>
      </c>
      <c r="I1005" s="36">
        <v>45401</v>
      </c>
      <c r="J1005" s="37" t="str">
        <f t="shared" si="447"/>
        <v>I</v>
      </c>
      <c r="K1005" s="38" t="s">
        <v>34</v>
      </c>
      <c r="L1005" s="39">
        <v>15</v>
      </c>
      <c r="M1005" s="37">
        <f t="shared" si="436"/>
        <v>45346</v>
      </c>
      <c r="N1005" s="37">
        <f t="shared" si="451"/>
        <v>45361</v>
      </c>
      <c r="O1005" s="37">
        <f t="shared" si="453"/>
        <v>44980</v>
      </c>
      <c r="P1005" s="28">
        <v>44985</v>
      </c>
      <c r="Q1005" s="40" t="str">
        <f t="shared" si="437"/>
        <v>S</v>
      </c>
      <c r="R1005" s="41">
        <f t="shared" si="438"/>
        <v>5</v>
      </c>
      <c r="S1005" s="42">
        <f t="shared" si="439"/>
        <v>15</v>
      </c>
      <c r="T1005" s="42">
        <f t="shared" si="440"/>
        <v>-10</v>
      </c>
      <c r="U1005" s="42">
        <f t="shared" si="441"/>
        <v>1</v>
      </c>
      <c r="V1005" s="37" t="str">
        <f t="shared" ca="1" si="442"/>
        <v>Executado no prazo</v>
      </c>
      <c r="W1005" s="33" t="e">
        <f t="shared" si="443"/>
        <v>#REF!</v>
      </c>
    </row>
    <row r="1006" spans="1:23" x14ac:dyDescent="0.25">
      <c r="A1006" s="29" t="e">
        <f>#REF!+1</f>
        <v>#REF!</v>
      </c>
      <c r="B1006" s="30" t="s">
        <v>188</v>
      </c>
      <c r="C1006" s="31" t="s">
        <v>402</v>
      </c>
      <c r="D1006" s="32" t="s">
        <v>209</v>
      </c>
      <c r="E1006" s="33" t="str">
        <f t="shared" si="435"/>
        <v>23/2024 - Plaqueta de Identificação dourada</v>
      </c>
      <c r="F1006" s="49"/>
      <c r="G1006" s="35" t="str">
        <f t="shared" si="452"/>
        <v>PRONTIFICACAO DOC COMRJ-20</v>
      </c>
      <c r="H1006" s="46" t="s">
        <v>208</v>
      </c>
      <c r="I1006" s="36">
        <v>45401</v>
      </c>
      <c r="J1006" s="37" t="str">
        <f t="shared" si="447"/>
        <v>J</v>
      </c>
      <c r="K1006" s="38" t="s">
        <v>35</v>
      </c>
      <c r="L1006" s="39">
        <v>5</v>
      </c>
      <c r="M1006" s="37">
        <f t="shared" si="436"/>
        <v>45361</v>
      </c>
      <c r="N1006" s="37">
        <f t="shared" si="451"/>
        <v>45366</v>
      </c>
      <c r="O1006" s="37">
        <f t="shared" si="453"/>
        <v>44985</v>
      </c>
      <c r="P1006" s="28">
        <v>45000</v>
      </c>
      <c r="Q1006" s="40" t="str">
        <f t="shared" si="437"/>
        <v>S</v>
      </c>
      <c r="R1006" s="41">
        <f t="shared" si="438"/>
        <v>15</v>
      </c>
      <c r="S1006" s="42">
        <f t="shared" si="439"/>
        <v>5</v>
      </c>
      <c r="T1006" s="42">
        <f t="shared" si="440"/>
        <v>10</v>
      </c>
      <c r="U1006" s="42">
        <f t="shared" si="441"/>
        <v>1</v>
      </c>
      <c r="V1006" s="37" t="str">
        <f t="shared" ca="1" si="442"/>
        <v>Executado no prazo</v>
      </c>
      <c r="W1006" s="33" t="e">
        <f t="shared" si="443"/>
        <v>#REF!</v>
      </c>
    </row>
    <row r="1007" spans="1:23" x14ac:dyDescent="0.25">
      <c r="A1007" s="29" t="e">
        <f>#REF!+1</f>
        <v>#REF!</v>
      </c>
      <c r="B1007" s="30" t="s">
        <v>188</v>
      </c>
      <c r="C1007" s="31" t="s">
        <v>402</v>
      </c>
      <c r="D1007" s="32" t="s">
        <v>209</v>
      </c>
      <c r="E1007" s="33" t="str">
        <f t="shared" si="435"/>
        <v>23/2024 - Plaqueta de Identificação dourada</v>
      </c>
      <c r="F1007" s="49"/>
      <c r="G1007" s="35" t="str">
        <f t="shared" si="452"/>
        <v>PRONTIFICACAO DOC COMRJ-20</v>
      </c>
      <c r="H1007" s="46" t="s">
        <v>208</v>
      </c>
      <c r="I1007" s="36">
        <v>45401</v>
      </c>
      <c r="J1007" s="37" t="str">
        <f t="shared" si="447"/>
        <v>K</v>
      </c>
      <c r="K1007" s="38" t="s">
        <v>36</v>
      </c>
      <c r="L1007" s="39">
        <v>20</v>
      </c>
      <c r="M1007" s="37">
        <f t="shared" si="436"/>
        <v>45366</v>
      </c>
      <c r="N1007" s="37">
        <f t="shared" si="451"/>
        <v>45386</v>
      </c>
      <c r="O1007" s="37">
        <f t="shared" si="453"/>
        <v>45000</v>
      </c>
      <c r="P1007" s="28">
        <v>45016</v>
      </c>
      <c r="Q1007" s="40" t="str">
        <f t="shared" si="437"/>
        <v>S</v>
      </c>
      <c r="R1007" s="41">
        <f t="shared" si="438"/>
        <v>16</v>
      </c>
      <c r="S1007" s="42">
        <f t="shared" si="439"/>
        <v>20</v>
      </c>
      <c r="T1007" s="42">
        <f t="shared" si="440"/>
        <v>-4</v>
      </c>
      <c r="U1007" s="42">
        <f t="shared" si="441"/>
        <v>1</v>
      </c>
      <c r="V1007" s="37" t="str">
        <f t="shared" ca="1" si="442"/>
        <v>Executado no prazo</v>
      </c>
      <c r="W1007" s="33" t="e">
        <f t="shared" si="443"/>
        <v>#REF!</v>
      </c>
    </row>
    <row r="1008" spans="1:23" x14ac:dyDescent="0.25">
      <c r="A1008" s="29" t="e">
        <f>#REF!+1</f>
        <v>#REF!</v>
      </c>
      <c r="B1008" s="30" t="s">
        <v>188</v>
      </c>
      <c r="C1008" s="31" t="s">
        <v>402</v>
      </c>
      <c r="D1008" s="32" t="s">
        <v>209</v>
      </c>
      <c r="E1008" s="33" t="str">
        <f t="shared" si="435"/>
        <v>23/2024 - Plaqueta de Identificação dourada</v>
      </c>
      <c r="F1008" s="49"/>
      <c r="G1008" s="35" t="str">
        <f t="shared" si="452"/>
        <v>PRONTIFICACAO DOC COMRJ-20</v>
      </c>
      <c r="H1008" s="46" t="s">
        <v>208</v>
      </c>
      <c r="I1008" s="36">
        <v>45401</v>
      </c>
      <c r="J1008" s="37" t="str">
        <f t="shared" si="447"/>
        <v>L</v>
      </c>
      <c r="K1008" s="38" t="s">
        <v>37</v>
      </c>
      <c r="L1008" s="39">
        <v>5</v>
      </c>
      <c r="M1008" s="37">
        <f t="shared" si="436"/>
        <v>45386</v>
      </c>
      <c r="N1008" s="43">
        <f>I1008-10</f>
        <v>45391</v>
      </c>
      <c r="O1008" s="37">
        <f t="shared" si="453"/>
        <v>45016</v>
      </c>
      <c r="P1008" s="28"/>
      <c r="Q1008" s="40" t="str">
        <f t="shared" si="437"/>
        <v/>
      </c>
      <c r="R1008" s="41" t="str">
        <f t="shared" si="438"/>
        <v/>
      </c>
      <c r="S1008" s="42" t="str">
        <f t="shared" si="439"/>
        <v/>
      </c>
      <c r="T1008" s="42" t="str">
        <f t="shared" si="440"/>
        <v/>
      </c>
      <c r="U1008" s="42">
        <f t="shared" si="441"/>
        <v>0</v>
      </c>
      <c r="V1008" s="37" t="str">
        <f t="shared" ca="1" si="442"/>
        <v>Atrasado, em andamento</v>
      </c>
      <c r="W1008" s="33" t="e">
        <f t="shared" si="443"/>
        <v>#REF!</v>
      </c>
    </row>
    <row r="1009" spans="1:23" x14ac:dyDescent="0.25">
      <c r="A1009" s="29" t="e">
        <f t="shared" ref="A1009:A1032" si="454">A997+1</f>
        <v>#REF!</v>
      </c>
      <c r="B1009" s="30" t="s">
        <v>188</v>
      </c>
      <c r="C1009" s="31" t="s">
        <v>403</v>
      </c>
      <c r="D1009" s="32" t="s">
        <v>210</v>
      </c>
      <c r="E1009" s="33" t="str">
        <f t="shared" si="435"/>
        <v>27/2024 - Conjunto Camuflado (PED)</v>
      </c>
      <c r="F1009" s="49"/>
      <c r="G1009" s="35" t="str">
        <f>IF(P1009="",MID(K1009,5,999),IF(P1010="",MID(K1010,5,999),IF(P1011="",MID(K1011,5,999),IF(P1012="",MID(K1012,5,999),IF(P1013="",MID(K1013,5,999),IF(P1014="",MID(K1014,5,999),IF(P1015="",MID(K1015,5,999),IF(P1016="",MID(K1016,5,999),IF(P1017="",MID(K1017,5,999),IF(P1018="",MID(K1018,5,999),IF(P1019="",MID(K1019,5,999),MID(K1020,5,999))))))))))))</f>
        <v>DISPONIBILIZAÇÃO DAS EEOO</v>
      </c>
      <c r="H1009" s="46" t="s">
        <v>211</v>
      </c>
      <c r="I1009" s="36">
        <v>45281</v>
      </c>
      <c r="J1009" s="37" t="str">
        <f t="shared" si="447"/>
        <v>A</v>
      </c>
      <c r="K1009" s="38" t="s">
        <v>26</v>
      </c>
      <c r="L1009" s="39">
        <v>0</v>
      </c>
      <c r="M1009" s="37">
        <f t="shared" si="436"/>
        <v>45200</v>
      </c>
      <c r="N1009" s="37">
        <f t="shared" ref="N1009:N1019" si="455">M1010</f>
        <v>45200</v>
      </c>
      <c r="O1009" s="37">
        <f>M1009</f>
        <v>45200</v>
      </c>
      <c r="P1009" s="28"/>
      <c r="Q1009" s="40" t="str">
        <f t="shared" si="437"/>
        <v/>
      </c>
      <c r="R1009" s="41" t="str">
        <f t="shared" si="438"/>
        <v/>
      </c>
      <c r="S1009" s="42" t="str">
        <f t="shared" si="439"/>
        <v/>
      </c>
      <c r="T1009" s="42" t="str">
        <f t="shared" si="440"/>
        <v/>
      </c>
      <c r="U1009" s="42">
        <f t="shared" si="441"/>
        <v>0</v>
      </c>
      <c r="V1009" s="37" t="str">
        <f t="shared" ca="1" si="442"/>
        <v>Atrasado, em andamento</v>
      </c>
      <c r="W1009" s="33" t="e">
        <f t="shared" si="443"/>
        <v>#REF!</v>
      </c>
    </row>
    <row r="1010" spans="1:23" x14ac:dyDescent="0.25">
      <c r="A1010" s="29" t="e">
        <f t="shared" si="454"/>
        <v>#REF!</v>
      </c>
      <c r="B1010" s="30" t="s">
        <v>188</v>
      </c>
      <c r="C1010" s="31" t="s">
        <v>403</v>
      </c>
      <c r="D1010" s="32" t="s">
        <v>210</v>
      </c>
      <c r="E1010" s="33" t="str">
        <f t="shared" si="435"/>
        <v>27/2024 - Conjunto Camuflado (PED)</v>
      </c>
      <c r="F1010" s="49"/>
      <c r="G1010" s="35" t="str">
        <f t="shared" ref="G1010:G1020" si="456">G1009</f>
        <v>DISPONIBILIZAÇÃO DAS EEOO</v>
      </c>
      <c r="H1010" s="46" t="s">
        <v>211</v>
      </c>
      <c r="I1010" s="36">
        <v>45281</v>
      </c>
      <c r="J1010" s="37" t="str">
        <f t="shared" si="447"/>
        <v>B</v>
      </c>
      <c r="K1010" s="38" t="s">
        <v>27</v>
      </c>
      <c r="L1010" s="55">
        <v>1</v>
      </c>
      <c r="M1010" s="37">
        <f t="shared" si="436"/>
        <v>45200</v>
      </c>
      <c r="N1010" s="37">
        <f t="shared" si="455"/>
        <v>45201</v>
      </c>
      <c r="O1010" s="37" t="str">
        <f t="shared" ref="O1010:O1020" si="457">IF(P1009&lt;&gt;"",P1009,"")</f>
        <v/>
      </c>
      <c r="P1010" s="28"/>
      <c r="Q1010" s="40" t="str">
        <f t="shared" si="437"/>
        <v/>
      </c>
      <c r="R1010" s="41" t="str">
        <f t="shared" si="438"/>
        <v/>
      </c>
      <c r="S1010" s="42" t="str">
        <f t="shared" si="439"/>
        <v/>
      </c>
      <c r="T1010" s="42" t="str">
        <f t="shared" si="440"/>
        <v/>
      </c>
      <c r="U1010" s="42">
        <f t="shared" si="441"/>
        <v>0</v>
      </c>
      <c r="V1010" s="37" t="str">
        <f t="shared" ca="1" si="442"/>
        <v>Atrasado, ainda não iniciado</v>
      </c>
      <c r="W1010" s="33" t="e">
        <f t="shared" si="443"/>
        <v>#REF!</v>
      </c>
    </row>
    <row r="1011" spans="1:23" x14ac:dyDescent="0.25">
      <c r="A1011" s="29" t="e">
        <f t="shared" si="454"/>
        <v>#REF!</v>
      </c>
      <c r="B1011" s="30" t="s">
        <v>188</v>
      </c>
      <c r="C1011" s="31" t="s">
        <v>403</v>
      </c>
      <c r="D1011" s="32" t="s">
        <v>210</v>
      </c>
      <c r="E1011" s="33" t="str">
        <f t="shared" si="435"/>
        <v>27/2024 - Conjunto Camuflado (PED)</v>
      </c>
      <c r="F1011" s="49"/>
      <c r="G1011" s="35" t="str">
        <f t="shared" si="456"/>
        <v>DISPONIBILIZAÇÃO DAS EEOO</v>
      </c>
      <c r="H1011" s="46" t="s">
        <v>211</v>
      </c>
      <c r="I1011" s="36">
        <v>45281</v>
      </c>
      <c r="J1011" s="37" t="str">
        <f t="shared" si="447"/>
        <v>C</v>
      </c>
      <c r="K1011" s="38" t="s">
        <v>28</v>
      </c>
      <c r="L1011" s="39">
        <v>5</v>
      </c>
      <c r="M1011" s="37">
        <f t="shared" si="436"/>
        <v>45201</v>
      </c>
      <c r="N1011" s="37">
        <f t="shared" si="455"/>
        <v>45206</v>
      </c>
      <c r="O1011" s="37" t="str">
        <f t="shared" si="457"/>
        <v/>
      </c>
      <c r="P1011" s="28"/>
      <c r="Q1011" s="40" t="str">
        <f t="shared" si="437"/>
        <v/>
      </c>
      <c r="R1011" s="41" t="str">
        <f t="shared" si="438"/>
        <v/>
      </c>
      <c r="S1011" s="42" t="str">
        <f t="shared" si="439"/>
        <v/>
      </c>
      <c r="T1011" s="42" t="str">
        <f t="shared" si="440"/>
        <v/>
      </c>
      <c r="U1011" s="42">
        <f t="shared" si="441"/>
        <v>0</v>
      </c>
      <c r="V1011" s="37" t="str">
        <f t="shared" ca="1" si="442"/>
        <v>Atrasado, ainda não iniciado</v>
      </c>
      <c r="W1011" s="33" t="e">
        <f t="shared" si="443"/>
        <v>#REF!</v>
      </c>
    </row>
    <row r="1012" spans="1:23" x14ac:dyDescent="0.25">
      <c r="A1012" s="29" t="e">
        <f t="shared" si="454"/>
        <v>#REF!</v>
      </c>
      <c r="B1012" s="30" t="s">
        <v>188</v>
      </c>
      <c r="C1012" s="31" t="s">
        <v>403</v>
      </c>
      <c r="D1012" s="32" t="s">
        <v>210</v>
      </c>
      <c r="E1012" s="33" t="str">
        <f t="shared" si="435"/>
        <v>27/2024 - Conjunto Camuflado (PED)</v>
      </c>
      <c r="F1012" s="49"/>
      <c r="G1012" s="35" t="str">
        <f t="shared" si="456"/>
        <v>DISPONIBILIZAÇÃO DAS EEOO</v>
      </c>
      <c r="H1012" s="46" t="s">
        <v>211</v>
      </c>
      <c r="I1012" s="36">
        <v>45281</v>
      </c>
      <c r="J1012" s="37" t="str">
        <f t="shared" si="447"/>
        <v>D</v>
      </c>
      <c r="K1012" s="38" t="s">
        <v>29</v>
      </c>
      <c r="L1012" s="39">
        <v>5</v>
      </c>
      <c r="M1012" s="37">
        <f t="shared" si="436"/>
        <v>45206</v>
      </c>
      <c r="N1012" s="37">
        <f t="shared" si="455"/>
        <v>45211</v>
      </c>
      <c r="O1012" s="37" t="str">
        <f t="shared" si="457"/>
        <v/>
      </c>
      <c r="P1012" s="28"/>
      <c r="Q1012" s="40" t="str">
        <f t="shared" si="437"/>
        <v/>
      </c>
      <c r="R1012" s="41" t="str">
        <f t="shared" si="438"/>
        <v/>
      </c>
      <c r="S1012" s="42" t="str">
        <f t="shared" si="439"/>
        <v/>
      </c>
      <c r="T1012" s="42" t="str">
        <f t="shared" si="440"/>
        <v/>
      </c>
      <c r="U1012" s="42">
        <f t="shared" si="441"/>
        <v>0</v>
      </c>
      <c r="V1012" s="37" t="str">
        <f t="shared" ca="1" si="442"/>
        <v>Atrasado, ainda não iniciado</v>
      </c>
      <c r="W1012" s="33" t="e">
        <f t="shared" si="443"/>
        <v>#REF!</v>
      </c>
    </row>
    <row r="1013" spans="1:23" x14ac:dyDescent="0.25">
      <c r="A1013" s="29" t="e">
        <f t="shared" si="454"/>
        <v>#REF!</v>
      </c>
      <c r="B1013" s="30" t="s">
        <v>188</v>
      </c>
      <c r="C1013" s="31" t="s">
        <v>403</v>
      </c>
      <c r="D1013" s="32" t="s">
        <v>210</v>
      </c>
      <c r="E1013" s="33" t="str">
        <f t="shared" si="435"/>
        <v>27/2024 - Conjunto Camuflado (PED)</v>
      </c>
      <c r="F1013" s="49"/>
      <c r="G1013" s="35" t="str">
        <f t="shared" si="456"/>
        <v>DISPONIBILIZAÇÃO DAS EEOO</v>
      </c>
      <c r="H1013" s="46" t="s">
        <v>211</v>
      </c>
      <c r="I1013" s="36">
        <v>45281</v>
      </c>
      <c r="J1013" s="37" t="str">
        <f t="shared" si="447"/>
        <v>E</v>
      </c>
      <c r="K1013" s="38" t="s">
        <v>30</v>
      </c>
      <c r="L1013" s="55">
        <v>2</v>
      </c>
      <c r="M1013" s="37">
        <f t="shared" si="436"/>
        <v>45211</v>
      </c>
      <c r="N1013" s="37">
        <f t="shared" si="455"/>
        <v>45213</v>
      </c>
      <c r="O1013" s="37" t="str">
        <f t="shared" si="457"/>
        <v/>
      </c>
      <c r="P1013" s="28"/>
      <c r="Q1013" s="40" t="str">
        <f t="shared" si="437"/>
        <v/>
      </c>
      <c r="R1013" s="41" t="str">
        <f t="shared" si="438"/>
        <v/>
      </c>
      <c r="S1013" s="42" t="str">
        <f t="shared" si="439"/>
        <v/>
      </c>
      <c r="T1013" s="42" t="str">
        <f t="shared" si="440"/>
        <v/>
      </c>
      <c r="U1013" s="42">
        <f t="shared" si="441"/>
        <v>0</v>
      </c>
      <c r="V1013" s="37" t="str">
        <f t="shared" ca="1" si="442"/>
        <v>Atrasado, ainda não iniciado</v>
      </c>
      <c r="W1013" s="33" t="e">
        <f t="shared" si="443"/>
        <v>#REF!</v>
      </c>
    </row>
    <row r="1014" spans="1:23" x14ac:dyDescent="0.25">
      <c r="A1014" s="29" t="e">
        <f t="shared" si="454"/>
        <v>#REF!</v>
      </c>
      <c r="B1014" s="30" t="s">
        <v>188</v>
      </c>
      <c r="C1014" s="31" t="s">
        <v>403</v>
      </c>
      <c r="D1014" s="32" t="s">
        <v>210</v>
      </c>
      <c r="E1014" s="33" t="str">
        <f t="shared" si="435"/>
        <v>27/2024 - Conjunto Camuflado (PED)</v>
      </c>
      <c r="F1014" s="49"/>
      <c r="G1014" s="35" t="str">
        <f t="shared" si="456"/>
        <v>DISPONIBILIZAÇÃO DAS EEOO</v>
      </c>
      <c r="H1014" s="46" t="s">
        <v>211</v>
      </c>
      <c r="I1014" s="36">
        <v>45281</v>
      </c>
      <c r="J1014" s="37" t="str">
        <f t="shared" si="447"/>
        <v>F</v>
      </c>
      <c r="K1014" s="38" t="s">
        <v>31</v>
      </c>
      <c r="L1014" s="55">
        <v>3</v>
      </c>
      <c r="M1014" s="37">
        <f t="shared" si="436"/>
        <v>45213</v>
      </c>
      <c r="N1014" s="37">
        <f t="shared" si="455"/>
        <v>45216</v>
      </c>
      <c r="O1014" s="37" t="str">
        <f t="shared" si="457"/>
        <v/>
      </c>
      <c r="P1014" s="28"/>
      <c r="Q1014" s="40" t="str">
        <f t="shared" si="437"/>
        <v/>
      </c>
      <c r="R1014" s="41" t="str">
        <f t="shared" si="438"/>
        <v/>
      </c>
      <c r="S1014" s="42" t="str">
        <f t="shared" si="439"/>
        <v/>
      </c>
      <c r="T1014" s="42" t="str">
        <f t="shared" si="440"/>
        <v/>
      </c>
      <c r="U1014" s="42">
        <f t="shared" si="441"/>
        <v>0</v>
      </c>
      <c r="V1014" s="37" t="str">
        <f t="shared" ca="1" si="442"/>
        <v>Atrasado, ainda não iniciado</v>
      </c>
      <c r="W1014" s="33" t="e">
        <f t="shared" si="443"/>
        <v>#REF!</v>
      </c>
    </row>
    <row r="1015" spans="1:23" x14ac:dyDescent="0.25">
      <c r="A1015" s="29" t="e">
        <f t="shared" si="454"/>
        <v>#REF!</v>
      </c>
      <c r="B1015" s="30" t="s">
        <v>188</v>
      </c>
      <c r="C1015" s="31" t="s">
        <v>403</v>
      </c>
      <c r="D1015" s="32" t="s">
        <v>210</v>
      </c>
      <c r="E1015" s="33" t="str">
        <f t="shared" si="435"/>
        <v>27/2024 - Conjunto Camuflado (PED)</v>
      </c>
      <c r="F1015" s="49"/>
      <c r="G1015" s="35" t="str">
        <f t="shared" si="456"/>
        <v>DISPONIBILIZAÇÃO DAS EEOO</v>
      </c>
      <c r="H1015" s="46" t="s">
        <v>211</v>
      </c>
      <c r="I1015" s="36">
        <v>45281</v>
      </c>
      <c r="J1015" s="37" t="str">
        <f t="shared" si="447"/>
        <v>G</v>
      </c>
      <c r="K1015" s="38" t="s">
        <v>32</v>
      </c>
      <c r="L1015" s="39">
        <v>5</v>
      </c>
      <c r="M1015" s="37">
        <f t="shared" si="436"/>
        <v>45216</v>
      </c>
      <c r="N1015" s="37">
        <f t="shared" si="455"/>
        <v>45221</v>
      </c>
      <c r="O1015" s="37" t="str">
        <f t="shared" si="457"/>
        <v/>
      </c>
      <c r="P1015" s="28"/>
      <c r="Q1015" s="40" t="str">
        <f t="shared" si="437"/>
        <v/>
      </c>
      <c r="R1015" s="41" t="str">
        <f t="shared" si="438"/>
        <v/>
      </c>
      <c r="S1015" s="42" t="str">
        <f t="shared" si="439"/>
        <v/>
      </c>
      <c r="T1015" s="42" t="str">
        <f t="shared" si="440"/>
        <v/>
      </c>
      <c r="U1015" s="42">
        <f t="shared" si="441"/>
        <v>0</v>
      </c>
      <c r="V1015" s="37" t="str">
        <f t="shared" ca="1" si="442"/>
        <v>Atrasado, ainda não iniciado</v>
      </c>
      <c r="W1015" s="33" t="e">
        <f t="shared" si="443"/>
        <v>#REF!</v>
      </c>
    </row>
    <row r="1016" spans="1:23" x14ac:dyDescent="0.25">
      <c r="A1016" s="29" t="e">
        <f t="shared" si="454"/>
        <v>#REF!</v>
      </c>
      <c r="B1016" s="30" t="s">
        <v>188</v>
      </c>
      <c r="C1016" s="31" t="s">
        <v>403</v>
      </c>
      <c r="D1016" s="32" t="s">
        <v>210</v>
      </c>
      <c r="E1016" s="33" t="str">
        <f t="shared" si="435"/>
        <v>27/2024 - Conjunto Camuflado (PED)</v>
      </c>
      <c r="F1016" s="49"/>
      <c r="G1016" s="35" t="str">
        <f t="shared" si="456"/>
        <v>DISPONIBILIZAÇÃO DAS EEOO</v>
      </c>
      <c r="H1016" s="46" t="s">
        <v>211</v>
      </c>
      <c r="I1016" s="36">
        <v>45281</v>
      </c>
      <c r="J1016" s="37" t="str">
        <f t="shared" si="447"/>
        <v>H</v>
      </c>
      <c r="K1016" s="38" t="s">
        <v>33</v>
      </c>
      <c r="L1016" s="39">
        <v>5</v>
      </c>
      <c r="M1016" s="37">
        <f t="shared" si="436"/>
        <v>45221</v>
      </c>
      <c r="N1016" s="37">
        <f t="shared" si="455"/>
        <v>45226</v>
      </c>
      <c r="O1016" s="37" t="str">
        <f t="shared" si="457"/>
        <v/>
      </c>
      <c r="P1016" s="28"/>
      <c r="Q1016" s="40" t="str">
        <f t="shared" si="437"/>
        <v/>
      </c>
      <c r="R1016" s="41" t="str">
        <f t="shared" si="438"/>
        <v/>
      </c>
      <c r="S1016" s="42" t="str">
        <f t="shared" si="439"/>
        <v/>
      </c>
      <c r="T1016" s="42" t="str">
        <f t="shared" si="440"/>
        <v/>
      </c>
      <c r="U1016" s="42">
        <f t="shared" si="441"/>
        <v>0</v>
      </c>
      <c r="V1016" s="37" t="str">
        <f t="shared" ca="1" si="442"/>
        <v>Atrasado, ainda não iniciado</v>
      </c>
      <c r="W1016" s="33" t="e">
        <f t="shared" si="443"/>
        <v>#REF!</v>
      </c>
    </row>
    <row r="1017" spans="1:23" x14ac:dyDescent="0.25">
      <c r="A1017" s="29" t="e">
        <f t="shared" si="454"/>
        <v>#REF!</v>
      </c>
      <c r="B1017" s="30" t="s">
        <v>188</v>
      </c>
      <c r="C1017" s="31" t="s">
        <v>403</v>
      </c>
      <c r="D1017" s="32" t="s">
        <v>210</v>
      </c>
      <c r="E1017" s="33" t="str">
        <f t="shared" ref="E1017:E1056" si="458">C1017&amp;" - "&amp;D1017</f>
        <v>27/2024 - Conjunto Camuflado (PED)</v>
      </c>
      <c r="F1017" s="49"/>
      <c r="G1017" s="35" t="str">
        <f t="shared" si="456"/>
        <v>DISPONIBILIZAÇÃO DAS EEOO</v>
      </c>
      <c r="H1017" s="46" t="s">
        <v>211</v>
      </c>
      <c r="I1017" s="36">
        <v>45281</v>
      </c>
      <c r="J1017" s="37" t="str">
        <f t="shared" si="447"/>
        <v>I</v>
      </c>
      <c r="K1017" s="38" t="s">
        <v>34</v>
      </c>
      <c r="L1017" s="39">
        <v>15</v>
      </c>
      <c r="M1017" s="37">
        <f t="shared" ref="M1017:M1056" si="459">N1017-L1017</f>
        <v>45226</v>
      </c>
      <c r="N1017" s="37">
        <f t="shared" si="455"/>
        <v>45241</v>
      </c>
      <c r="O1017" s="37" t="str">
        <f t="shared" si="457"/>
        <v/>
      </c>
      <c r="P1017" s="28"/>
      <c r="Q1017" s="40" t="str">
        <f t="shared" ref="Q1017:Q1056" si="460">IF(P1017&lt;&gt;"","S","")</f>
        <v/>
      </c>
      <c r="R1017" s="41" t="str">
        <f t="shared" ref="R1017:R1056" si="461">IF(Q1017="S",P1017-O1017,"")</f>
        <v/>
      </c>
      <c r="S1017" s="42" t="str">
        <f t="shared" ref="S1017:S1056" si="462">IF(Q1017="S",L1017,"")</f>
        <v/>
      </c>
      <c r="T1017" s="42" t="str">
        <f t="shared" ref="T1017:T1056" si="463">IF(R1017&lt;&gt;"",R1017-L1017,"")</f>
        <v/>
      </c>
      <c r="U1017" s="42">
        <f t="shared" ref="U1017:U1056" si="464">IF(Q1017&lt;&gt;"",1,0)</f>
        <v>0</v>
      </c>
      <c r="V1017" s="37" t="str">
        <f t="shared" ref="V1017:V1056" ca="1" si="465">IF(AND(N1017&gt;=TODAY(),P1017="",O1017=""),"No prazo, ainda não iniciado",IF(AND(P1017&lt;=N1017,P1017&lt;&gt;""),"Executado no prazo",IF(AND(N1017&gt;=TODAY(),P1017="",O1017&lt;&gt;""),"No prazo, em andamento",IF(AND(P1017&gt;N1017,P1017&lt;&gt;""),"Executado com atraso",IF(AND(N1017&lt;TODAY(),P1017="",O1017=""),"Atrasado, ainda não iniciado",IF(AND(N1017&lt;TODAY(),P1017="",O1017&lt;&gt;""),"Atrasado, em andamento"))))))</f>
        <v>Atrasado, ainda não iniciado</v>
      </c>
      <c r="W1017" s="33" t="e">
        <f t="shared" si="443"/>
        <v>#REF!</v>
      </c>
    </row>
    <row r="1018" spans="1:23" x14ac:dyDescent="0.25">
      <c r="A1018" s="29" t="e">
        <f t="shared" si="454"/>
        <v>#REF!</v>
      </c>
      <c r="B1018" s="30" t="s">
        <v>188</v>
      </c>
      <c r="C1018" s="31" t="s">
        <v>403</v>
      </c>
      <c r="D1018" s="32" t="s">
        <v>210</v>
      </c>
      <c r="E1018" s="33" t="str">
        <f t="shared" si="458"/>
        <v>27/2024 - Conjunto Camuflado (PED)</v>
      </c>
      <c r="F1018" s="49"/>
      <c r="G1018" s="35" t="str">
        <f t="shared" si="456"/>
        <v>DISPONIBILIZAÇÃO DAS EEOO</v>
      </c>
      <c r="H1018" s="46" t="s">
        <v>211</v>
      </c>
      <c r="I1018" s="36">
        <v>45281</v>
      </c>
      <c r="J1018" s="37" t="str">
        <f t="shared" si="447"/>
        <v>J</v>
      </c>
      <c r="K1018" s="38" t="s">
        <v>35</v>
      </c>
      <c r="L1018" s="39">
        <v>5</v>
      </c>
      <c r="M1018" s="37">
        <f t="shared" si="459"/>
        <v>45241</v>
      </c>
      <c r="N1018" s="37">
        <f t="shared" si="455"/>
        <v>45246</v>
      </c>
      <c r="O1018" s="37" t="str">
        <f t="shared" si="457"/>
        <v/>
      </c>
      <c r="P1018" s="28"/>
      <c r="Q1018" s="40" t="str">
        <f t="shared" si="460"/>
        <v/>
      </c>
      <c r="R1018" s="41" t="str">
        <f t="shared" si="461"/>
        <v/>
      </c>
      <c r="S1018" s="42" t="str">
        <f t="shared" si="462"/>
        <v/>
      </c>
      <c r="T1018" s="42" t="str">
        <f t="shared" si="463"/>
        <v/>
      </c>
      <c r="U1018" s="42">
        <f t="shared" si="464"/>
        <v>0</v>
      </c>
      <c r="V1018" s="37" t="str">
        <f t="shared" ca="1" si="465"/>
        <v>Atrasado, ainda não iniciado</v>
      </c>
      <c r="W1018" s="33" t="e">
        <f t="shared" si="443"/>
        <v>#REF!</v>
      </c>
    </row>
    <row r="1019" spans="1:23" x14ac:dyDescent="0.25">
      <c r="A1019" s="29" t="e">
        <f t="shared" si="454"/>
        <v>#REF!</v>
      </c>
      <c r="B1019" s="30" t="s">
        <v>188</v>
      </c>
      <c r="C1019" s="31" t="s">
        <v>403</v>
      </c>
      <c r="D1019" s="32" t="s">
        <v>210</v>
      </c>
      <c r="E1019" s="33" t="str">
        <f t="shared" si="458"/>
        <v>27/2024 - Conjunto Camuflado (PED)</v>
      </c>
      <c r="F1019" s="49"/>
      <c r="G1019" s="35" t="str">
        <f t="shared" si="456"/>
        <v>DISPONIBILIZAÇÃO DAS EEOO</v>
      </c>
      <c r="H1019" s="46" t="s">
        <v>211</v>
      </c>
      <c r="I1019" s="36">
        <v>45281</v>
      </c>
      <c r="J1019" s="37" t="str">
        <f t="shared" si="447"/>
        <v>K</v>
      </c>
      <c r="K1019" s="38" t="s">
        <v>36</v>
      </c>
      <c r="L1019" s="39">
        <v>20</v>
      </c>
      <c r="M1019" s="37">
        <f t="shared" si="459"/>
        <v>45246</v>
      </c>
      <c r="N1019" s="37">
        <f t="shared" si="455"/>
        <v>45266</v>
      </c>
      <c r="O1019" s="37" t="str">
        <f t="shared" si="457"/>
        <v/>
      </c>
      <c r="P1019" s="28"/>
      <c r="Q1019" s="40" t="str">
        <f t="shared" si="460"/>
        <v/>
      </c>
      <c r="R1019" s="41" t="str">
        <f t="shared" si="461"/>
        <v/>
      </c>
      <c r="S1019" s="42" t="str">
        <f t="shared" si="462"/>
        <v/>
      </c>
      <c r="T1019" s="42" t="str">
        <f t="shared" si="463"/>
        <v/>
      </c>
      <c r="U1019" s="42">
        <f t="shared" si="464"/>
        <v>0</v>
      </c>
      <c r="V1019" s="37" t="str">
        <f t="shared" ca="1" si="465"/>
        <v>Atrasado, ainda não iniciado</v>
      </c>
      <c r="W1019" s="33" t="e">
        <f t="shared" si="443"/>
        <v>#REF!</v>
      </c>
    </row>
    <row r="1020" spans="1:23" x14ac:dyDescent="0.25">
      <c r="A1020" s="29" t="e">
        <f t="shared" si="454"/>
        <v>#REF!</v>
      </c>
      <c r="B1020" s="30" t="s">
        <v>188</v>
      </c>
      <c r="C1020" s="31" t="s">
        <v>403</v>
      </c>
      <c r="D1020" s="32" t="s">
        <v>210</v>
      </c>
      <c r="E1020" s="33" t="str">
        <f t="shared" si="458"/>
        <v>27/2024 - Conjunto Camuflado (PED)</v>
      </c>
      <c r="F1020" s="49"/>
      <c r="G1020" s="35" t="str">
        <f t="shared" si="456"/>
        <v>DISPONIBILIZAÇÃO DAS EEOO</v>
      </c>
      <c r="H1020" s="46" t="s">
        <v>211</v>
      </c>
      <c r="I1020" s="36">
        <v>45281</v>
      </c>
      <c r="J1020" s="37" t="str">
        <f t="shared" si="447"/>
        <v>L</v>
      </c>
      <c r="K1020" s="38" t="s">
        <v>37</v>
      </c>
      <c r="L1020" s="39">
        <v>5</v>
      </c>
      <c r="M1020" s="37">
        <f t="shared" si="459"/>
        <v>45266</v>
      </c>
      <c r="N1020" s="43">
        <f>I1020-10</f>
        <v>45271</v>
      </c>
      <c r="O1020" s="37" t="str">
        <f t="shared" si="457"/>
        <v/>
      </c>
      <c r="P1020" s="28"/>
      <c r="Q1020" s="40" t="str">
        <f t="shared" si="460"/>
        <v/>
      </c>
      <c r="R1020" s="41" t="str">
        <f t="shared" si="461"/>
        <v/>
      </c>
      <c r="S1020" s="42" t="str">
        <f t="shared" si="462"/>
        <v/>
      </c>
      <c r="T1020" s="42" t="str">
        <f t="shared" si="463"/>
        <v/>
      </c>
      <c r="U1020" s="42">
        <f t="shared" si="464"/>
        <v>0</v>
      </c>
      <c r="V1020" s="37" t="str">
        <f t="shared" ca="1" si="465"/>
        <v>Atrasado, ainda não iniciado</v>
      </c>
      <c r="W1020" s="33" t="e">
        <f t="shared" si="443"/>
        <v>#REF!</v>
      </c>
    </row>
    <row r="1021" spans="1:23" x14ac:dyDescent="0.25">
      <c r="A1021" s="29" t="e">
        <f t="shared" si="454"/>
        <v>#REF!</v>
      </c>
      <c r="B1021" s="30" t="s">
        <v>188</v>
      </c>
      <c r="C1021" s="31" t="s">
        <v>404</v>
      </c>
      <c r="D1021" s="32" t="s">
        <v>212</v>
      </c>
      <c r="E1021" s="33" t="str">
        <f t="shared" si="458"/>
        <v>28/2024 - Conjunto Operativo (PED)</v>
      </c>
      <c r="F1021" s="49"/>
      <c r="G1021" s="35" t="str">
        <f>IF(P1021="",MID(K1021,5,999),IF(P1022="",MID(K1022,5,999),IF(P1023="",MID(K1023,5,999),IF(P1024="",MID(K1024,5,999),IF(P1025="",MID(K1025,5,999),IF(P1026="",MID(K1026,5,999),IF(P1027="",MID(K1027,5,999),IF(P1028="",MID(K1028,5,999),IF(P1029="",MID(K1029,5,999),IF(P1030="",MID(K1030,5,999),IF(P1031="",MID(K1031,5,999),MID(K1032,5,999))))))))))))</f>
        <v>DISPONIBILIZAÇÃO DAS EEOO</v>
      </c>
      <c r="H1021" s="46" t="s">
        <v>213</v>
      </c>
      <c r="I1021" s="36">
        <v>45312</v>
      </c>
      <c r="J1021" s="37" t="str">
        <f t="shared" si="447"/>
        <v>A</v>
      </c>
      <c r="K1021" s="38" t="s">
        <v>26</v>
      </c>
      <c r="L1021" s="39">
        <v>0</v>
      </c>
      <c r="M1021" s="37">
        <f t="shared" si="459"/>
        <v>45232</v>
      </c>
      <c r="N1021" s="37">
        <f t="shared" ref="N1021:N1031" si="466">M1022</f>
        <v>45232</v>
      </c>
      <c r="O1021" s="37">
        <f>M1021</f>
        <v>45232</v>
      </c>
      <c r="P1021" s="28"/>
      <c r="Q1021" s="40" t="str">
        <f t="shared" si="460"/>
        <v/>
      </c>
      <c r="R1021" s="41" t="str">
        <f t="shared" si="461"/>
        <v/>
      </c>
      <c r="S1021" s="42" t="str">
        <f t="shared" si="462"/>
        <v/>
      </c>
      <c r="T1021" s="42" t="str">
        <f t="shared" si="463"/>
        <v/>
      </c>
      <c r="U1021" s="42">
        <f t="shared" si="464"/>
        <v>0</v>
      </c>
      <c r="V1021" s="37" t="str">
        <f t="shared" ca="1" si="465"/>
        <v>Atrasado, em andamento</v>
      </c>
      <c r="W1021" s="33" t="e">
        <f t="shared" si="443"/>
        <v>#REF!</v>
      </c>
    </row>
    <row r="1022" spans="1:23" x14ac:dyDescent="0.25">
      <c r="A1022" s="29" t="e">
        <f t="shared" si="454"/>
        <v>#REF!</v>
      </c>
      <c r="B1022" s="30" t="s">
        <v>188</v>
      </c>
      <c r="C1022" s="31" t="s">
        <v>404</v>
      </c>
      <c r="D1022" s="32" t="s">
        <v>212</v>
      </c>
      <c r="E1022" s="33" t="str">
        <f t="shared" si="458"/>
        <v>28/2024 - Conjunto Operativo (PED)</v>
      </c>
      <c r="F1022" s="49"/>
      <c r="G1022" s="35" t="str">
        <f t="shared" ref="G1022:G1032" si="467">G1021</f>
        <v>DISPONIBILIZAÇÃO DAS EEOO</v>
      </c>
      <c r="H1022" s="46" t="s">
        <v>213</v>
      </c>
      <c r="I1022" s="36">
        <v>45312</v>
      </c>
      <c r="J1022" s="37" t="str">
        <f t="shared" si="447"/>
        <v>B</v>
      </c>
      <c r="K1022" s="38" t="s">
        <v>27</v>
      </c>
      <c r="L1022" s="39">
        <v>0</v>
      </c>
      <c r="M1022" s="37">
        <f t="shared" si="459"/>
        <v>45232</v>
      </c>
      <c r="N1022" s="37">
        <f t="shared" si="466"/>
        <v>45232</v>
      </c>
      <c r="O1022" s="37" t="str">
        <f t="shared" ref="O1022:O1032" si="468">IF(P1021&lt;&gt;"",P1021,"")</f>
        <v/>
      </c>
      <c r="P1022" s="28"/>
      <c r="Q1022" s="40" t="str">
        <f t="shared" si="460"/>
        <v/>
      </c>
      <c r="R1022" s="41" t="str">
        <f t="shared" si="461"/>
        <v/>
      </c>
      <c r="S1022" s="42" t="str">
        <f t="shared" si="462"/>
        <v/>
      </c>
      <c r="T1022" s="42" t="str">
        <f t="shared" si="463"/>
        <v/>
      </c>
      <c r="U1022" s="42">
        <f t="shared" si="464"/>
        <v>0</v>
      </c>
      <c r="V1022" s="37" t="str">
        <f t="shared" ca="1" si="465"/>
        <v>Atrasado, ainda não iniciado</v>
      </c>
      <c r="W1022" s="33" t="e">
        <f t="shared" si="443"/>
        <v>#REF!</v>
      </c>
    </row>
    <row r="1023" spans="1:23" x14ac:dyDescent="0.25">
      <c r="A1023" s="29" t="e">
        <f t="shared" si="454"/>
        <v>#REF!</v>
      </c>
      <c r="B1023" s="30" t="s">
        <v>188</v>
      </c>
      <c r="C1023" s="31" t="s">
        <v>404</v>
      </c>
      <c r="D1023" s="32" t="s">
        <v>212</v>
      </c>
      <c r="E1023" s="33" t="str">
        <f t="shared" si="458"/>
        <v>28/2024 - Conjunto Operativo (PED)</v>
      </c>
      <c r="F1023" s="49"/>
      <c r="G1023" s="35" t="str">
        <f t="shared" si="467"/>
        <v>DISPONIBILIZAÇÃO DAS EEOO</v>
      </c>
      <c r="H1023" s="46" t="s">
        <v>213</v>
      </c>
      <c r="I1023" s="36">
        <v>45312</v>
      </c>
      <c r="J1023" s="37" t="str">
        <f t="shared" si="447"/>
        <v>C</v>
      </c>
      <c r="K1023" s="38" t="s">
        <v>28</v>
      </c>
      <c r="L1023" s="39">
        <v>5</v>
      </c>
      <c r="M1023" s="37">
        <f t="shared" si="459"/>
        <v>45232</v>
      </c>
      <c r="N1023" s="37">
        <f t="shared" si="466"/>
        <v>45237</v>
      </c>
      <c r="O1023" s="37" t="str">
        <f t="shared" si="468"/>
        <v/>
      </c>
      <c r="P1023" s="28"/>
      <c r="Q1023" s="40" t="str">
        <f t="shared" si="460"/>
        <v/>
      </c>
      <c r="R1023" s="41" t="str">
        <f t="shared" si="461"/>
        <v/>
      </c>
      <c r="S1023" s="42" t="str">
        <f t="shared" si="462"/>
        <v/>
      </c>
      <c r="T1023" s="42" t="str">
        <f t="shared" si="463"/>
        <v/>
      </c>
      <c r="U1023" s="42">
        <f t="shared" si="464"/>
        <v>0</v>
      </c>
      <c r="V1023" s="37" t="str">
        <f t="shared" ca="1" si="465"/>
        <v>Atrasado, ainda não iniciado</v>
      </c>
      <c r="W1023" s="33" t="e">
        <f t="shared" ref="W1023:W1056" si="469">"EVT "&amp;A1023&amp;" - "&amp;D1023</f>
        <v>#REF!</v>
      </c>
    </row>
    <row r="1024" spans="1:23" x14ac:dyDescent="0.25">
      <c r="A1024" s="29" t="e">
        <f t="shared" si="454"/>
        <v>#REF!</v>
      </c>
      <c r="B1024" s="30" t="s">
        <v>188</v>
      </c>
      <c r="C1024" s="31" t="s">
        <v>404</v>
      </c>
      <c r="D1024" s="32" t="s">
        <v>212</v>
      </c>
      <c r="E1024" s="33" t="str">
        <f t="shared" si="458"/>
        <v>28/2024 - Conjunto Operativo (PED)</v>
      </c>
      <c r="F1024" s="49"/>
      <c r="G1024" s="35" t="str">
        <f t="shared" si="467"/>
        <v>DISPONIBILIZAÇÃO DAS EEOO</v>
      </c>
      <c r="H1024" s="46" t="s">
        <v>213</v>
      </c>
      <c r="I1024" s="36">
        <v>45312</v>
      </c>
      <c r="J1024" s="37" t="str">
        <f t="shared" si="447"/>
        <v>D</v>
      </c>
      <c r="K1024" s="38" t="s">
        <v>29</v>
      </c>
      <c r="L1024" s="39">
        <v>5</v>
      </c>
      <c r="M1024" s="37">
        <f t="shared" si="459"/>
        <v>45237</v>
      </c>
      <c r="N1024" s="37">
        <f t="shared" si="466"/>
        <v>45242</v>
      </c>
      <c r="O1024" s="37" t="str">
        <f t="shared" si="468"/>
        <v/>
      </c>
      <c r="P1024" s="28"/>
      <c r="Q1024" s="40" t="str">
        <f t="shared" si="460"/>
        <v/>
      </c>
      <c r="R1024" s="41" t="str">
        <f t="shared" si="461"/>
        <v/>
      </c>
      <c r="S1024" s="42" t="str">
        <f t="shared" si="462"/>
        <v/>
      </c>
      <c r="T1024" s="42" t="str">
        <f t="shared" si="463"/>
        <v/>
      </c>
      <c r="U1024" s="42">
        <f t="shared" si="464"/>
        <v>0</v>
      </c>
      <c r="V1024" s="37" t="str">
        <f t="shared" ca="1" si="465"/>
        <v>Atrasado, ainda não iniciado</v>
      </c>
      <c r="W1024" s="33" t="e">
        <f t="shared" si="469"/>
        <v>#REF!</v>
      </c>
    </row>
    <row r="1025" spans="1:23" x14ac:dyDescent="0.25">
      <c r="A1025" s="29" t="e">
        <f t="shared" si="454"/>
        <v>#REF!</v>
      </c>
      <c r="B1025" s="30" t="s">
        <v>188</v>
      </c>
      <c r="C1025" s="31" t="s">
        <v>404</v>
      </c>
      <c r="D1025" s="32" t="s">
        <v>212</v>
      </c>
      <c r="E1025" s="33" t="str">
        <f t="shared" si="458"/>
        <v>28/2024 - Conjunto Operativo (PED)</v>
      </c>
      <c r="F1025" s="49"/>
      <c r="G1025" s="35" t="str">
        <f t="shared" si="467"/>
        <v>DISPONIBILIZAÇÃO DAS EEOO</v>
      </c>
      <c r="H1025" s="46" t="s">
        <v>213</v>
      </c>
      <c r="I1025" s="36">
        <v>45312</v>
      </c>
      <c r="J1025" s="37" t="str">
        <f t="shared" si="447"/>
        <v>E</v>
      </c>
      <c r="K1025" s="38" t="s">
        <v>30</v>
      </c>
      <c r="L1025" s="55">
        <v>2</v>
      </c>
      <c r="M1025" s="37">
        <f t="shared" si="459"/>
        <v>45242</v>
      </c>
      <c r="N1025" s="37">
        <f t="shared" si="466"/>
        <v>45244</v>
      </c>
      <c r="O1025" s="37" t="str">
        <f t="shared" si="468"/>
        <v/>
      </c>
      <c r="P1025" s="28"/>
      <c r="Q1025" s="40" t="str">
        <f t="shared" si="460"/>
        <v/>
      </c>
      <c r="R1025" s="41" t="str">
        <f t="shared" si="461"/>
        <v/>
      </c>
      <c r="S1025" s="42" t="str">
        <f t="shared" si="462"/>
        <v/>
      </c>
      <c r="T1025" s="42" t="str">
        <f t="shared" si="463"/>
        <v/>
      </c>
      <c r="U1025" s="42">
        <f t="shared" si="464"/>
        <v>0</v>
      </c>
      <c r="V1025" s="37" t="str">
        <f t="shared" ca="1" si="465"/>
        <v>Atrasado, ainda não iniciado</v>
      </c>
      <c r="W1025" s="33" t="e">
        <f t="shared" si="469"/>
        <v>#REF!</v>
      </c>
    </row>
    <row r="1026" spans="1:23" x14ac:dyDescent="0.25">
      <c r="A1026" s="29" t="e">
        <f t="shared" si="454"/>
        <v>#REF!</v>
      </c>
      <c r="B1026" s="30" t="s">
        <v>188</v>
      </c>
      <c r="C1026" s="31" t="s">
        <v>404</v>
      </c>
      <c r="D1026" s="32" t="s">
        <v>212</v>
      </c>
      <c r="E1026" s="33" t="str">
        <f t="shared" si="458"/>
        <v>28/2024 - Conjunto Operativo (PED)</v>
      </c>
      <c r="F1026" s="49"/>
      <c r="G1026" s="35" t="str">
        <f t="shared" si="467"/>
        <v>DISPONIBILIZAÇÃO DAS EEOO</v>
      </c>
      <c r="H1026" s="46" t="s">
        <v>213</v>
      </c>
      <c r="I1026" s="36">
        <v>45312</v>
      </c>
      <c r="J1026" s="37" t="str">
        <f t="shared" si="447"/>
        <v>F</v>
      </c>
      <c r="K1026" s="38" t="s">
        <v>31</v>
      </c>
      <c r="L1026" s="55">
        <v>3</v>
      </c>
      <c r="M1026" s="37">
        <f t="shared" si="459"/>
        <v>45244</v>
      </c>
      <c r="N1026" s="37">
        <f t="shared" si="466"/>
        <v>45247</v>
      </c>
      <c r="O1026" s="37" t="str">
        <f t="shared" si="468"/>
        <v/>
      </c>
      <c r="P1026" s="28"/>
      <c r="Q1026" s="40" t="str">
        <f t="shared" si="460"/>
        <v/>
      </c>
      <c r="R1026" s="41" t="str">
        <f t="shared" si="461"/>
        <v/>
      </c>
      <c r="S1026" s="42" t="str">
        <f t="shared" si="462"/>
        <v/>
      </c>
      <c r="T1026" s="42" t="str">
        <f t="shared" si="463"/>
        <v/>
      </c>
      <c r="U1026" s="42">
        <f t="shared" si="464"/>
        <v>0</v>
      </c>
      <c r="V1026" s="37" t="str">
        <f t="shared" ca="1" si="465"/>
        <v>Atrasado, ainda não iniciado</v>
      </c>
      <c r="W1026" s="33" t="e">
        <f t="shared" si="469"/>
        <v>#REF!</v>
      </c>
    </row>
    <row r="1027" spans="1:23" x14ac:dyDescent="0.25">
      <c r="A1027" s="29" t="e">
        <f t="shared" si="454"/>
        <v>#REF!</v>
      </c>
      <c r="B1027" s="30" t="s">
        <v>188</v>
      </c>
      <c r="C1027" s="31" t="s">
        <v>404</v>
      </c>
      <c r="D1027" s="32" t="s">
        <v>212</v>
      </c>
      <c r="E1027" s="33" t="str">
        <f t="shared" si="458"/>
        <v>28/2024 - Conjunto Operativo (PED)</v>
      </c>
      <c r="F1027" s="48"/>
      <c r="G1027" s="35" t="str">
        <f t="shared" si="467"/>
        <v>DISPONIBILIZAÇÃO DAS EEOO</v>
      </c>
      <c r="H1027" s="46" t="s">
        <v>213</v>
      </c>
      <c r="I1027" s="36">
        <v>45312</v>
      </c>
      <c r="J1027" s="37" t="str">
        <f t="shared" si="447"/>
        <v>G</v>
      </c>
      <c r="K1027" s="38" t="s">
        <v>32</v>
      </c>
      <c r="L1027" s="39">
        <v>5</v>
      </c>
      <c r="M1027" s="37">
        <f t="shared" si="459"/>
        <v>45247</v>
      </c>
      <c r="N1027" s="37">
        <f t="shared" si="466"/>
        <v>45252</v>
      </c>
      <c r="O1027" s="37" t="str">
        <f t="shared" si="468"/>
        <v/>
      </c>
      <c r="P1027" s="28"/>
      <c r="Q1027" s="40" t="str">
        <f t="shared" si="460"/>
        <v/>
      </c>
      <c r="R1027" s="41" t="str">
        <f t="shared" si="461"/>
        <v/>
      </c>
      <c r="S1027" s="42" t="str">
        <f t="shared" si="462"/>
        <v/>
      </c>
      <c r="T1027" s="42" t="str">
        <f t="shared" si="463"/>
        <v/>
      </c>
      <c r="U1027" s="42">
        <f t="shared" si="464"/>
        <v>0</v>
      </c>
      <c r="V1027" s="37" t="str">
        <f t="shared" ca="1" si="465"/>
        <v>Atrasado, ainda não iniciado</v>
      </c>
      <c r="W1027" s="33" t="e">
        <f t="shared" si="469"/>
        <v>#REF!</v>
      </c>
    </row>
    <row r="1028" spans="1:23" x14ac:dyDescent="0.25">
      <c r="A1028" s="29" t="e">
        <f t="shared" si="454"/>
        <v>#REF!</v>
      </c>
      <c r="B1028" s="30" t="s">
        <v>188</v>
      </c>
      <c r="C1028" s="31" t="s">
        <v>404</v>
      </c>
      <c r="D1028" s="32" t="s">
        <v>212</v>
      </c>
      <c r="E1028" s="33" t="str">
        <f t="shared" si="458"/>
        <v>28/2024 - Conjunto Operativo (PED)</v>
      </c>
      <c r="F1028" s="48"/>
      <c r="G1028" s="35" t="str">
        <f t="shared" si="467"/>
        <v>DISPONIBILIZAÇÃO DAS EEOO</v>
      </c>
      <c r="H1028" s="46" t="s">
        <v>213</v>
      </c>
      <c r="I1028" s="36">
        <v>45312</v>
      </c>
      <c r="J1028" s="37" t="str">
        <f t="shared" si="447"/>
        <v>H</v>
      </c>
      <c r="K1028" s="38" t="s">
        <v>33</v>
      </c>
      <c r="L1028" s="39">
        <v>5</v>
      </c>
      <c r="M1028" s="37">
        <f t="shared" si="459"/>
        <v>45252</v>
      </c>
      <c r="N1028" s="37">
        <f t="shared" si="466"/>
        <v>45257</v>
      </c>
      <c r="O1028" s="37" t="str">
        <f t="shared" si="468"/>
        <v/>
      </c>
      <c r="P1028" s="28"/>
      <c r="Q1028" s="40" t="str">
        <f t="shared" si="460"/>
        <v/>
      </c>
      <c r="R1028" s="41" t="str">
        <f t="shared" si="461"/>
        <v/>
      </c>
      <c r="S1028" s="42" t="str">
        <f t="shared" si="462"/>
        <v/>
      </c>
      <c r="T1028" s="42" t="str">
        <f t="shared" si="463"/>
        <v/>
      </c>
      <c r="U1028" s="42">
        <f t="shared" si="464"/>
        <v>0</v>
      </c>
      <c r="V1028" s="37" t="str">
        <f t="shared" ca="1" si="465"/>
        <v>Atrasado, ainda não iniciado</v>
      </c>
      <c r="W1028" s="33" t="e">
        <f t="shared" si="469"/>
        <v>#REF!</v>
      </c>
    </row>
    <row r="1029" spans="1:23" x14ac:dyDescent="0.25">
      <c r="A1029" s="29" t="e">
        <f t="shared" si="454"/>
        <v>#REF!</v>
      </c>
      <c r="B1029" s="30" t="s">
        <v>188</v>
      </c>
      <c r="C1029" s="31" t="s">
        <v>404</v>
      </c>
      <c r="D1029" s="32" t="s">
        <v>212</v>
      </c>
      <c r="E1029" s="33" t="str">
        <f t="shared" si="458"/>
        <v>28/2024 - Conjunto Operativo (PED)</v>
      </c>
      <c r="F1029" s="48"/>
      <c r="G1029" s="35" t="str">
        <f t="shared" si="467"/>
        <v>DISPONIBILIZAÇÃO DAS EEOO</v>
      </c>
      <c r="H1029" s="46" t="s">
        <v>213</v>
      </c>
      <c r="I1029" s="36">
        <v>45312</v>
      </c>
      <c r="J1029" s="37" t="str">
        <f t="shared" ref="J1029:J1056" si="470">LEFT(K1029,1)</f>
        <v>I</v>
      </c>
      <c r="K1029" s="38" t="s">
        <v>34</v>
      </c>
      <c r="L1029" s="39">
        <v>15</v>
      </c>
      <c r="M1029" s="37">
        <f t="shared" si="459"/>
        <v>45257</v>
      </c>
      <c r="N1029" s="37">
        <f t="shared" si="466"/>
        <v>45272</v>
      </c>
      <c r="O1029" s="37" t="str">
        <f t="shared" si="468"/>
        <v/>
      </c>
      <c r="P1029" s="28"/>
      <c r="Q1029" s="40" t="str">
        <f t="shared" si="460"/>
        <v/>
      </c>
      <c r="R1029" s="41" t="str">
        <f t="shared" si="461"/>
        <v/>
      </c>
      <c r="S1029" s="42" t="str">
        <f t="shared" si="462"/>
        <v/>
      </c>
      <c r="T1029" s="42" t="str">
        <f t="shared" si="463"/>
        <v/>
      </c>
      <c r="U1029" s="42">
        <f t="shared" si="464"/>
        <v>0</v>
      </c>
      <c r="V1029" s="37" t="str">
        <f t="shared" ca="1" si="465"/>
        <v>Atrasado, ainda não iniciado</v>
      </c>
      <c r="W1029" s="33" t="e">
        <f t="shared" si="469"/>
        <v>#REF!</v>
      </c>
    </row>
    <row r="1030" spans="1:23" x14ac:dyDescent="0.25">
      <c r="A1030" s="29" t="e">
        <f t="shared" si="454"/>
        <v>#REF!</v>
      </c>
      <c r="B1030" s="30" t="s">
        <v>188</v>
      </c>
      <c r="C1030" s="31" t="s">
        <v>404</v>
      </c>
      <c r="D1030" s="32" t="s">
        <v>212</v>
      </c>
      <c r="E1030" s="33" t="str">
        <f t="shared" si="458"/>
        <v>28/2024 - Conjunto Operativo (PED)</v>
      </c>
      <c r="F1030" s="48"/>
      <c r="G1030" s="35" t="str">
        <f t="shared" si="467"/>
        <v>DISPONIBILIZAÇÃO DAS EEOO</v>
      </c>
      <c r="H1030" s="46" t="s">
        <v>213</v>
      </c>
      <c r="I1030" s="36">
        <v>45312</v>
      </c>
      <c r="J1030" s="37" t="str">
        <f t="shared" si="470"/>
        <v>J</v>
      </c>
      <c r="K1030" s="38" t="s">
        <v>35</v>
      </c>
      <c r="L1030" s="39">
        <v>5</v>
      </c>
      <c r="M1030" s="37">
        <f t="shared" si="459"/>
        <v>45272</v>
      </c>
      <c r="N1030" s="37">
        <f t="shared" si="466"/>
        <v>45277</v>
      </c>
      <c r="O1030" s="37" t="str">
        <f t="shared" si="468"/>
        <v/>
      </c>
      <c r="P1030" s="28"/>
      <c r="Q1030" s="40" t="str">
        <f t="shared" si="460"/>
        <v/>
      </c>
      <c r="R1030" s="41" t="str">
        <f t="shared" si="461"/>
        <v/>
      </c>
      <c r="S1030" s="42" t="str">
        <f t="shared" si="462"/>
        <v/>
      </c>
      <c r="T1030" s="42" t="str">
        <f t="shared" si="463"/>
        <v/>
      </c>
      <c r="U1030" s="42">
        <f t="shared" si="464"/>
        <v>0</v>
      </c>
      <c r="V1030" s="37" t="str">
        <f t="shared" ca="1" si="465"/>
        <v>Atrasado, ainda não iniciado</v>
      </c>
      <c r="W1030" s="33" t="e">
        <f t="shared" si="469"/>
        <v>#REF!</v>
      </c>
    </row>
    <row r="1031" spans="1:23" x14ac:dyDescent="0.25">
      <c r="A1031" s="29" t="e">
        <f t="shared" si="454"/>
        <v>#REF!</v>
      </c>
      <c r="B1031" s="30" t="s">
        <v>188</v>
      </c>
      <c r="C1031" s="31" t="s">
        <v>404</v>
      </c>
      <c r="D1031" s="32" t="s">
        <v>212</v>
      </c>
      <c r="E1031" s="33" t="str">
        <f t="shared" si="458"/>
        <v>28/2024 - Conjunto Operativo (PED)</v>
      </c>
      <c r="F1031" s="48"/>
      <c r="G1031" s="35" t="str">
        <f t="shared" si="467"/>
        <v>DISPONIBILIZAÇÃO DAS EEOO</v>
      </c>
      <c r="H1031" s="46" t="s">
        <v>213</v>
      </c>
      <c r="I1031" s="36">
        <v>45312</v>
      </c>
      <c r="J1031" s="37" t="str">
        <f t="shared" si="470"/>
        <v>K</v>
      </c>
      <c r="K1031" s="38" t="s">
        <v>36</v>
      </c>
      <c r="L1031" s="39">
        <v>20</v>
      </c>
      <c r="M1031" s="37">
        <f t="shared" si="459"/>
        <v>45277</v>
      </c>
      <c r="N1031" s="37">
        <f t="shared" si="466"/>
        <v>45297</v>
      </c>
      <c r="O1031" s="37" t="str">
        <f t="shared" si="468"/>
        <v/>
      </c>
      <c r="P1031" s="28"/>
      <c r="Q1031" s="40" t="str">
        <f t="shared" si="460"/>
        <v/>
      </c>
      <c r="R1031" s="41" t="str">
        <f t="shared" si="461"/>
        <v/>
      </c>
      <c r="S1031" s="42" t="str">
        <f t="shared" si="462"/>
        <v/>
      </c>
      <c r="T1031" s="42" t="str">
        <f t="shared" si="463"/>
        <v/>
      </c>
      <c r="U1031" s="42">
        <f t="shared" si="464"/>
        <v>0</v>
      </c>
      <c r="V1031" s="37" t="str">
        <f t="shared" ca="1" si="465"/>
        <v>Atrasado, ainda não iniciado</v>
      </c>
      <c r="W1031" s="33" t="e">
        <f t="shared" si="469"/>
        <v>#REF!</v>
      </c>
    </row>
    <row r="1032" spans="1:23" x14ac:dyDescent="0.25">
      <c r="A1032" s="29" t="e">
        <f t="shared" si="454"/>
        <v>#REF!</v>
      </c>
      <c r="B1032" s="30" t="s">
        <v>188</v>
      </c>
      <c r="C1032" s="31" t="s">
        <v>404</v>
      </c>
      <c r="D1032" s="32" t="s">
        <v>212</v>
      </c>
      <c r="E1032" s="33" t="str">
        <f t="shared" si="458"/>
        <v>28/2024 - Conjunto Operativo (PED)</v>
      </c>
      <c r="F1032" s="48"/>
      <c r="G1032" s="35" t="str">
        <f t="shared" si="467"/>
        <v>DISPONIBILIZAÇÃO DAS EEOO</v>
      </c>
      <c r="H1032" s="46" t="s">
        <v>213</v>
      </c>
      <c r="I1032" s="36">
        <v>45312</v>
      </c>
      <c r="J1032" s="37" t="str">
        <f t="shared" si="470"/>
        <v>L</v>
      </c>
      <c r="K1032" s="38" t="s">
        <v>37</v>
      </c>
      <c r="L1032" s="39">
        <v>5</v>
      </c>
      <c r="M1032" s="37">
        <f t="shared" si="459"/>
        <v>45297</v>
      </c>
      <c r="N1032" s="43">
        <f>I1032-10</f>
        <v>45302</v>
      </c>
      <c r="O1032" s="37" t="str">
        <f t="shared" si="468"/>
        <v/>
      </c>
      <c r="P1032" s="28"/>
      <c r="Q1032" s="40" t="str">
        <f t="shared" si="460"/>
        <v/>
      </c>
      <c r="R1032" s="41" t="str">
        <f t="shared" si="461"/>
        <v/>
      </c>
      <c r="S1032" s="42" t="str">
        <f t="shared" si="462"/>
        <v/>
      </c>
      <c r="T1032" s="42" t="str">
        <f t="shared" si="463"/>
        <v/>
      </c>
      <c r="U1032" s="42">
        <f t="shared" si="464"/>
        <v>0</v>
      </c>
      <c r="V1032" s="37" t="str">
        <f t="shared" ca="1" si="465"/>
        <v>Atrasado, ainda não iniciado</v>
      </c>
      <c r="W1032" s="33" t="e">
        <f t="shared" si="469"/>
        <v>#REF!</v>
      </c>
    </row>
    <row r="1033" spans="1:23" x14ac:dyDescent="0.25">
      <c r="A1033" s="29" t="e">
        <f>#REF!+1</f>
        <v>#REF!</v>
      </c>
      <c r="B1033" s="30" t="s">
        <v>188</v>
      </c>
      <c r="C1033" s="31" t="s">
        <v>405</v>
      </c>
      <c r="D1033" s="32" t="s">
        <v>215</v>
      </c>
      <c r="E1033" s="33" t="str">
        <f t="shared" si="458"/>
        <v>31/2024 - Conjunto Operativo algodão tratado</v>
      </c>
      <c r="F1033" s="49"/>
      <c r="G1033" s="35" t="str">
        <f>IF(P1033="",MID(K1033,5,999),IF(P1034="",MID(K1034,5,999),IF(P1035="",MID(K1035,5,999),IF(P1036="",MID(K1036,5,999),IF(P1037="",MID(K1037,5,999),IF(P1038="",MID(K1038,5,999),IF(P1039="",MID(K1039,5,999),IF(P1040="",MID(K1040,5,999),IF(P1041="",MID(K1041,5,999),IF(P1042="",MID(K1042,5,999),IF(P1043="",MID(K1043,5,999),MID(K1044,5,999))))))))))))</f>
        <v>HOMOLOGAÇÃO</v>
      </c>
      <c r="H1033" s="46" t="s">
        <v>214</v>
      </c>
      <c r="I1033" s="36">
        <v>45422</v>
      </c>
      <c r="J1033" s="37" t="str">
        <f t="shared" si="470"/>
        <v>A</v>
      </c>
      <c r="K1033" s="38" t="s">
        <v>26</v>
      </c>
      <c r="L1033" s="39">
        <v>0</v>
      </c>
      <c r="M1033" s="37">
        <f t="shared" si="459"/>
        <v>45342</v>
      </c>
      <c r="N1033" s="37">
        <f t="shared" ref="N1033:N1043" si="471">M1034</f>
        <v>45342</v>
      </c>
      <c r="O1033" s="37">
        <f>M1033</f>
        <v>45342</v>
      </c>
      <c r="P1033" s="28">
        <v>44914</v>
      </c>
      <c r="Q1033" s="40" t="str">
        <f t="shared" si="460"/>
        <v>S</v>
      </c>
      <c r="R1033" s="41">
        <f t="shared" si="461"/>
        <v>-428</v>
      </c>
      <c r="S1033" s="42">
        <f t="shared" si="462"/>
        <v>0</v>
      </c>
      <c r="T1033" s="42">
        <f t="shared" si="463"/>
        <v>-428</v>
      </c>
      <c r="U1033" s="42">
        <f t="shared" si="464"/>
        <v>1</v>
      </c>
      <c r="V1033" s="37" t="str">
        <f t="shared" ca="1" si="465"/>
        <v>Executado no prazo</v>
      </c>
      <c r="W1033" s="33" t="e">
        <f t="shared" si="469"/>
        <v>#REF!</v>
      </c>
    </row>
    <row r="1034" spans="1:23" x14ac:dyDescent="0.25">
      <c r="A1034" s="29" t="e">
        <f>#REF!+1</f>
        <v>#REF!</v>
      </c>
      <c r="B1034" s="30" t="s">
        <v>188</v>
      </c>
      <c r="C1034" s="31" t="s">
        <v>405</v>
      </c>
      <c r="D1034" s="32" t="s">
        <v>215</v>
      </c>
      <c r="E1034" s="33" t="str">
        <f t="shared" si="458"/>
        <v>31/2024 - Conjunto Operativo algodão tratado</v>
      </c>
      <c r="F1034" s="49"/>
      <c r="G1034" s="35" t="str">
        <f t="shared" ref="G1034:G1044" si="472">G1033</f>
        <v>HOMOLOGAÇÃO</v>
      </c>
      <c r="H1034" s="46" t="s">
        <v>214</v>
      </c>
      <c r="I1034" s="36">
        <v>45422</v>
      </c>
      <c r="J1034" s="37" t="str">
        <f t="shared" si="470"/>
        <v>B</v>
      </c>
      <c r="K1034" s="38" t="s">
        <v>27</v>
      </c>
      <c r="L1034" s="39">
        <v>0</v>
      </c>
      <c r="M1034" s="37">
        <f t="shared" si="459"/>
        <v>45342</v>
      </c>
      <c r="N1034" s="37">
        <f t="shared" si="471"/>
        <v>45342</v>
      </c>
      <c r="O1034" s="37">
        <f t="shared" ref="O1034:O1044" si="473">IF(P1033&lt;&gt;"",P1033,"")</f>
        <v>44914</v>
      </c>
      <c r="P1034" s="28">
        <v>44916</v>
      </c>
      <c r="Q1034" s="40" t="str">
        <f t="shared" si="460"/>
        <v>S</v>
      </c>
      <c r="R1034" s="41">
        <f t="shared" si="461"/>
        <v>2</v>
      </c>
      <c r="S1034" s="42">
        <f t="shared" si="462"/>
        <v>0</v>
      </c>
      <c r="T1034" s="42">
        <f t="shared" si="463"/>
        <v>2</v>
      </c>
      <c r="U1034" s="42">
        <f t="shared" si="464"/>
        <v>1</v>
      </c>
      <c r="V1034" s="37" t="str">
        <f t="shared" ca="1" si="465"/>
        <v>Executado no prazo</v>
      </c>
      <c r="W1034" s="33" t="e">
        <f t="shared" si="469"/>
        <v>#REF!</v>
      </c>
    </row>
    <row r="1035" spans="1:23" x14ac:dyDescent="0.25">
      <c r="A1035" s="29" t="e">
        <f>#REF!+1</f>
        <v>#REF!</v>
      </c>
      <c r="B1035" s="30" t="s">
        <v>188</v>
      </c>
      <c r="C1035" s="31" t="s">
        <v>405</v>
      </c>
      <c r="D1035" s="32" t="s">
        <v>215</v>
      </c>
      <c r="E1035" s="33" t="str">
        <f t="shared" si="458"/>
        <v>31/2024 - Conjunto Operativo algodão tratado</v>
      </c>
      <c r="F1035" s="49"/>
      <c r="G1035" s="35" t="str">
        <f t="shared" si="472"/>
        <v>HOMOLOGAÇÃO</v>
      </c>
      <c r="H1035" s="46" t="s">
        <v>214</v>
      </c>
      <c r="I1035" s="36">
        <v>45422</v>
      </c>
      <c r="J1035" s="37" t="str">
        <f t="shared" si="470"/>
        <v>C</v>
      </c>
      <c r="K1035" s="38" t="s">
        <v>28</v>
      </c>
      <c r="L1035" s="39">
        <v>5</v>
      </c>
      <c r="M1035" s="37">
        <f t="shared" si="459"/>
        <v>45342</v>
      </c>
      <c r="N1035" s="37">
        <f t="shared" si="471"/>
        <v>45347</v>
      </c>
      <c r="O1035" s="37">
        <f t="shared" si="473"/>
        <v>44916</v>
      </c>
      <c r="P1035" s="28">
        <v>44935</v>
      </c>
      <c r="Q1035" s="40" t="str">
        <f t="shared" si="460"/>
        <v>S</v>
      </c>
      <c r="R1035" s="41">
        <f t="shared" si="461"/>
        <v>19</v>
      </c>
      <c r="S1035" s="42">
        <f t="shared" si="462"/>
        <v>5</v>
      </c>
      <c r="T1035" s="42">
        <f t="shared" si="463"/>
        <v>14</v>
      </c>
      <c r="U1035" s="42">
        <f t="shared" si="464"/>
        <v>1</v>
      </c>
      <c r="V1035" s="37" t="str">
        <f t="shared" ca="1" si="465"/>
        <v>Executado no prazo</v>
      </c>
      <c r="W1035" s="33" t="e">
        <f t="shared" si="469"/>
        <v>#REF!</v>
      </c>
    </row>
    <row r="1036" spans="1:23" x14ac:dyDescent="0.25">
      <c r="A1036" s="29" t="e">
        <f>#REF!+1</f>
        <v>#REF!</v>
      </c>
      <c r="B1036" s="30" t="s">
        <v>188</v>
      </c>
      <c r="C1036" s="31" t="s">
        <v>405</v>
      </c>
      <c r="D1036" s="32" t="s">
        <v>215</v>
      </c>
      <c r="E1036" s="33" t="str">
        <f t="shared" si="458"/>
        <v>31/2024 - Conjunto Operativo algodão tratado</v>
      </c>
      <c r="F1036" s="49"/>
      <c r="G1036" s="35" t="str">
        <f t="shared" si="472"/>
        <v>HOMOLOGAÇÃO</v>
      </c>
      <c r="H1036" s="46" t="s">
        <v>214</v>
      </c>
      <c r="I1036" s="36">
        <v>45422</v>
      </c>
      <c r="J1036" s="37" t="str">
        <f t="shared" si="470"/>
        <v>D</v>
      </c>
      <c r="K1036" s="38" t="s">
        <v>29</v>
      </c>
      <c r="L1036" s="39">
        <v>5</v>
      </c>
      <c r="M1036" s="37">
        <f t="shared" si="459"/>
        <v>45347</v>
      </c>
      <c r="N1036" s="37">
        <f t="shared" si="471"/>
        <v>45352</v>
      </c>
      <c r="O1036" s="37">
        <f t="shared" si="473"/>
        <v>44935</v>
      </c>
      <c r="P1036" s="28">
        <v>44937</v>
      </c>
      <c r="Q1036" s="40" t="str">
        <f t="shared" si="460"/>
        <v>S</v>
      </c>
      <c r="R1036" s="41">
        <f t="shared" si="461"/>
        <v>2</v>
      </c>
      <c r="S1036" s="42">
        <f t="shared" si="462"/>
        <v>5</v>
      </c>
      <c r="T1036" s="42">
        <f t="shared" si="463"/>
        <v>-3</v>
      </c>
      <c r="U1036" s="42">
        <f t="shared" si="464"/>
        <v>1</v>
      </c>
      <c r="V1036" s="37" t="str">
        <f t="shared" ca="1" si="465"/>
        <v>Executado no prazo</v>
      </c>
      <c r="W1036" s="33" t="e">
        <f t="shared" si="469"/>
        <v>#REF!</v>
      </c>
    </row>
    <row r="1037" spans="1:23" x14ac:dyDescent="0.25">
      <c r="A1037" s="29" t="e">
        <f>#REF!+1</f>
        <v>#REF!</v>
      </c>
      <c r="B1037" s="30" t="s">
        <v>188</v>
      </c>
      <c r="C1037" s="31" t="s">
        <v>405</v>
      </c>
      <c r="D1037" s="32" t="s">
        <v>215</v>
      </c>
      <c r="E1037" s="33" t="str">
        <f t="shared" si="458"/>
        <v>31/2024 - Conjunto Operativo algodão tratado</v>
      </c>
      <c r="F1037" s="49"/>
      <c r="G1037" s="35" t="str">
        <f t="shared" si="472"/>
        <v>HOMOLOGAÇÃO</v>
      </c>
      <c r="H1037" s="46" t="s">
        <v>214</v>
      </c>
      <c r="I1037" s="36">
        <v>45422</v>
      </c>
      <c r="J1037" s="37" t="str">
        <f t="shared" si="470"/>
        <v>E</v>
      </c>
      <c r="K1037" s="38" t="s">
        <v>30</v>
      </c>
      <c r="L1037" s="55">
        <v>2</v>
      </c>
      <c r="M1037" s="37">
        <f t="shared" si="459"/>
        <v>45352</v>
      </c>
      <c r="N1037" s="37">
        <f t="shared" si="471"/>
        <v>45354</v>
      </c>
      <c r="O1037" s="37">
        <f t="shared" si="473"/>
        <v>44937</v>
      </c>
      <c r="P1037" s="28">
        <v>44938</v>
      </c>
      <c r="Q1037" s="40" t="str">
        <f t="shared" si="460"/>
        <v>S</v>
      </c>
      <c r="R1037" s="41">
        <f t="shared" si="461"/>
        <v>1</v>
      </c>
      <c r="S1037" s="42">
        <f t="shared" si="462"/>
        <v>2</v>
      </c>
      <c r="T1037" s="42">
        <f t="shared" si="463"/>
        <v>-1</v>
      </c>
      <c r="U1037" s="42">
        <f t="shared" si="464"/>
        <v>1</v>
      </c>
      <c r="V1037" s="37" t="str">
        <f t="shared" ca="1" si="465"/>
        <v>Executado no prazo</v>
      </c>
      <c r="W1037" s="33" t="e">
        <f t="shared" si="469"/>
        <v>#REF!</v>
      </c>
    </row>
    <row r="1038" spans="1:23" x14ac:dyDescent="0.25">
      <c r="A1038" s="29" t="e">
        <f>#REF!+1</f>
        <v>#REF!</v>
      </c>
      <c r="B1038" s="30" t="s">
        <v>188</v>
      </c>
      <c r="C1038" s="31" t="s">
        <v>405</v>
      </c>
      <c r="D1038" s="32" t="s">
        <v>215</v>
      </c>
      <c r="E1038" s="33" t="str">
        <f t="shared" si="458"/>
        <v>31/2024 - Conjunto Operativo algodão tratado</v>
      </c>
      <c r="F1038" s="49"/>
      <c r="G1038" s="35" t="str">
        <f t="shared" si="472"/>
        <v>HOMOLOGAÇÃO</v>
      </c>
      <c r="H1038" s="46" t="s">
        <v>214</v>
      </c>
      <c r="I1038" s="36">
        <v>45422</v>
      </c>
      <c r="J1038" s="37" t="str">
        <f t="shared" si="470"/>
        <v>F</v>
      </c>
      <c r="K1038" s="38" t="s">
        <v>31</v>
      </c>
      <c r="L1038" s="55">
        <v>3</v>
      </c>
      <c r="M1038" s="37">
        <f t="shared" si="459"/>
        <v>45354</v>
      </c>
      <c r="N1038" s="37">
        <f t="shared" si="471"/>
        <v>45357</v>
      </c>
      <c r="O1038" s="37">
        <f t="shared" si="473"/>
        <v>44938</v>
      </c>
      <c r="P1038" s="28">
        <v>44939</v>
      </c>
      <c r="Q1038" s="40" t="str">
        <f t="shared" si="460"/>
        <v>S</v>
      </c>
      <c r="R1038" s="41">
        <f t="shared" si="461"/>
        <v>1</v>
      </c>
      <c r="S1038" s="42">
        <f t="shared" si="462"/>
        <v>3</v>
      </c>
      <c r="T1038" s="42">
        <f t="shared" si="463"/>
        <v>-2</v>
      </c>
      <c r="U1038" s="42">
        <f t="shared" si="464"/>
        <v>1</v>
      </c>
      <c r="V1038" s="37" t="str">
        <f t="shared" ca="1" si="465"/>
        <v>Executado no prazo</v>
      </c>
      <c r="W1038" s="33" t="e">
        <f t="shared" si="469"/>
        <v>#REF!</v>
      </c>
    </row>
    <row r="1039" spans="1:23" x14ac:dyDescent="0.25">
      <c r="A1039" s="29" t="e">
        <f>#REF!+1</f>
        <v>#REF!</v>
      </c>
      <c r="B1039" s="30" t="s">
        <v>188</v>
      </c>
      <c r="C1039" s="31" t="s">
        <v>405</v>
      </c>
      <c r="D1039" s="32" t="s">
        <v>215</v>
      </c>
      <c r="E1039" s="33" t="str">
        <f t="shared" si="458"/>
        <v>31/2024 - Conjunto Operativo algodão tratado</v>
      </c>
      <c r="F1039" s="48"/>
      <c r="G1039" s="35" t="str">
        <f t="shared" si="472"/>
        <v>HOMOLOGAÇÃO</v>
      </c>
      <c r="H1039" s="46" t="s">
        <v>214</v>
      </c>
      <c r="I1039" s="36">
        <v>45422</v>
      </c>
      <c r="J1039" s="37" t="str">
        <f t="shared" si="470"/>
        <v>G</v>
      </c>
      <c r="K1039" s="38" t="s">
        <v>32</v>
      </c>
      <c r="L1039" s="39">
        <v>5</v>
      </c>
      <c r="M1039" s="37">
        <f t="shared" si="459"/>
        <v>45357</v>
      </c>
      <c r="N1039" s="37">
        <f t="shared" si="471"/>
        <v>45362</v>
      </c>
      <c r="O1039" s="37">
        <f t="shared" si="473"/>
        <v>44939</v>
      </c>
      <c r="P1039" s="28">
        <v>44942</v>
      </c>
      <c r="Q1039" s="40" t="str">
        <f t="shared" si="460"/>
        <v>S</v>
      </c>
      <c r="R1039" s="41">
        <f t="shared" si="461"/>
        <v>3</v>
      </c>
      <c r="S1039" s="42">
        <f t="shared" si="462"/>
        <v>5</v>
      </c>
      <c r="T1039" s="42">
        <f t="shared" si="463"/>
        <v>-2</v>
      </c>
      <c r="U1039" s="42">
        <f t="shared" si="464"/>
        <v>1</v>
      </c>
      <c r="V1039" s="37" t="str">
        <f t="shared" ca="1" si="465"/>
        <v>Executado no prazo</v>
      </c>
      <c r="W1039" s="33" t="e">
        <f t="shared" si="469"/>
        <v>#REF!</v>
      </c>
    </row>
    <row r="1040" spans="1:23" x14ac:dyDescent="0.25">
      <c r="A1040" s="29" t="e">
        <f>#REF!+1</f>
        <v>#REF!</v>
      </c>
      <c r="B1040" s="30" t="s">
        <v>188</v>
      </c>
      <c r="C1040" s="31" t="s">
        <v>405</v>
      </c>
      <c r="D1040" s="32" t="s">
        <v>215</v>
      </c>
      <c r="E1040" s="33" t="str">
        <f t="shared" si="458"/>
        <v>31/2024 - Conjunto Operativo algodão tratado</v>
      </c>
      <c r="F1040" s="48"/>
      <c r="G1040" s="35" t="str">
        <f t="shared" si="472"/>
        <v>HOMOLOGAÇÃO</v>
      </c>
      <c r="H1040" s="46" t="s">
        <v>214</v>
      </c>
      <c r="I1040" s="36">
        <v>45422</v>
      </c>
      <c r="J1040" s="37" t="str">
        <f t="shared" si="470"/>
        <v>H</v>
      </c>
      <c r="K1040" s="38" t="s">
        <v>33</v>
      </c>
      <c r="L1040" s="39">
        <v>5</v>
      </c>
      <c r="M1040" s="37">
        <f t="shared" si="459"/>
        <v>45362</v>
      </c>
      <c r="N1040" s="37">
        <f t="shared" si="471"/>
        <v>45367</v>
      </c>
      <c r="O1040" s="37">
        <f t="shared" si="473"/>
        <v>44942</v>
      </c>
      <c r="P1040" s="28">
        <v>44943</v>
      </c>
      <c r="Q1040" s="40" t="str">
        <f t="shared" si="460"/>
        <v>S</v>
      </c>
      <c r="R1040" s="41">
        <f t="shared" si="461"/>
        <v>1</v>
      </c>
      <c r="S1040" s="42">
        <f t="shared" si="462"/>
        <v>5</v>
      </c>
      <c r="T1040" s="42">
        <f t="shared" si="463"/>
        <v>-4</v>
      </c>
      <c r="U1040" s="42">
        <f t="shared" si="464"/>
        <v>1</v>
      </c>
      <c r="V1040" s="37" t="str">
        <f t="shared" ca="1" si="465"/>
        <v>Executado no prazo</v>
      </c>
      <c r="W1040" s="33" t="e">
        <f t="shared" si="469"/>
        <v>#REF!</v>
      </c>
    </row>
    <row r="1041" spans="1:23" x14ac:dyDescent="0.25">
      <c r="A1041" s="29" t="e">
        <f>#REF!+1</f>
        <v>#REF!</v>
      </c>
      <c r="B1041" s="30" t="s">
        <v>188</v>
      </c>
      <c r="C1041" s="31" t="s">
        <v>405</v>
      </c>
      <c r="D1041" s="32" t="s">
        <v>215</v>
      </c>
      <c r="E1041" s="33" t="str">
        <f t="shared" si="458"/>
        <v>31/2024 - Conjunto Operativo algodão tratado</v>
      </c>
      <c r="F1041" s="48"/>
      <c r="G1041" s="35" t="str">
        <f t="shared" si="472"/>
        <v>HOMOLOGAÇÃO</v>
      </c>
      <c r="H1041" s="46" t="s">
        <v>214</v>
      </c>
      <c r="I1041" s="36">
        <v>45422</v>
      </c>
      <c r="J1041" s="37" t="str">
        <f t="shared" si="470"/>
        <v>I</v>
      </c>
      <c r="K1041" s="38" t="s">
        <v>34</v>
      </c>
      <c r="L1041" s="39">
        <v>15</v>
      </c>
      <c r="M1041" s="37">
        <f t="shared" si="459"/>
        <v>45367</v>
      </c>
      <c r="N1041" s="37">
        <f t="shared" si="471"/>
        <v>45382</v>
      </c>
      <c r="O1041" s="37">
        <f t="shared" si="473"/>
        <v>44943</v>
      </c>
      <c r="P1041" s="28">
        <v>44957</v>
      </c>
      <c r="Q1041" s="40" t="str">
        <f t="shared" si="460"/>
        <v>S</v>
      </c>
      <c r="R1041" s="41">
        <f t="shared" si="461"/>
        <v>14</v>
      </c>
      <c r="S1041" s="42">
        <f t="shared" si="462"/>
        <v>15</v>
      </c>
      <c r="T1041" s="42">
        <f t="shared" si="463"/>
        <v>-1</v>
      </c>
      <c r="U1041" s="42">
        <f t="shared" si="464"/>
        <v>1</v>
      </c>
      <c r="V1041" s="37" t="str">
        <f t="shared" ca="1" si="465"/>
        <v>Executado no prazo</v>
      </c>
      <c r="W1041" s="33" t="e">
        <f t="shared" si="469"/>
        <v>#REF!</v>
      </c>
    </row>
    <row r="1042" spans="1:23" x14ac:dyDescent="0.25">
      <c r="A1042" s="29" t="e">
        <f>#REF!+1</f>
        <v>#REF!</v>
      </c>
      <c r="B1042" s="30" t="s">
        <v>188</v>
      </c>
      <c r="C1042" s="31" t="s">
        <v>405</v>
      </c>
      <c r="D1042" s="32" t="s">
        <v>215</v>
      </c>
      <c r="E1042" s="33" t="str">
        <f t="shared" si="458"/>
        <v>31/2024 - Conjunto Operativo algodão tratado</v>
      </c>
      <c r="F1042" s="48"/>
      <c r="G1042" s="35" t="str">
        <f t="shared" si="472"/>
        <v>HOMOLOGAÇÃO</v>
      </c>
      <c r="H1042" s="46" t="s">
        <v>214</v>
      </c>
      <c r="I1042" s="36">
        <v>45422</v>
      </c>
      <c r="J1042" s="37" t="str">
        <f t="shared" si="470"/>
        <v>J</v>
      </c>
      <c r="K1042" s="38" t="s">
        <v>35</v>
      </c>
      <c r="L1042" s="39">
        <v>5</v>
      </c>
      <c r="M1042" s="37">
        <f t="shared" si="459"/>
        <v>45382</v>
      </c>
      <c r="N1042" s="37">
        <f t="shared" si="471"/>
        <v>45387</v>
      </c>
      <c r="O1042" s="37">
        <f t="shared" si="473"/>
        <v>44957</v>
      </c>
      <c r="P1042" s="28">
        <v>44974</v>
      </c>
      <c r="Q1042" s="40" t="str">
        <f t="shared" si="460"/>
        <v>S</v>
      </c>
      <c r="R1042" s="41">
        <f t="shared" si="461"/>
        <v>17</v>
      </c>
      <c r="S1042" s="42">
        <f t="shared" si="462"/>
        <v>5</v>
      </c>
      <c r="T1042" s="42">
        <f t="shared" si="463"/>
        <v>12</v>
      </c>
      <c r="U1042" s="42">
        <f t="shared" si="464"/>
        <v>1</v>
      </c>
      <c r="V1042" s="37" t="str">
        <f t="shared" ca="1" si="465"/>
        <v>Executado no prazo</v>
      </c>
      <c r="W1042" s="33" t="e">
        <f t="shared" si="469"/>
        <v>#REF!</v>
      </c>
    </row>
    <row r="1043" spans="1:23" x14ac:dyDescent="0.25">
      <c r="A1043" s="29" t="e">
        <f>#REF!+1</f>
        <v>#REF!</v>
      </c>
      <c r="B1043" s="30" t="s">
        <v>188</v>
      </c>
      <c r="C1043" s="31" t="s">
        <v>405</v>
      </c>
      <c r="D1043" s="32" t="s">
        <v>215</v>
      </c>
      <c r="E1043" s="33" t="str">
        <f t="shared" si="458"/>
        <v>31/2024 - Conjunto Operativo algodão tratado</v>
      </c>
      <c r="F1043" s="48"/>
      <c r="G1043" s="35" t="str">
        <f t="shared" si="472"/>
        <v>HOMOLOGAÇÃO</v>
      </c>
      <c r="H1043" s="46" t="s">
        <v>214</v>
      </c>
      <c r="I1043" s="36">
        <v>45422</v>
      </c>
      <c r="J1043" s="37" t="str">
        <f t="shared" si="470"/>
        <v>K</v>
      </c>
      <c r="K1043" s="38" t="s">
        <v>36</v>
      </c>
      <c r="L1043" s="39">
        <v>20</v>
      </c>
      <c r="M1043" s="37">
        <f t="shared" si="459"/>
        <v>45387</v>
      </c>
      <c r="N1043" s="37">
        <f t="shared" si="471"/>
        <v>45407</v>
      </c>
      <c r="O1043" s="37">
        <f t="shared" si="473"/>
        <v>44974</v>
      </c>
      <c r="P1043" s="28"/>
      <c r="Q1043" s="40" t="str">
        <f t="shared" si="460"/>
        <v/>
      </c>
      <c r="R1043" s="41" t="str">
        <f t="shared" si="461"/>
        <v/>
      </c>
      <c r="S1043" s="42" t="str">
        <f t="shared" si="462"/>
        <v/>
      </c>
      <c r="T1043" s="42" t="str">
        <f t="shared" si="463"/>
        <v/>
      </c>
      <c r="U1043" s="42">
        <f t="shared" si="464"/>
        <v>0</v>
      </c>
      <c r="V1043" s="37" t="str">
        <f t="shared" ca="1" si="465"/>
        <v>No prazo, em andamento</v>
      </c>
      <c r="W1043" s="33" t="e">
        <f t="shared" si="469"/>
        <v>#REF!</v>
      </c>
    </row>
    <row r="1044" spans="1:23" x14ac:dyDescent="0.25">
      <c r="A1044" s="29" t="e">
        <f>#REF!+1</f>
        <v>#REF!</v>
      </c>
      <c r="B1044" s="30" t="s">
        <v>188</v>
      </c>
      <c r="C1044" s="31" t="s">
        <v>405</v>
      </c>
      <c r="D1044" s="32" t="s">
        <v>215</v>
      </c>
      <c r="E1044" s="33" t="str">
        <f t="shared" si="458"/>
        <v>31/2024 - Conjunto Operativo algodão tratado</v>
      </c>
      <c r="F1044" s="48"/>
      <c r="G1044" s="35" t="str">
        <f t="shared" si="472"/>
        <v>HOMOLOGAÇÃO</v>
      </c>
      <c r="H1044" s="46" t="s">
        <v>214</v>
      </c>
      <c r="I1044" s="36">
        <v>45422</v>
      </c>
      <c r="J1044" s="37" t="str">
        <f t="shared" si="470"/>
        <v>L</v>
      </c>
      <c r="K1044" s="38" t="s">
        <v>37</v>
      </c>
      <c r="L1044" s="39">
        <v>5</v>
      </c>
      <c r="M1044" s="37">
        <f t="shared" si="459"/>
        <v>45407</v>
      </c>
      <c r="N1044" s="43">
        <f>I1044-10</f>
        <v>45412</v>
      </c>
      <c r="O1044" s="37" t="str">
        <f t="shared" si="473"/>
        <v/>
      </c>
      <c r="P1044" s="28"/>
      <c r="Q1044" s="40" t="str">
        <f t="shared" si="460"/>
        <v/>
      </c>
      <c r="R1044" s="41" t="str">
        <f t="shared" si="461"/>
        <v/>
      </c>
      <c r="S1044" s="42" t="str">
        <f t="shared" si="462"/>
        <v/>
      </c>
      <c r="T1044" s="42" t="str">
        <f t="shared" si="463"/>
        <v/>
      </c>
      <c r="U1044" s="42">
        <f t="shared" si="464"/>
        <v>0</v>
      </c>
      <c r="V1044" s="37" t="str">
        <f t="shared" ca="1" si="465"/>
        <v>No prazo, ainda não iniciado</v>
      </c>
      <c r="W1044" s="33" t="e">
        <f t="shared" si="469"/>
        <v>#REF!</v>
      </c>
    </row>
    <row r="1045" spans="1:23" x14ac:dyDescent="0.25">
      <c r="A1045" s="29" t="e">
        <f>#REF!+1</f>
        <v>#REF!</v>
      </c>
      <c r="B1045" s="30" t="s">
        <v>188</v>
      </c>
      <c r="C1045" s="31" t="s">
        <v>406</v>
      </c>
      <c r="D1045" s="32" t="s">
        <v>217</v>
      </c>
      <c r="E1045" s="33" t="str">
        <f t="shared" si="458"/>
        <v>5009/2024 - Ajuste de Uniformes</v>
      </c>
      <c r="F1045" s="34"/>
      <c r="G1045" s="35" t="str">
        <f>IF(P1045="",MID(K1045,5,999),IF(P1046="",MID(K1046,5,999),IF(P1047="",MID(K1047,5,999),IF(P1048="",MID(K1048,5,999),IF(P1049="",MID(K1049,5,999),IF(P1050="",MID(K1050,5,999),IF(P1051="",MID(K1051,5,999),IF(P1052="",MID(K1052,5,999),IF(P1053="",MID(K1053,5,999),IF(P1054="",MID(K1054,5,999),IF(P1055="",MID(K1055,5,999),MID(K1056,5,999))))))))))))</f>
        <v xml:space="preserve">RETORNO DA CJU </v>
      </c>
      <c r="H1045" s="47" t="s">
        <v>216</v>
      </c>
      <c r="I1045" s="36">
        <v>45601</v>
      </c>
      <c r="J1045" s="37" t="str">
        <f t="shared" si="470"/>
        <v>A</v>
      </c>
      <c r="K1045" s="38" t="s">
        <v>26</v>
      </c>
      <c r="L1045" s="55">
        <v>0</v>
      </c>
      <c r="M1045" s="37">
        <f t="shared" si="459"/>
        <v>45520</v>
      </c>
      <c r="N1045" s="37">
        <f t="shared" ref="N1045:N1055" si="474">M1046</f>
        <v>45520</v>
      </c>
      <c r="O1045" s="37">
        <f>M1045</f>
        <v>45520</v>
      </c>
      <c r="P1045" s="28">
        <v>45097</v>
      </c>
      <c r="Q1045" s="40" t="str">
        <f t="shared" si="460"/>
        <v>S</v>
      </c>
      <c r="R1045" s="41">
        <f t="shared" si="461"/>
        <v>-423</v>
      </c>
      <c r="S1045" s="42">
        <f t="shared" si="462"/>
        <v>0</v>
      </c>
      <c r="T1045" s="42">
        <f t="shared" si="463"/>
        <v>-423</v>
      </c>
      <c r="U1045" s="42">
        <f t="shared" si="464"/>
        <v>1</v>
      </c>
      <c r="V1045" s="37" t="str">
        <f t="shared" ca="1" si="465"/>
        <v>Executado no prazo</v>
      </c>
      <c r="W1045" s="33" t="e">
        <f t="shared" si="469"/>
        <v>#REF!</v>
      </c>
    </row>
    <row r="1046" spans="1:23" x14ac:dyDescent="0.25">
      <c r="A1046" s="29" t="e">
        <f>#REF!+1</f>
        <v>#REF!</v>
      </c>
      <c r="B1046" s="30" t="s">
        <v>188</v>
      </c>
      <c r="C1046" s="31" t="s">
        <v>406</v>
      </c>
      <c r="D1046" s="32" t="s">
        <v>217</v>
      </c>
      <c r="E1046" s="33" t="str">
        <f t="shared" si="458"/>
        <v>5009/2024 - Ajuste de Uniformes</v>
      </c>
      <c r="F1046" s="34"/>
      <c r="G1046" s="35" t="str">
        <f t="shared" ref="G1046:G1056" si="475">G1045</f>
        <v xml:space="preserve">RETORNO DA CJU </v>
      </c>
      <c r="H1046" s="47" t="s">
        <v>216</v>
      </c>
      <c r="I1046" s="36">
        <v>45601</v>
      </c>
      <c r="J1046" s="37" t="str">
        <f t="shared" si="470"/>
        <v>B</v>
      </c>
      <c r="K1046" s="38" t="s">
        <v>27</v>
      </c>
      <c r="L1046" s="55">
        <v>1</v>
      </c>
      <c r="M1046" s="37">
        <f t="shared" si="459"/>
        <v>45520</v>
      </c>
      <c r="N1046" s="37">
        <f t="shared" si="474"/>
        <v>45521</v>
      </c>
      <c r="O1046" s="37">
        <f t="shared" ref="O1046:O1056" si="476">IF(P1045&lt;&gt;"",P1045,"")</f>
        <v>45097</v>
      </c>
      <c r="P1046" s="28">
        <v>45099</v>
      </c>
      <c r="Q1046" s="40" t="str">
        <f t="shared" si="460"/>
        <v>S</v>
      </c>
      <c r="R1046" s="41">
        <f t="shared" si="461"/>
        <v>2</v>
      </c>
      <c r="S1046" s="42">
        <f t="shared" si="462"/>
        <v>1</v>
      </c>
      <c r="T1046" s="42">
        <f t="shared" si="463"/>
        <v>1</v>
      </c>
      <c r="U1046" s="42">
        <f t="shared" si="464"/>
        <v>1</v>
      </c>
      <c r="V1046" s="37" t="str">
        <f t="shared" ca="1" si="465"/>
        <v>Executado no prazo</v>
      </c>
      <c r="W1046" s="33" t="e">
        <f t="shared" si="469"/>
        <v>#REF!</v>
      </c>
    </row>
    <row r="1047" spans="1:23" x14ac:dyDescent="0.25">
      <c r="A1047" s="29" t="e">
        <f>#REF!+1</f>
        <v>#REF!</v>
      </c>
      <c r="B1047" s="30" t="s">
        <v>188</v>
      </c>
      <c r="C1047" s="31" t="s">
        <v>406</v>
      </c>
      <c r="D1047" s="32" t="s">
        <v>217</v>
      </c>
      <c r="E1047" s="33" t="str">
        <f t="shared" si="458"/>
        <v>5009/2024 - Ajuste de Uniformes</v>
      </c>
      <c r="F1047" s="34"/>
      <c r="G1047" s="35" t="str">
        <f t="shared" si="475"/>
        <v xml:space="preserve">RETORNO DA CJU </v>
      </c>
      <c r="H1047" s="47" t="s">
        <v>216</v>
      </c>
      <c r="I1047" s="36">
        <v>45601</v>
      </c>
      <c r="J1047" s="37" t="str">
        <f t="shared" si="470"/>
        <v>C</v>
      </c>
      <c r="K1047" s="38" t="s">
        <v>28</v>
      </c>
      <c r="L1047" s="55">
        <v>5</v>
      </c>
      <c r="M1047" s="37">
        <f t="shared" si="459"/>
        <v>45521</v>
      </c>
      <c r="N1047" s="37">
        <f t="shared" si="474"/>
        <v>45526</v>
      </c>
      <c r="O1047" s="37">
        <f t="shared" si="476"/>
        <v>45099</v>
      </c>
      <c r="P1047" s="28">
        <v>45114</v>
      </c>
      <c r="Q1047" s="40" t="str">
        <f t="shared" si="460"/>
        <v>S</v>
      </c>
      <c r="R1047" s="41">
        <f t="shared" si="461"/>
        <v>15</v>
      </c>
      <c r="S1047" s="42">
        <f t="shared" si="462"/>
        <v>5</v>
      </c>
      <c r="T1047" s="42">
        <f t="shared" si="463"/>
        <v>10</v>
      </c>
      <c r="U1047" s="42">
        <f t="shared" si="464"/>
        <v>1</v>
      </c>
      <c r="V1047" s="37" t="str">
        <f t="shared" ca="1" si="465"/>
        <v>Executado no prazo</v>
      </c>
      <c r="W1047" s="33" t="e">
        <f t="shared" si="469"/>
        <v>#REF!</v>
      </c>
    </row>
    <row r="1048" spans="1:23" x14ac:dyDescent="0.25">
      <c r="A1048" s="29" t="e">
        <f>#REF!+1</f>
        <v>#REF!</v>
      </c>
      <c r="B1048" s="30" t="s">
        <v>188</v>
      </c>
      <c r="C1048" s="31" t="s">
        <v>406</v>
      </c>
      <c r="D1048" s="32" t="s">
        <v>217</v>
      </c>
      <c r="E1048" s="33" t="str">
        <f t="shared" si="458"/>
        <v>5009/2024 - Ajuste de Uniformes</v>
      </c>
      <c r="F1048" s="34"/>
      <c r="G1048" s="35" t="str">
        <f t="shared" si="475"/>
        <v xml:space="preserve">RETORNO DA CJU </v>
      </c>
      <c r="H1048" s="47" t="s">
        <v>216</v>
      </c>
      <c r="I1048" s="36">
        <v>45601</v>
      </c>
      <c r="J1048" s="37" t="str">
        <f t="shared" si="470"/>
        <v>D</v>
      </c>
      <c r="K1048" s="38" t="s">
        <v>29</v>
      </c>
      <c r="L1048" s="55">
        <v>5</v>
      </c>
      <c r="M1048" s="37">
        <f t="shared" si="459"/>
        <v>45526</v>
      </c>
      <c r="N1048" s="37">
        <f t="shared" si="474"/>
        <v>45531</v>
      </c>
      <c r="O1048" s="37">
        <f t="shared" si="476"/>
        <v>45114</v>
      </c>
      <c r="P1048" s="28">
        <v>45117</v>
      </c>
      <c r="Q1048" s="40" t="str">
        <f t="shared" si="460"/>
        <v>S</v>
      </c>
      <c r="R1048" s="41">
        <f t="shared" si="461"/>
        <v>3</v>
      </c>
      <c r="S1048" s="42">
        <f t="shared" si="462"/>
        <v>5</v>
      </c>
      <c r="T1048" s="42">
        <f t="shared" si="463"/>
        <v>-2</v>
      </c>
      <c r="U1048" s="42">
        <f t="shared" si="464"/>
        <v>1</v>
      </c>
      <c r="V1048" s="37" t="str">
        <f t="shared" ca="1" si="465"/>
        <v>Executado no prazo</v>
      </c>
      <c r="W1048" s="33" t="e">
        <f t="shared" si="469"/>
        <v>#REF!</v>
      </c>
    </row>
    <row r="1049" spans="1:23" x14ac:dyDescent="0.25">
      <c r="A1049" s="29" t="e">
        <f>#REF!+1</f>
        <v>#REF!</v>
      </c>
      <c r="B1049" s="30" t="s">
        <v>188</v>
      </c>
      <c r="C1049" s="31" t="s">
        <v>406</v>
      </c>
      <c r="D1049" s="32" t="s">
        <v>217</v>
      </c>
      <c r="E1049" s="33" t="str">
        <f t="shared" si="458"/>
        <v>5009/2024 - Ajuste de Uniformes</v>
      </c>
      <c r="F1049" s="34"/>
      <c r="G1049" s="35" t="str">
        <f t="shared" si="475"/>
        <v xml:space="preserve">RETORNO DA CJU </v>
      </c>
      <c r="H1049" s="47" t="s">
        <v>216</v>
      </c>
      <c r="I1049" s="36">
        <v>45601</v>
      </c>
      <c r="J1049" s="37" t="str">
        <f t="shared" si="470"/>
        <v>E</v>
      </c>
      <c r="K1049" s="38" t="s">
        <v>30</v>
      </c>
      <c r="L1049" s="55">
        <v>2</v>
      </c>
      <c r="M1049" s="37">
        <f t="shared" si="459"/>
        <v>45531</v>
      </c>
      <c r="N1049" s="37">
        <f t="shared" si="474"/>
        <v>45533</v>
      </c>
      <c r="O1049" s="37">
        <f t="shared" si="476"/>
        <v>45117</v>
      </c>
      <c r="P1049" s="28">
        <v>45120</v>
      </c>
      <c r="Q1049" s="40" t="str">
        <f t="shared" si="460"/>
        <v>S</v>
      </c>
      <c r="R1049" s="41">
        <f t="shared" si="461"/>
        <v>3</v>
      </c>
      <c r="S1049" s="42">
        <f t="shared" si="462"/>
        <v>2</v>
      </c>
      <c r="T1049" s="42">
        <f t="shared" si="463"/>
        <v>1</v>
      </c>
      <c r="U1049" s="42">
        <f t="shared" si="464"/>
        <v>1</v>
      </c>
      <c r="V1049" s="37" t="str">
        <f t="shared" ca="1" si="465"/>
        <v>Executado no prazo</v>
      </c>
      <c r="W1049" s="33" t="e">
        <f t="shared" si="469"/>
        <v>#REF!</v>
      </c>
    </row>
    <row r="1050" spans="1:23" x14ac:dyDescent="0.25">
      <c r="A1050" s="29" t="e">
        <f>#REF!+1</f>
        <v>#REF!</v>
      </c>
      <c r="B1050" s="30" t="s">
        <v>188</v>
      </c>
      <c r="C1050" s="31" t="s">
        <v>406</v>
      </c>
      <c r="D1050" s="32" t="s">
        <v>217</v>
      </c>
      <c r="E1050" s="33" t="str">
        <f t="shared" si="458"/>
        <v>5009/2024 - Ajuste de Uniformes</v>
      </c>
      <c r="F1050" s="34"/>
      <c r="G1050" s="35" t="str">
        <f t="shared" si="475"/>
        <v xml:space="preserve">RETORNO DA CJU </v>
      </c>
      <c r="H1050" s="47" t="s">
        <v>216</v>
      </c>
      <c r="I1050" s="36">
        <v>45601</v>
      </c>
      <c r="J1050" s="37" t="str">
        <f t="shared" si="470"/>
        <v>F</v>
      </c>
      <c r="K1050" s="38" t="s">
        <v>31</v>
      </c>
      <c r="L1050" s="55">
        <v>3</v>
      </c>
      <c r="M1050" s="37">
        <f t="shared" si="459"/>
        <v>45533</v>
      </c>
      <c r="N1050" s="37">
        <f t="shared" si="474"/>
        <v>45536</v>
      </c>
      <c r="O1050" s="37">
        <f t="shared" si="476"/>
        <v>45120</v>
      </c>
      <c r="P1050" s="28">
        <v>45124</v>
      </c>
      <c r="Q1050" s="40" t="str">
        <f t="shared" si="460"/>
        <v>S</v>
      </c>
      <c r="R1050" s="41">
        <f t="shared" si="461"/>
        <v>4</v>
      </c>
      <c r="S1050" s="42">
        <f t="shared" si="462"/>
        <v>3</v>
      </c>
      <c r="T1050" s="42">
        <f t="shared" si="463"/>
        <v>1</v>
      </c>
      <c r="U1050" s="42">
        <f t="shared" si="464"/>
        <v>1</v>
      </c>
      <c r="V1050" s="37" t="str">
        <f t="shared" ca="1" si="465"/>
        <v>Executado no prazo</v>
      </c>
      <c r="W1050" s="33" t="e">
        <f t="shared" si="469"/>
        <v>#REF!</v>
      </c>
    </row>
    <row r="1051" spans="1:23" x14ac:dyDescent="0.25">
      <c r="A1051" s="29" t="e">
        <f>#REF!+1</f>
        <v>#REF!</v>
      </c>
      <c r="B1051" s="30" t="s">
        <v>188</v>
      </c>
      <c r="C1051" s="31" t="s">
        <v>406</v>
      </c>
      <c r="D1051" s="32" t="s">
        <v>217</v>
      </c>
      <c r="E1051" s="33" t="str">
        <f t="shared" si="458"/>
        <v>5009/2024 - Ajuste de Uniformes</v>
      </c>
      <c r="F1051" s="48"/>
      <c r="G1051" s="35" t="str">
        <f t="shared" si="475"/>
        <v xml:space="preserve">RETORNO DA CJU </v>
      </c>
      <c r="H1051" s="47" t="s">
        <v>216</v>
      </c>
      <c r="I1051" s="36">
        <v>45601</v>
      </c>
      <c r="J1051" s="37" t="str">
        <f t="shared" si="470"/>
        <v>G</v>
      </c>
      <c r="K1051" s="38" t="s">
        <v>32</v>
      </c>
      <c r="L1051" s="39">
        <v>5</v>
      </c>
      <c r="M1051" s="37">
        <f t="shared" si="459"/>
        <v>45536</v>
      </c>
      <c r="N1051" s="37">
        <f t="shared" si="474"/>
        <v>45541</v>
      </c>
      <c r="O1051" s="37">
        <f t="shared" si="476"/>
        <v>45124</v>
      </c>
      <c r="P1051" s="28">
        <v>45124</v>
      </c>
      <c r="Q1051" s="40" t="str">
        <f t="shared" si="460"/>
        <v>S</v>
      </c>
      <c r="R1051" s="41">
        <f t="shared" si="461"/>
        <v>0</v>
      </c>
      <c r="S1051" s="42">
        <f t="shared" si="462"/>
        <v>5</v>
      </c>
      <c r="T1051" s="42">
        <f t="shared" si="463"/>
        <v>-5</v>
      </c>
      <c r="U1051" s="42">
        <f t="shared" si="464"/>
        <v>1</v>
      </c>
      <c r="V1051" s="37" t="str">
        <f t="shared" ca="1" si="465"/>
        <v>Executado no prazo</v>
      </c>
      <c r="W1051" s="33" t="e">
        <f t="shared" si="469"/>
        <v>#REF!</v>
      </c>
    </row>
    <row r="1052" spans="1:23" x14ac:dyDescent="0.25">
      <c r="A1052" s="29" t="e">
        <f>#REF!+1</f>
        <v>#REF!</v>
      </c>
      <c r="B1052" s="30" t="s">
        <v>188</v>
      </c>
      <c r="C1052" s="31" t="s">
        <v>406</v>
      </c>
      <c r="D1052" s="32" t="s">
        <v>217</v>
      </c>
      <c r="E1052" s="33" t="str">
        <f t="shared" si="458"/>
        <v>5009/2024 - Ajuste de Uniformes</v>
      </c>
      <c r="F1052" s="48"/>
      <c r="G1052" s="35" t="str">
        <f t="shared" si="475"/>
        <v xml:space="preserve">RETORNO DA CJU </v>
      </c>
      <c r="H1052" s="47" t="s">
        <v>216</v>
      </c>
      <c r="I1052" s="36">
        <v>45601</v>
      </c>
      <c r="J1052" s="37" t="str">
        <f t="shared" si="470"/>
        <v>H</v>
      </c>
      <c r="K1052" s="38" t="s">
        <v>33</v>
      </c>
      <c r="L1052" s="39">
        <v>5</v>
      </c>
      <c r="M1052" s="37">
        <f t="shared" si="459"/>
        <v>45541</v>
      </c>
      <c r="N1052" s="37">
        <f t="shared" si="474"/>
        <v>45546</v>
      </c>
      <c r="O1052" s="37">
        <f t="shared" si="476"/>
        <v>45124</v>
      </c>
      <c r="P1052" s="28">
        <v>45126</v>
      </c>
      <c r="Q1052" s="40" t="str">
        <f t="shared" si="460"/>
        <v>S</v>
      </c>
      <c r="R1052" s="41">
        <f t="shared" si="461"/>
        <v>2</v>
      </c>
      <c r="S1052" s="42">
        <f t="shared" si="462"/>
        <v>5</v>
      </c>
      <c r="T1052" s="42">
        <f t="shared" si="463"/>
        <v>-3</v>
      </c>
      <c r="U1052" s="42">
        <f t="shared" si="464"/>
        <v>1</v>
      </c>
      <c r="V1052" s="37" t="str">
        <f t="shared" ca="1" si="465"/>
        <v>Executado no prazo</v>
      </c>
      <c r="W1052" s="33" t="e">
        <f t="shared" si="469"/>
        <v>#REF!</v>
      </c>
    </row>
    <row r="1053" spans="1:23" x14ac:dyDescent="0.25">
      <c r="A1053" s="29" t="e">
        <f>#REF!+1</f>
        <v>#REF!</v>
      </c>
      <c r="B1053" s="30" t="s">
        <v>188</v>
      </c>
      <c r="C1053" s="31" t="s">
        <v>406</v>
      </c>
      <c r="D1053" s="32" t="s">
        <v>217</v>
      </c>
      <c r="E1053" s="33" t="str">
        <f t="shared" si="458"/>
        <v>5009/2024 - Ajuste de Uniformes</v>
      </c>
      <c r="F1053" s="48"/>
      <c r="G1053" s="35" t="str">
        <f t="shared" si="475"/>
        <v xml:space="preserve">RETORNO DA CJU </v>
      </c>
      <c r="H1053" s="47" t="s">
        <v>216</v>
      </c>
      <c r="I1053" s="36">
        <v>45601</v>
      </c>
      <c r="J1053" s="37" t="str">
        <f t="shared" si="470"/>
        <v>I</v>
      </c>
      <c r="K1053" s="38" t="s">
        <v>34</v>
      </c>
      <c r="L1053" s="39">
        <v>15</v>
      </c>
      <c r="M1053" s="37">
        <f t="shared" si="459"/>
        <v>45546</v>
      </c>
      <c r="N1053" s="37">
        <f t="shared" si="474"/>
        <v>45561</v>
      </c>
      <c r="O1053" s="37">
        <f t="shared" si="476"/>
        <v>45126</v>
      </c>
      <c r="P1053" s="28"/>
      <c r="Q1053" s="40" t="str">
        <f t="shared" si="460"/>
        <v/>
      </c>
      <c r="R1053" s="41" t="str">
        <f t="shared" si="461"/>
        <v/>
      </c>
      <c r="S1053" s="42" t="str">
        <f t="shared" si="462"/>
        <v/>
      </c>
      <c r="T1053" s="42" t="str">
        <f t="shared" si="463"/>
        <v/>
      </c>
      <c r="U1053" s="42">
        <f t="shared" si="464"/>
        <v>0</v>
      </c>
      <c r="V1053" s="37" t="str">
        <f t="shared" ca="1" si="465"/>
        <v>No prazo, em andamento</v>
      </c>
      <c r="W1053" s="33" t="e">
        <f t="shared" si="469"/>
        <v>#REF!</v>
      </c>
    </row>
    <row r="1054" spans="1:23" x14ac:dyDescent="0.25">
      <c r="A1054" s="29" t="e">
        <f>#REF!+1</f>
        <v>#REF!</v>
      </c>
      <c r="B1054" s="30" t="s">
        <v>188</v>
      </c>
      <c r="C1054" s="31" t="s">
        <v>406</v>
      </c>
      <c r="D1054" s="32" t="s">
        <v>217</v>
      </c>
      <c r="E1054" s="33" t="str">
        <f t="shared" si="458"/>
        <v>5009/2024 - Ajuste de Uniformes</v>
      </c>
      <c r="F1054" s="48"/>
      <c r="G1054" s="35" t="str">
        <f t="shared" si="475"/>
        <v xml:space="preserve">RETORNO DA CJU </v>
      </c>
      <c r="H1054" s="47" t="s">
        <v>216</v>
      </c>
      <c r="I1054" s="36">
        <v>45601</v>
      </c>
      <c r="J1054" s="37" t="str">
        <f t="shared" si="470"/>
        <v>J</v>
      </c>
      <c r="K1054" s="38" t="s">
        <v>35</v>
      </c>
      <c r="L1054" s="39">
        <v>5</v>
      </c>
      <c r="M1054" s="37">
        <f t="shared" si="459"/>
        <v>45561</v>
      </c>
      <c r="N1054" s="37">
        <f t="shared" si="474"/>
        <v>45566</v>
      </c>
      <c r="O1054" s="37" t="str">
        <f t="shared" si="476"/>
        <v/>
      </c>
      <c r="P1054" s="28"/>
      <c r="Q1054" s="40" t="str">
        <f t="shared" si="460"/>
        <v/>
      </c>
      <c r="R1054" s="41" t="str">
        <f t="shared" si="461"/>
        <v/>
      </c>
      <c r="S1054" s="42" t="str">
        <f t="shared" si="462"/>
        <v/>
      </c>
      <c r="T1054" s="42" t="str">
        <f t="shared" si="463"/>
        <v/>
      </c>
      <c r="U1054" s="42">
        <f t="shared" si="464"/>
        <v>0</v>
      </c>
      <c r="V1054" s="37" t="str">
        <f t="shared" ca="1" si="465"/>
        <v>No prazo, ainda não iniciado</v>
      </c>
      <c r="W1054" s="33" t="e">
        <f t="shared" si="469"/>
        <v>#REF!</v>
      </c>
    </row>
    <row r="1055" spans="1:23" x14ac:dyDescent="0.25">
      <c r="A1055" s="29" t="e">
        <f>#REF!+1</f>
        <v>#REF!</v>
      </c>
      <c r="B1055" s="30" t="s">
        <v>188</v>
      </c>
      <c r="C1055" s="31" t="s">
        <v>406</v>
      </c>
      <c r="D1055" s="32" t="s">
        <v>217</v>
      </c>
      <c r="E1055" s="33" t="str">
        <f t="shared" si="458"/>
        <v>5009/2024 - Ajuste de Uniformes</v>
      </c>
      <c r="F1055" s="48"/>
      <c r="G1055" s="35" t="str">
        <f t="shared" si="475"/>
        <v xml:space="preserve">RETORNO DA CJU </v>
      </c>
      <c r="H1055" s="47" t="s">
        <v>216</v>
      </c>
      <c r="I1055" s="36">
        <v>45601</v>
      </c>
      <c r="J1055" s="37" t="str">
        <f t="shared" si="470"/>
        <v>K</v>
      </c>
      <c r="K1055" s="38" t="s">
        <v>36</v>
      </c>
      <c r="L1055" s="39">
        <v>20</v>
      </c>
      <c r="M1055" s="37">
        <f t="shared" si="459"/>
        <v>45566</v>
      </c>
      <c r="N1055" s="37">
        <f t="shared" si="474"/>
        <v>45586</v>
      </c>
      <c r="O1055" s="37" t="str">
        <f t="shared" si="476"/>
        <v/>
      </c>
      <c r="P1055" s="28"/>
      <c r="Q1055" s="40" t="str">
        <f t="shared" si="460"/>
        <v/>
      </c>
      <c r="R1055" s="41" t="str">
        <f t="shared" si="461"/>
        <v/>
      </c>
      <c r="S1055" s="42" t="str">
        <f t="shared" si="462"/>
        <v/>
      </c>
      <c r="T1055" s="42" t="str">
        <f t="shared" si="463"/>
        <v/>
      </c>
      <c r="U1055" s="42">
        <f t="shared" si="464"/>
        <v>0</v>
      </c>
      <c r="V1055" s="37" t="str">
        <f t="shared" ca="1" si="465"/>
        <v>No prazo, ainda não iniciado</v>
      </c>
      <c r="W1055" s="33" t="e">
        <f t="shared" si="469"/>
        <v>#REF!</v>
      </c>
    </row>
    <row r="1056" spans="1:23" x14ac:dyDescent="0.25">
      <c r="A1056" s="29" t="e">
        <f>#REF!+1</f>
        <v>#REF!</v>
      </c>
      <c r="B1056" s="30" t="s">
        <v>188</v>
      </c>
      <c r="C1056" s="31" t="s">
        <v>406</v>
      </c>
      <c r="D1056" s="32" t="s">
        <v>217</v>
      </c>
      <c r="E1056" s="33" t="str">
        <f t="shared" si="458"/>
        <v>5009/2024 - Ajuste de Uniformes</v>
      </c>
      <c r="F1056" s="48"/>
      <c r="G1056" s="35" t="str">
        <f t="shared" si="475"/>
        <v xml:space="preserve">RETORNO DA CJU </v>
      </c>
      <c r="H1056" s="47" t="s">
        <v>216</v>
      </c>
      <c r="I1056" s="36">
        <v>45601</v>
      </c>
      <c r="J1056" s="37" t="str">
        <f t="shared" si="470"/>
        <v>L</v>
      </c>
      <c r="K1056" s="38" t="s">
        <v>37</v>
      </c>
      <c r="L1056" s="39">
        <v>5</v>
      </c>
      <c r="M1056" s="37">
        <f t="shared" si="459"/>
        <v>45586</v>
      </c>
      <c r="N1056" s="43">
        <f>I1056-10</f>
        <v>45591</v>
      </c>
      <c r="O1056" s="37" t="str">
        <f t="shared" si="476"/>
        <v/>
      </c>
      <c r="P1056" s="28"/>
      <c r="Q1056" s="40" t="str">
        <f t="shared" si="460"/>
        <v/>
      </c>
      <c r="R1056" s="41" t="str">
        <f t="shared" si="461"/>
        <v/>
      </c>
      <c r="S1056" s="42" t="str">
        <f t="shared" si="462"/>
        <v/>
      </c>
      <c r="T1056" s="42" t="str">
        <f t="shared" si="463"/>
        <v/>
      </c>
      <c r="U1056" s="42">
        <f t="shared" si="464"/>
        <v>0</v>
      </c>
      <c r="V1056" s="37" t="str">
        <f t="shared" ca="1" si="465"/>
        <v>No prazo, ainda não iniciado</v>
      </c>
      <c r="W1056" s="33" t="e">
        <f t="shared" si="469"/>
        <v>#REF!</v>
      </c>
    </row>
  </sheetData>
  <autoFilter ref="A1:V1056"/>
  <pageMargins left="0.25" right="0.25" top="0.75" bottom="0.75" header="0.511811023622047" footer="0.511811023622047"/>
  <pageSetup paperSize="9" fitToHeight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68"/>
  <sheetViews>
    <sheetView topLeftCell="C1" zoomScaleNormal="100" workbookViewId="0">
      <selection activeCell="E4" activeCellId="1" sqref="I903:I913 E4"/>
    </sheetView>
  </sheetViews>
  <sheetFormatPr defaultColWidth="8.7109375" defaultRowHeight="15" x14ac:dyDescent="0.25"/>
  <cols>
    <col min="1" max="1" width="7" customWidth="1"/>
    <col min="2" max="2" width="31.85546875" customWidth="1"/>
    <col min="3" max="3" width="114.28515625" customWidth="1"/>
    <col min="4" max="4" width="22.42578125" style="56" customWidth="1"/>
    <col min="5" max="5" width="27.7109375" style="56" customWidth="1"/>
    <col min="6" max="6" width="27.28515625" customWidth="1"/>
    <col min="7" max="9" width="7.85546875" customWidth="1"/>
    <col min="10" max="15" width="8.85546875" customWidth="1"/>
    <col min="16" max="16" width="7.85546875" customWidth="1"/>
    <col min="17" max="20" width="8.85546875" customWidth="1"/>
    <col min="21" max="37" width="7.85546875" customWidth="1"/>
    <col min="38" max="45" width="9.85546875" customWidth="1"/>
    <col min="46" max="49" width="7.85546875" customWidth="1"/>
    <col min="50" max="50" width="9.85546875" customWidth="1"/>
    <col min="51" max="65" width="7.85546875" customWidth="1"/>
    <col min="66" max="66" width="8.140625" customWidth="1"/>
    <col min="67" max="67" width="7" customWidth="1"/>
    <col min="68" max="68" width="10.28515625" customWidth="1"/>
  </cols>
  <sheetData>
    <row r="3" spans="1:6" x14ac:dyDescent="0.25">
      <c r="A3" s="57" t="s">
        <v>0</v>
      </c>
      <c r="B3" s="58" t="s">
        <v>218</v>
      </c>
      <c r="C3" s="59" t="s">
        <v>3</v>
      </c>
      <c r="D3" s="60" t="s">
        <v>219</v>
      </c>
      <c r="E3" s="60" t="s">
        <v>220</v>
      </c>
      <c r="F3" s="61" t="s">
        <v>221</v>
      </c>
    </row>
    <row r="4" spans="1:6" x14ac:dyDescent="0.25">
      <c r="A4" s="62">
        <v>1</v>
      </c>
      <c r="B4" s="63"/>
      <c r="C4" t="str">
        <f>IFERROR(VLOOKUP(A4,CATRAB!$A:$D,4,FALSE()),"")</f>
        <v>Material Hospitalar e Odontológico (1,4 e 5)</v>
      </c>
      <c r="D4" s="56">
        <v>38</v>
      </c>
      <c r="E4" s="64"/>
      <c r="F4" s="65">
        <f t="shared" ref="F4:F35" si="0">E4/D4</f>
        <v>0</v>
      </c>
    </row>
    <row r="5" spans="1:6" x14ac:dyDescent="0.25">
      <c r="A5" s="66">
        <v>2</v>
      </c>
      <c r="B5" s="67"/>
      <c r="C5" t="str">
        <f>IFERROR(VLOOKUP(A5,CATRAB!$A:$D,4,FALSE()),"")</f>
        <v xml:space="preserve">Material odontológico III/ RMS-2 </v>
      </c>
      <c r="D5" s="56">
        <v>547</v>
      </c>
      <c r="E5" s="64"/>
      <c r="F5" s="65">
        <f t="shared" si="0"/>
        <v>0</v>
      </c>
    </row>
    <row r="6" spans="1:6" x14ac:dyDescent="0.25">
      <c r="A6" s="66">
        <v>3</v>
      </c>
      <c r="B6" s="67"/>
      <c r="C6" t="str">
        <f>IFERROR(VLOOKUP(A6,CATRAB!$A:$D,4,FALSE()),"")</f>
        <v>Material Hospitalar e Odontológico (1,4 e 5)</v>
      </c>
      <c r="D6" s="56">
        <v>247</v>
      </c>
      <c r="E6" s="56">
        <v>190</v>
      </c>
      <c r="F6" s="65">
        <f t="shared" si="0"/>
        <v>0.76923076923076927</v>
      </c>
    </row>
    <row r="7" spans="1:6" x14ac:dyDescent="0.25">
      <c r="A7" s="66">
        <v>4</v>
      </c>
      <c r="B7" s="67"/>
      <c r="C7" t="str">
        <f>IFERROR(VLOOKUP(A7,CATRAB!$A:$D,4,FALSE()),"")</f>
        <v>Cirurgia Cardíaca, Vascular e Eletrofisiologia</v>
      </c>
      <c r="D7" s="56">
        <v>110</v>
      </c>
      <c r="E7" s="56">
        <v>73</v>
      </c>
      <c r="F7" s="65">
        <f t="shared" si="0"/>
        <v>0.66363636363636369</v>
      </c>
    </row>
    <row r="8" spans="1:6" x14ac:dyDescent="0.25">
      <c r="A8" s="66">
        <v>5</v>
      </c>
      <c r="B8" s="67"/>
      <c r="C8" t="str">
        <f>IFERROR(VLOOKUP(A8,CATRAB!$A:$D,4,FALSE()),"")</f>
        <v>Traumato – Ortopedia /RMS-3</v>
      </c>
      <c r="D8" s="56">
        <v>105</v>
      </c>
      <c r="E8" s="56">
        <v>4</v>
      </c>
      <c r="F8" s="65">
        <f t="shared" si="0"/>
        <v>3.8095238095238099E-2</v>
      </c>
    </row>
    <row r="9" spans="1:6" x14ac:dyDescent="0.25">
      <c r="A9" s="66">
        <v>6</v>
      </c>
      <c r="B9" s="67"/>
      <c r="C9" t="str">
        <f>IFERROR(VLOOKUP(A9,CATRAB!$A:$D,4,FALSE()),"")</f>
        <v>Material Odontológico IV/ RMS-2</v>
      </c>
      <c r="D9" s="56">
        <v>491</v>
      </c>
      <c r="E9" s="64"/>
      <c r="F9" s="65">
        <f t="shared" si="0"/>
        <v>0</v>
      </c>
    </row>
    <row r="10" spans="1:6" x14ac:dyDescent="0.25">
      <c r="A10" s="66">
        <v>7</v>
      </c>
      <c r="B10" s="67"/>
      <c r="C10" t="str">
        <f>IFERROR(VLOOKUP(A10,CATRAB!$A:$D,4,FALSE()),"")</f>
        <v>Material Odontológico III/2 RMS-2</v>
      </c>
      <c r="D10" s="56">
        <v>280</v>
      </c>
      <c r="E10" s="56">
        <v>0</v>
      </c>
      <c r="F10" s="65">
        <f t="shared" si="0"/>
        <v>0</v>
      </c>
    </row>
    <row r="11" spans="1:6" x14ac:dyDescent="0.25">
      <c r="A11" s="66">
        <v>8</v>
      </c>
      <c r="B11" s="67"/>
      <c r="C11" t="str">
        <f>IFERROR(VLOOKUP(A11,CATRAB!$A:$D,4,FALSE()),"")</f>
        <v>Material cirúrgico especializado</v>
      </c>
      <c r="D11" s="56">
        <v>419</v>
      </c>
      <c r="E11" s="64"/>
      <c r="F11" s="65">
        <f t="shared" si="0"/>
        <v>0</v>
      </c>
    </row>
    <row r="12" spans="1:6" x14ac:dyDescent="0.25">
      <c r="A12" s="66">
        <v>9</v>
      </c>
      <c r="B12" s="67"/>
      <c r="C12" t="str">
        <f>IFERROR(VLOOKUP(A12,CATRAB!$A:$D,4,FALSE()),"")</f>
        <v xml:space="preserve">Nutrição e Dietéticos </v>
      </c>
      <c r="D12" s="56">
        <v>75</v>
      </c>
      <c r="E12" s="64"/>
      <c r="F12" s="65">
        <f t="shared" si="0"/>
        <v>0</v>
      </c>
    </row>
    <row r="13" spans="1:6" x14ac:dyDescent="0.25">
      <c r="A13" s="66">
        <v>10</v>
      </c>
      <c r="B13" s="67"/>
      <c r="C13" t="str">
        <f>IFERROR(VLOOKUP(A13,CATRAB!$A:$D,4,FALSE()),"")</f>
        <v xml:space="preserve">Bucomaxilofacial </v>
      </c>
      <c r="D13" s="64"/>
      <c r="E13" s="64"/>
      <c r="F13" s="65" t="e">
        <f t="shared" si="0"/>
        <v>#DIV/0!</v>
      </c>
    </row>
    <row r="14" spans="1:6" x14ac:dyDescent="0.25">
      <c r="A14" s="66">
        <v>11</v>
      </c>
      <c r="B14" s="67"/>
      <c r="C14" t="str">
        <f>IFERROR(VLOOKUP(A14,CATRAB!$A:$D,4,FALSE()),"")</f>
        <v xml:space="preserve">Hemodinâmica </v>
      </c>
      <c r="D14" s="64"/>
      <c r="E14" s="64"/>
      <c r="F14" s="65" t="e">
        <f t="shared" si="0"/>
        <v>#DIV/0!</v>
      </c>
    </row>
    <row r="15" spans="1:6" x14ac:dyDescent="0.25">
      <c r="A15" s="66">
        <v>12</v>
      </c>
      <c r="B15" s="67"/>
      <c r="C15" t="str">
        <f>IFERROR(VLOOKUP(A15,CATRAB!$A:$D,4,FALSE()),"")</f>
        <v xml:space="preserve">Medicamentos /RMS-2 </v>
      </c>
      <c r="D15" s="64"/>
      <c r="E15" s="64"/>
      <c r="F15" s="65" t="e">
        <f t="shared" si="0"/>
        <v>#DIV/0!</v>
      </c>
    </row>
    <row r="16" spans="1:6" x14ac:dyDescent="0.25">
      <c r="A16" s="66">
        <v>13</v>
      </c>
      <c r="B16" s="67"/>
      <c r="C16" t="str">
        <f>IFERROR(VLOOKUP(A16,CATRAB!$A:$D,4,FALSE()),"")</f>
        <v>Medicamentos / RMS-1, 4 e 5</v>
      </c>
      <c r="D16" s="56">
        <v>370</v>
      </c>
      <c r="E16" s="64"/>
      <c r="F16" s="65">
        <f t="shared" si="0"/>
        <v>0</v>
      </c>
    </row>
    <row r="17" spans="1:6" x14ac:dyDescent="0.25">
      <c r="A17" s="66">
        <v>14</v>
      </c>
      <c r="B17" s="67"/>
      <c r="C17" t="str">
        <f>IFERROR(VLOOKUP(A17,CATRAB!$A:$D,4,FALSE()),"")</f>
        <v>Material Odontológico I/ RMS-2</v>
      </c>
      <c r="D17" s="56">
        <v>619</v>
      </c>
      <c r="E17" s="64"/>
      <c r="F17" s="65">
        <f t="shared" si="0"/>
        <v>0</v>
      </c>
    </row>
    <row r="18" spans="1:6" x14ac:dyDescent="0.25">
      <c r="A18" s="66">
        <v>15</v>
      </c>
      <c r="B18" s="67"/>
      <c r="C18" t="str">
        <f>IFERROR(VLOOKUP(A18,CATRAB!$A:$D,4,FALSE()),"")</f>
        <v>Material Odontológico II/ RMS-2</v>
      </c>
      <c r="D18" s="56">
        <v>307</v>
      </c>
      <c r="E18" s="64"/>
      <c r="F18" s="65">
        <f t="shared" si="0"/>
        <v>0</v>
      </c>
    </row>
    <row r="19" spans="1:6" x14ac:dyDescent="0.25">
      <c r="A19" s="66">
        <v>16</v>
      </c>
      <c r="B19" s="67"/>
      <c r="C19" t="str">
        <f>IFERROR(VLOOKUP(A19,CATRAB!$A:$D,4,FALSE()),"")</f>
        <v xml:space="preserve">Medicamentos AC </v>
      </c>
      <c r="D19" s="64"/>
      <c r="E19" s="64"/>
      <c r="F19" s="65" t="e">
        <f t="shared" si="0"/>
        <v>#DIV/0!</v>
      </c>
    </row>
    <row r="20" spans="1:6" x14ac:dyDescent="0.25">
      <c r="A20" s="66">
        <v>17</v>
      </c>
      <c r="B20" s="67"/>
      <c r="C20" t="str">
        <f>IFERROR(VLOOKUP(A20,CATRAB!$A:$D,4,FALSE()),"")</f>
        <v xml:space="preserve">Neurocirurgia </v>
      </c>
      <c r="D20" s="64"/>
      <c r="E20" s="64"/>
      <c r="F20" s="65" t="e">
        <f t="shared" si="0"/>
        <v>#DIV/0!</v>
      </c>
    </row>
    <row r="21" spans="1:6" x14ac:dyDescent="0.25">
      <c r="A21" s="66">
        <v>18</v>
      </c>
      <c r="B21" s="67"/>
      <c r="C21" t="str">
        <f>IFERROR(VLOOKUP(A21,CATRAB!$A:$D,4,FALSE()),"")</f>
        <v xml:space="preserve">Equipamentos de Saúde </v>
      </c>
      <c r="D21" s="56">
        <v>307</v>
      </c>
      <c r="E21" s="64"/>
      <c r="F21" s="65">
        <f t="shared" si="0"/>
        <v>0</v>
      </c>
    </row>
    <row r="22" spans="1:6" x14ac:dyDescent="0.25">
      <c r="A22" s="66">
        <v>19</v>
      </c>
      <c r="B22" s="67"/>
      <c r="C22" t="str">
        <f>IFERROR(VLOOKUP(A22,CATRAB!$A:$D,4,FALSE()),"")</f>
        <v>Material cirúrgico especializado</v>
      </c>
      <c r="D22" s="64"/>
      <c r="E22" s="64"/>
      <c r="F22" s="65" t="e">
        <f t="shared" si="0"/>
        <v>#DIV/0!</v>
      </c>
    </row>
    <row r="23" spans="1:6" x14ac:dyDescent="0.25">
      <c r="A23" s="66">
        <v>20</v>
      </c>
      <c r="B23" s="67"/>
      <c r="C23" t="str">
        <f>IFERROR(VLOOKUP(A23,CATRAB!$A:$D,4,FALSE()),"")</f>
        <v>Material Cirúrgico Comum</v>
      </c>
      <c r="D23" s="64"/>
      <c r="E23" s="64"/>
      <c r="F23" s="65" t="e">
        <f t="shared" si="0"/>
        <v>#DIV/0!</v>
      </c>
    </row>
    <row r="24" spans="1:6" x14ac:dyDescent="0.25">
      <c r="A24" s="66">
        <v>21</v>
      </c>
      <c r="B24" s="67"/>
      <c r="C24" t="str">
        <f>IFERROR(VLOOKUP(A24,CATRAB!$A:$D,4,FALSE()),"")</f>
        <v>Material Cirúrgico Comum</v>
      </c>
      <c r="D24" s="56">
        <v>400</v>
      </c>
      <c r="E24" s="64"/>
      <c r="F24" s="65">
        <f t="shared" si="0"/>
        <v>0</v>
      </c>
    </row>
    <row r="25" spans="1:6" x14ac:dyDescent="0.25">
      <c r="A25" s="66">
        <v>22</v>
      </c>
      <c r="B25" s="67"/>
      <c r="C25" t="str">
        <f>IFERROR(VLOOKUP(A25,CATRAB!$A:$D,4,FALSE()),"")</f>
        <v>Material Diagnóstico</v>
      </c>
      <c r="D25" s="56">
        <v>455</v>
      </c>
      <c r="E25" s="64"/>
      <c r="F25" s="65">
        <f t="shared" si="0"/>
        <v>0</v>
      </c>
    </row>
    <row r="26" spans="1:6" x14ac:dyDescent="0.25">
      <c r="A26" s="66">
        <v>23</v>
      </c>
      <c r="B26" s="67"/>
      <c r="C26" t="str">
        <f>IFERROR(VLOOKUP(A26,CATRAB!$A:$D,4,FALSE()),"")</f>
        <v>Material de Marinharia</v>
      </c>
      <c r="D26" s="56">
        <v>154</v>
      </c>
      <c r="E26" s="64"/>
      <c r="F26" s="65">
        <f t="shared" si="0"/>
        <v>0</v>
      </c>
    </row>
    <row r="27" spans="1:6" x14ac:dyDescent="0.25">
      <c r="A27" s="66">
        <v>24</v>
      </c>
      <c r="B27" s="67"/>
      <c r="C27" t="str">
        <f>IFERROR(VLOOKUP(A27,CATRAB!$A:$D,4,FALSE()),"")</f>
        <v>Material de Expediente Timbrado</v>
      </c>
      <c r="D27" s="64"/>
      <c r="E27" s="64"/>
      <c r="F27" s="65" t="e">
        <f t="shared" si="0"/>
        <v>#DIV/0!</v>
      </c>
    </row>
    <row r="28" spans="1:6" x14ac:dyDescent="0.25">
      <c r="A28" s="66">
        <v>25</v>
      </c>
      <c r="B28" s="67"/>
      <c r="C28" t="str">
        <f>IFERROR(VLOOKUP(A28,CATRAB!$A:$D,4,FALSE()),"")</f>
        <v>Ferramentas e Materiais Elétricos (RPMC-4)</v>
      </c>
      <c r="D28" s="56">
        <v>57</v>
      </c>
      <c r="E28" s="64"/>
      <c r="F28" s="65">
        <f t="shared" si="0"/>
        <v>0</v>
      </c>
    </row>
    <row r="29" spans="1:6" x14ac:dyDescent="0.25">
      <c r="A29" s="66">
        <v>26</v>
      </c>
      <c r="B29" s="67"/>
      <c r="C29" t="str">
        <f>IFERROR(VLOOKUP(A29,CATRAB!$A:$D,4,FALSE()),"")</f>
        <v>Tintas - Maximiano e Ary Rongel</v>
      </c>
      <c r="D29" s="64"/>
      <c r="E29" s="64"/>
      <c r="F29" s="65" t="e">
        <f t="shared" si="0"/>
        <v>#DIV/0!</v>
      </c>
    </row>
    <row r="30" spans="1:6" x14ac:dyDescent="0.25">
      <c r="A30" s="66">
        <v>27</v>
      </c>
      <c r="B30" s="67"/>
      <c r="C30" t="str">
        <f>IFERROR(VLOOKUP(A30,CATRAB!$A:$D,4,FALSE()),"")</f>
        <v>Produtos Químicos</v>
      </c>
      <c r="D30" s="64"/>
      <c r="E30" s="64"/>
      <c r="F30" s="65" t="e">
        <f t="shared" si="0"/>
        <v>#DIV/0!</v>
      </c>
    </row>
    <row r="31" spans="1:6" x14ac:dyDescent="0.25">
      <c r="A31" s="66">
        <v>28</v>
      </c>
      <c r="B31" s="67"/>
      <c r="C31" t="str">
        <f>IFERROR(VLOOKUP(A31,CATRAB!$A:$D,4,FALSE()),"")</f>
        <v>Tintas - NAM Atlântico</v>
      </c>
      <c r="D31" s="64"/>
      <c r="E31" s="64"/>
      <c r="F31" s="65" t="e">
        <f t="shared" si="0"/>
        <v>#DIV/0!</v>
      </c>
    </row>
    <row r="32" spans="1:6" x14ac:dyDescent="0.25">
      <c r="A32" s="66">
        <v>29</v>
      </c>
      <c r="B32" s="67"/>
      <c r="C32" t="str">
        <f>IFERROR(VLOOKUP(A32,CATRAB!$A:$D,4,FALSE()),"")</f>
        <v>Tintas - Obras Mortas</v>
      </c>
      <c r="D32" s="56">
        <v>2</v>
      </c>
      <c r="E32" s="56">
        <v>2</v>
      </c>
      <c r="F32" s="65">
        <f t="shared" si="0"/>
        <v>1</v>
      </c>
    </row>
    <row r="33" spans="1:6" x14ac:dyDescent="0.25">
      <c r="A33" s="66">
        <v>30</v>
      </c>
      <c r="B33" s="67"/>
      <c r="C33" t="str">
        <f>IFERROR(VLOOKUP(A33,CATRAB!$A:$D,4,FALSE()),"")</f>
        <v>Tintas - Casco Externo e Convés</v>
      </c>
      <c r="D33" s="56">
        <v>69</v>
      </c>
      <c r="E33" s="64"/>
      <c r="F33" s="65">
        <f t="shared" si="0"/>
        <v>0</v>
      </c>
    </row>
    <row r="34" spans="1:6" x14ac:dyDescent="0.25">
      <c r="A34" s="66">
        <v>31</v>
      </c>
      <c r="B34" s="67"/>
      <c r="C34" t="str">
        <f>IFERROR(VLOOKUP(A34,CATRAB!$A:$D,4,FALSE()),"")</f>
        <v>Tintas – Tanques</v>
      </c>
      <c r="D34" s="56">
        <v>14</v>
      </c>
      <c r="E34" s="64"/>
      <c r="F34" s="65">
        <f t="shared" si="0"/>
        <v>0</v>
      </c>
    </row>
    <row r="35" spans="1:6" x14ac:dyDescent="0.25">
      <c r="A35" s="66">
        <v>32</v>
      </c>
      <c r="B35" s="67"/>
      <c r="C35" t="str">
        <f>IFERROR(VLOOKUP(A35,CATRAB!$A:$D,4,FALSE()),"")</f>
        <v>Material de Cama e Mesa</v>
      </c>
      <c r="D35" s="56">
        <v>98</v>
      </c>
      <c r="E35" s="64"/>
      <c r="F35" s="65">
        <f t="shared" si="0"/>
        <v>0</v>
      </c>
    </row>
    <row r="36" spans="1:6" x14ac:dyDescent="0.25">
      <c r="A36" s="66">
        <v>33</v>
      </c>
      <c r="B36" s="67"/>
      <c r="C36" t="str">
        <f>IFERROR(VLOOKUP(A36,CATRAB!$A:$D,4,FALSE()),"")</f>
        <v>Material de Pintura (RPMC-4)</v>
      </c>
      <c r="D36" s="56">
        <v>14</v>
      </c>
      <c r="E36" s="64"/>
      <c r="F36" s="65">
        <f t="shared" ref="F36:F67" si="1">E36/D36</f>
        <v>0</v>
      </c>
    </row>
    <row r="37" spans="1:6" x14ac:dyDescent="0.25">
      <c r="A37" s="66">
        <v>34</v>
      </c>
      <c r="B37" s="67"/>
      <c r="C37" t="str">
        <f>IFERROR(VLOOKUP(A37,CATRAB!$A:$D,4,FALSE()),"")</f>
        <v>Material de Marinharia</v>
      </c>
      <c r="D37" s="56">
        <v>28</v>
      </c>
      <c r="E37" s="64"/>
      <c r="F37" s="65">
        <f t="shared" si="1"/>
        <v>0</v>
      </c>
    </row>
    <row r="38" spans="1:6" x14ac:dyDescent="0.25">
      <c r="A38" s="66">
        <v>35</v>
      </c>
      <c r="B38" s="67"/>
      <c r="C38" t="str">
        <f>IFERROR(VLOOKUP(A38,CATRAB!$A:$D,4,FALSE()),"")</f>
        <v>Material de Higiene, Limpeza, Expediente e Descartáveis (RPMC-4)</v>
      </c>
      <c r="D38" s="56">
        <v>10</v>
      </c>
      <c r="E38" s="64"/>
      <c r="F38" s="65">
        <f t="shared" si="1"/>
        <v>0</v>
      </c>
    </row>
    <row r="39" spans="1:6" x14ac:dyDescent="0.25">
      <c r="A39" s="66">
        <v>36</v>
      </c>
      <c r="B39" s="67"/>
      <c r="C39" t="str">
        <f>IFERROR(VLOOKUP(A39,CATRAB!$A:$D,4,FALSE()),"")</f>
        <v>Cabos Navais</v>
      </c>
      <c r="D39" s="56">
        <v>460</v>
      </c>
      <c r="E39" s="64"/>
      <c r="F39" s="65">
        <f t="shared" si="1"/>
        <v>0</v>
      </c>
    </row>
    <row r="40" spans="1:6" x14ac:dyDescent="0.25">
      <c r="A40" s="66">
        <v>37</v>
      </c>
      <c r="B40" s="67"/>
      <c r="C40" t="str">
        <f>IFERROR(VLOOKUP(A40,CATRAB!$A:$D,4,FALSE()),"")</f>
        <v>Palamenta de Rancho Tipo 1</v>
      </c>
      <c r="D40" s="56">
        <v>342</v>
      </c>
      <c r="E40" s="64"/>
      <c r="F40" s="65">
        <f t="shared" si="1"/>
        <v>0</v>
      </c>
    </row>
    <row r="41" spans="1:6" x14ac:dyDescent="0.25">
      <c r="A41" s="66">
        <v>38</v>
      </c>
      <c r="B41" s="67"/>
      <c r="C41" t="str">
        <f>IFERROR(VLOOKUP(A41,CATRAB!$A:$D,4,FALSE()),"")</f>
        <v>Bandeiras</v>
      </c>
      <c r="D41" s="56">
        <v>167</v>
      </c>
      <c r="E41" s="64"/>
      <c r="F41" s="65">
        <f t="shared" si="1"/>
        <v>0</v>
      </c>
    </row>
    <row r="42" spans="1:6" x14ac:dyDescent="0.25">
      <c r="A42" s="66">
        <v>39</v>
      </c>
      <c r="B42" s="67"/>
      <c r="C42" t="str">
        <f>IFERROR(VLOOKUP(A42,CATRAB!$A:$D,4,FALSE()),"")</f>
        <v>Material de Cav e Ferramentas</v>
      </c>
      <c r="D42" s="64">
        <v>20</v>
      </c>
      <c r="E42" s="64"/>
      <c r="F42" s="65">
        <f t="shared" si="1"/>
        <v>0</v>
      </c>
    </row>
    <row r="43" spans="1:6" x14ac:dyDescent="0.25">
      <c r="A43" s="66">
        <v>40</v>
      </c>
      <c r="B43" s="67"/>
      <c r="C43" t="str">
        <f>IFERROR(VLOOKUP(A43,CATRAB!$A:$D,4,FALSE()),"")</f>
        <v>Material de Cav</v>
      </c>
      <c r="D43" s="64">
        <v>20</v>
      </c>
      <c r="E43" s="64"/>
      <c r="F43" s="65">
        <f t="shared" si="1"/>
        <v>0</v>
      </c>
    </row>
    <row r="44" spans="1:6" x14ac:dyDescent="0.25">
      <c r="A44" s="66">
        <v>41</v>
      </c>
      <c r="B44" s="67"/>
      <c r="C44" t="str">
        <f>IFERROR(VLOOKUP(A44,CATRAB!$A:$D,4,FALSE()),"")</f>
        <v>Palamenta de Rancho Tipo 2</v>
      </c>
      <c r="D44" s="64">
        <v>20</v>
      </c>
      <c r="E44" s="64"/>
      <c r="F44" s="65">
        <f t="shared" si="1"/>
        <v>0</v>
      </c>
    </row>
    <row r="45" spans="1:6" x14ac:dyDescent="0.25">
      <c r="A45" s="66">
        <v>42</v>
      </c>
      <c r="B45" s="67"/>
      <c r="C45" t="str">
        <f>IFERROR(VLOOKUP(A45,CATRAB!$A:$D,4,FALSE()),"")</f>
        <v>Embutidos e Laticínios</v>
      </c>
      <c r="D45" s="56">
        <v>38</v>
      </c>
      <c r="E45" s="64"/>
      <c r="F45" s="65">
        <f t="shared" si="1"/>
        <v>0</v>
      </c>
    </row>
    <row r="46" spans="1:6" x14ac:dyDescent="0.25">
      <c r="A46" s="66">
        <v>43</v>
      </c>
      <c r="B46" s="67"/>
      <c r="C46" t="str">
        <f>IFERROR(VLOOKUP(A46,CATRAB!$A:$D,4,FALSE()),"")</f>
        <v>Frango e Suínos</v>
      </c>
      <c r="D46" s="64">
        <v>20</v>
      </c>
      <c r="E46" s="64"/>
      <c r="F46" s="65">
        <f t="shared" si="1"/>
        <v>0</v>
      </c>
    </row>
    <row r="47" spans="1:6" x14ac:dyDescent="0.25">
      <c r="A47" s="66">
        <v>44</v>
      </c>
      <c r="B47" s="67"/>
      <c r="C47" t="str">
        <f>IFERROR(VLOOKUP(A47,CATRAB!$A:$D,4,FALSE()),"")</f>
        <v>RAC/RAN (Gêneros)</v>
      </c>
      <c r="D47" s="64">
        <v>20</v>
      </c>
      <c r="E47" s="64"/>
      <c r="F47" s="65">
        <f t="shared" si="1"/>
        <v>0</v>
      </c>
    </row>
    <row r="48" spans="1:6" x14ac:dyDescent="0.25">
      <c r="A48" s="66">
        <v>45</v>
      </c>
      <c r="B48" s="67"/>
      <c r="C48" t="str">
        <f>IFERROR(VLOOKUP(A48,CATRAB!$A:$D,4,FALSE()),"")</f>
        <v>Pão e Água</v>
      </c>
      <c r="D48" s="64">
        <v>20</v>
      </c>
      <c r="E48" s="64"/>
      <c r="F48" s="65">
        <f t="shared" si="1"/>
        <v>0</v>
      </c>
    </row>
    <row r="49" spans="1:6" x14ac:dyDescent="0.25">
      <c r="A49" s="66">
        <v>46</v>
      </c>
      <c r="B49" s="67"/>
      <c r="C49" t="str">
        <f>IFERROR(VLOOKUP(A49,CATRAB!$A:$D,4,FALSE()),"")</f>
        <v>Chamada Pública (Gêneros)</v>
      </c>
      <c r="D49" s="64">
        <v>20</v>
      </c>
      <c r="E49" s="64"/>
      <c r="F49" s="65">
        <f t="shared" si="1"/>
        <v>0</v>
      </c>
    </row>
    <row r="50" spans="1:6" x14ac:dyDescent="0.25">
      <c r="A50" s="66">
        <v>47</v>
      </c>
      <c r="B50" s="67"/>
      <c r="C50" t="str">
        <f>IFERROR(VLOOKUP(A50,CATRAB!$A:$D,4,FALSE()),"")</f>
        <v>OPERANTAR (Gêneros)</v>
      </c>
      <c r="D50" s="64">
        <v>20</v>
      </c>
      <c r="E50" s="64"/>
      <c r="F50" s="65">
        <f t="shared" si="1"/>
        <v>0</v>
      </c>
    </row>
    <row r="51" spans="1:6" x14ac:dyDescent="0.25">
      <c r="A51" s="66">
        <v>48</v>
      </c>
      <c r="B51" s="67"/>
      <c r="C51" t="str">
        <f>IFERROR(VLOOKUP(A51,CATRAB!$A:$D,4,FALSE()),"")</f>
        <v>Hortifrutigranjeiros</v>
      </c>
      <c r="D51" s="64">
        <v>20</v>
      </c>
      <c r="E51" s="64"/>
      <c r="F51" s="65">
        <f t="shared" si="1"/>
        <v>0</v>
      </c>
    </row>
    <row r="52" spans="1:6" x14ac:dyDescent="0.25">
      <c r="A52" s="66">
        <v>49</v>
      </c>
      <c r="B52" s="67"/>
      <c r="C52" t="str">
        <f>IFERROR(VLOOKUP(A52,CATRAB!$A:$D,4,FALSE()),"")</f>
        <v>Gêneros (Republicação de itens perdidos e/ou publicação de itens perdidos por ocasião de pedido de reequilíbrio de preços)</v>
      </c>
      <c r="D52" s="56">
        <v>27</v>
      </c>
      <c r="E52" s="56">
        <v>22</v>
      </c>
      <c r="F52" s="65">
        <f t="shared" si="1"/>
        <v>0.81481481481481477</v>
      </c>
    </row>
    <row r="53" spans="1:6" x14ac:dyDescent="0.25">
      <c r="A53" s="66">
        <v>50</v>
      </c>
      <c r="B53" s="67"/>
      <c r="C53" t="str">
        <f>IFERROR(VLOOKUP(A53,CATRAB!$A:$D,4,FALSE()),"")</f>
        <v>Pescados</v>
      </c>
      <c r="D53" s="56">
        <v>3</v>
      </c>
      <c r="E53" s="56">
        <v>3</v>
      </c>
      <c r="F53" s="65">
        <f t="shared" si="1"/>
        <v>1</v>
      </c>
    </row>
    <row r="54" spans="1:6" x14ac:dyDescent="0.25">
      <c r="A54" s="66">
        <v>51</v>
      </c>
      <c r="B54" s="67"/>
      <c r="C54" t="str">
        <f>IFERROR(VLOOKUP(A54,CATRAB!$A:$D,4,FALSE()),"")</f>
        <v>Carnes bovinas</v>
      </c>
      <c r="D54" s="56">
        <v>6</v>
      </c>
      <c r="E54" s="56">
        <v>6</v>
      </c>
      <c r="F54" s="65">
        <f t="shared" si="1"/>
        <v>1</v>
      </c>
    </row>
    <row r="55" spans="1:6" x14ac:dyDescent="0.25">
      <c r="A55" s="66">
        <v>52</v>
      </c>
      <c r="B55" s="67"/>
      <c r="C55" t="str">
        <f>IFERROR(VLOOKUP(A55,CATRAB!$A:$D,4,FALSE()),"")</f>
        <v>Gêneros Secos</v>
      </c>
      <c r="D55" s="56">
        <v>23</v>
      </c>
      <c r="E55" s="56">
        <v>20</v>
      </c>
      <c r="F55" s="65">
        <f t="shared" si="1"/>
        <v>0.86956521739130432</v>
      </c>
    </row>
    <row r="56" spans="1:6" x14ac:dyDescent="0.25">
      <c r="A56" s="66">
        <v>53</v>
      </c>
      <c r="B56" s="67"/>
      <c r="C56" t="str">
        <f>IFERROR(VLOOKUP(A56,CATRAB!$A:$D,4,FALSE()),"")</f>
        <v>Diversos I</v>
      </c>
      <c r="D56" s="56">
        <v>13</v>
      </c>
      <c r="E56" s="56">
        <v>12</v>
      </c>
      <c r="F56" s="65">
        <f t="shared" si="1"/>
        <v>0.92307692307692313</v>
      </c>
    </row>
    <row r="57" spans="1:6" x14ac:dyDescent="0.25">
      <c r="A57" s="66">
        <v>54</v>
      </c>
      <c r="B57" s="67"/>
      <c r="C57" t="str">
        <f>IFERROR(VLOOKUP(A57,CATRAB!$A:$D,4,FALSE()),"")</f>
        <v>Diversos II</v>
      </c>
      <c r="D57" s="56">
        <v>1</v>
      </c>
      <c r="E57" s="56">
        <v>1</v>
      </c>
      <c r="F57" s="65">
        <f t="shared" si="1"/>
        <v>1</v>
      </c>
    </row>
    <row r="58" spans="1:6" x14ac:dyDescent="0.25">
      <c r="A58" s="66">
        <v>55</v>
      </c>
      <c r="B58" s="67"/>
      <c r="C58" t="str">
        <f>IFERROR(VLOOKUP(A58,CATRAB!$A:$D,4,FALSE()),"")</f>
        <v>ÔNIBUS</v>
      </c>
      <c r="D58" s="56">
        <v>4</v>
      </c>
      <c r="E58" s="56">
        <v>4</v>
      </c>
      <c r="F58" s="65">
        <f t="shared" si="1"/>
        <v>1</v>
      </c>
    </row>
    <row r="59" spans="1:6" x14ac:dyDescent="0.25">
      <c r="A59" s="66">
        <v>56</v>
      </c>
      <c r="B59" s="67"/>
      <c r="C59" t="str">
        <f>IFERROR(VLOOKUP(A59,CATRAB!$A:$D,4,FALSE()),"")</f>
        <v>VTR DIVERSAS</v>
      </c>
      <c r="D59" s="56">
        <v>22</v>
      </c>
      <c r="E59" s="64"/>
      <c r="F59" s="65">
        <f t="shared" si="1"/>
        <v>0</v>
      </c>
    </row>
    <row r="60" spans="1:6" x14ac:dyDescent="0.25">
      <c r="A60" s="66">
        <v>57</v>
      </c>
      <c r="B60" s="67"/>
      <c r="C60" t="str">
        <f>IFERROR(VLOOKUP(A60,CATRAB!$A:$D,4,FALSE()),"")</f>
        <v>CAMINHÃO</v>
      </c>
      <c r="D60" s="56">
        <v>249</v>
      </c>
      <c r="E60" s="56">
        <v>0</v>
      </c>
      <c r="F60" s="65">
        <f t="shared" si="1"/>
        <v>0</v>
      </c>
    </row>
    <row r="61" spans="1:6" x14ac:dyDescent="0.25">
      <c r="A61" s="66">
        <v>58</v>
      </c>
      <c r="B61" s="67"/>
      <c r="C61" t="str">
        <f>IFERROR(VLOOKUP(A61,CATRAB!$A:$D,4,FALSE()),"")</f>
        <v/>
      </c>
      <c r="D61" s="56">
        <v>51</v>
      </c>
      <c r="E61" s="56">
        <v>0</v>
      </c>
      <c r="F61" s="65">
        <f t="shared" si="1"/>
        <v>0</v>
      </c>
    </row>
    <row r="62" spans="1:6" x14ac:dyDescent="0.25">
      <c r="A62" s="66">
        <v>59</v>
      </c>
      <c r="B62" s="67"/>
      <c r="C62" t="str">
        <f>IFERROR(VLOOKUP(A62,CATRAB!$A:$D,4,FALSE()),"")</f>
        <v/>
      </c>
      <c r="D62" s="64"/>
      <c r="E62" s="64"/>
      <c r="F62" s="65" t="e">
        <f t="shared" si="1"/>
        <v>#DIV/0!</v>
      </c>
    </row>
    <row r="63" spans="1:6" x14ac:dyDescent="0.25">
      <c r="A63" s="66">
        <v>60</v>
      </c>
      <c r="B63" s="67"/>
      <c r="C63" t="str">
        <f>IFERROR(VLOOKUP(A63,CATRAB!$A:$D,4,FALSE()),"")</f>
        <v/>
      </c>
      <c r="D63" s="56">
        <v>8</v>
      </c>
      <c r="E63" s="56">
        <v>6</v>
      </c>
      <c r="F63" s="65">
        <f t="shared" si="1"/>
        <v>0.75</v>
      </c>
    </row>
    <row r="64" spans="1:6" x14ac:dyDescent="0.25">
      <c r="A64" s="66">
        <v>61</v>
      </c>
      <c r="B64" s="67"/>
      <c r="C64" t="str">
        <f>IFERROR(VLOOKUP(A64,CATRAB!$A:$D,4,FALSE()),"")</f>
        <v/>
      </c>
      <c r="D64" s="56">
        <v>12</v>
      </c>
      <c r="E64" s="56">
        <v>11</v>
      </c>
      <c r="F64" s="65">
        <f t="shared" si="1"/>
        <v>0.91666666666666663</v>
      </c>
    </row>
    <row r="65" spans="1:6" x14ac:dyDescent="0.25">
      <c r="A65" s="66">
        <v>62</v>
      </c>
      <c r="B65" s="67"/>
      <c r="C65" t="str">
        <f>IFERROR(VLOOKUP(A65,CATRAB!$A:$D,4,FALSE()),"")</f>
        <v/>
      </c>
      <c r="D65" s="56">
        <v>1</v>
      </c>
      <c r="E65" s="56">
        <v>0</v>
      </c>
      <c r="F65" s="65">
        <f t="shared" si="1"/>
        <v>0</v>
      </c>
    </row>
    <row r="66" spans="1:6" x14ac:dyDescent="0.25">
      <c r="A66" s="66">
        <v>63</v>
      </c>
      <c r="B66" s="67"/>
      <c r="C66" t="str">
        <f>IFERROR(VLOOKUP(A66,CATRAB!$A:$D,4,FALSE()),"")</f>
        <v/>
      </c>
      <c r="D66" s="56">
        <v>22</v>
      </c>
      <c r="E66" s="56">
        <v>19</v>
      </c>
      <c r="F66" s="65">
        <f t="shared" si="1"/>
        <v>0.86363636363636365</v>
      </c>
    </row>
    <row r="67" spans="1:6" x14ac:dyDescent="0.25">
      <c r="A67" s="66">
        <v>64</v>
      </c>
      <c r="B67" s="67"/>
      <c r="C67" t="str">
        <f>IFERROR(VLOOKUP(A67,CATRAB!$A:$D,4,FALSE()),"")</f>
        <v/>
      </c>
      <c r="D67" s="56">
        <v>3</v>
      </c>
      <c r="E67" s="56">
        <v>3</v>
      </c>
      <c r="F67" s="65">
        <f t="shared" si="1"/>
        <v>1</v>
      </c>
    </row>
    <row r="68" spans="1:6" x14ac:dyDescent="0.25">
      <c r="A68" s="66">
        <v>65</v>
      </c>
      <c r="B68" s="67"/>
      <c r="C68" t="str">
        <f>IFERROR(VLOOKUP(A68,CATRAB!$A:$D,4,FALSE()),"")</f>
        <v/>
      </c>
      <c r="D68" s="64"/>
      <c r="E68" s="64"/>
      <c r="F68" s="65" t="e">
        <f t="shared" ref="F68:F99" si="2">E68/D68</f>
        <v>#DIV/0!</v>
      </c>
    </row>
    <row r="69" spans="1:6" x14ac:dyDescent="0.25">
      <c r="A69" s="66">
        <v>66</v>
      </c>
      <c r="B69" s="67"/>
      <c r="C69" t="str">
        <f>IFERROR(VLOOKUP(A69,CATRAB!$A:$D,4,FALSE()),"")</f>
        <v/>
      </c>
      <c r="D69" s="56">
        <v>92</v>
      </c>
      <c r="E69" s="56">
        <v>82</v>
      </c>
      <c r="F69" s="65">
        <f t="shared" si="2"/>
        <v>0.89130434782608692</v>
      </c>
    </row>
    <row r="70" spans="1:6" x14ac:dyDescent="0.25">
      <c r="A70" s="66">
        <v>67</v>
      </c>
      <c r="B70" s="67"/>
      <c r="C70" t="str">
        <f>IFERROR(VLOOKUP(A70,CATRAB!$A:$D,4,FALSE()),"")</f>
        <v/>
      </c>
      <c r="D70" s="56">
        <v>46</v>
      </c>
      <c r="E70" s="56">
        <v>0</v>
      </c>
      <c r="F70" s="65">
        <f t="shared" si="2"/>
        <v>0</v>
      </c>
    </row>
    <row r="71" spans="1:6" x14ac:dyDescent="0.25">
      <c r="A71" s="66">
        <v>68</v>
      </c>
      <c r="B71" s="67"/>
      <c r="C71" t="str">
        <f>IFERROR(VLOOKUP(A71,CATRAB!$A:$D,4,FALSE()),"")</f>
        <v/>
      </c>
      <c r="D71" s="56">
        <v>10</v>
      </c>
      <c r="E71" s="56">
        <v>0</v>
      </c>
      <c r="F71" s="65">
        <f t="shared" si="2"/>
        <v>0</v>
      </c>
    </row>
    <row r="72" spans="1:6" x14ac:dyDescent="0.25">
      <c r="A72" s="66">
        <v>69</v>
      </c>
      <c r="B72" s="67"/>
      <c r="C72" t="str">
        <f>IFERROR(VLOOKUP(A72,CATRAB!$A:$D,4,FALSE()),"")</f>
        <v/>
      </c>
      <c r="D72" s="56">
        <v>16</v>
      </c>
      <c r="E72" s="56">
        <v>0</v>
      </c>
      <c r="F72" s="65">
        <f t="shared" si="2"/>
        <v>0</v>
      </c>
    </row>
    <row r="73" spans="1:6" x14ac:dyDescent="0.25">
      <c r="A73" s="66">
        <v>70</v>
      </c>
      <c r="B73" s="67"/>
      <c r="C73" t="str">
        <f>IFERROR(VLOOKUP(A73,CATRAB!$A:$D,4,FALSE()),"")</f>
        <v/>
      </c>
      <c r="D73" s="56">
        <v>12</v>
      </c>
      <c r="E73" s="56">
        <v>0</v>
      </c>
      <c r="F73" s="65">
        <f t="shared" si="2"/>
        <v>0</v>
      </c>
    </row>
    <row r="74" spans="1:6" x14ac:dyDescent="0.25">
      <c r="A74" s="66">
        <v>71</v>
      </c>
      <c r="B74" s="67"/>
      <c r="C74" t="str">
        <f>IFERROR(VLOOKUP(A74,CATRAB!$A:$D,4,FALSE()),"")</f>
        <v/>
      </c>
      <c r="D74" s="56">
        <v>7</v>
      </c>
      <c r="E74" s="56">
        <v>0</v>
      </c>
      <c r="F74" s="65">
        <f t="shared" si="2"/>
        <v>0</v>
      </c>
    </row>
    <row r="75" spans="1:6" x14ac:dyDescent="0.25">
      <c r="A75" s="66">
        <v>72</v>
      </c>
      <c r="B75" s="67"/>
      <c r="C75" t="str">
        <f>IFERROR(VLOOKUP(A75,CATRAB!$A:$D,4,FALSE()),"")</f>
        <v/>
      </c>
      <c r="D75" s="56">
        <v>24</v>
      </c>
      <c r="E75" s="56">
        <v>0</v>
      </c>
      <c r="F75" s="65">
        <f t="shared" si="2"/>
        <v>0</v>
      </c>
    </row>
    <row r="76" spans="1:6" x14ac:dyDescent="0.25">
      <c r="A76" s="66">
        <v>73</v>
      </c>
      <c r="B76" s="67"/>
      <c r="C76" t="str">
        <f>IFERROR(VLOOKUP(A76,CATRAB!$A:$D,4,FALSE()),"")</f>
        <v/>
      </c>
      <c r="D76" s="56">
        <v>13</v>
      </c>
      <c r="E76" s="56">
        <v>0</v>
      </c>
      <c r="F76" s="65">
        <f t="shared" si="2"/>
        <v>0</v>
      </c>
    </row>
    <row r="77" spans="1:6" x14ac:dyDescent="0.25">
      <c r="A77" s="66">
        <v>74</v>
      </c>
      <c r="B77" s="67"/>
      <c r="C77" t="str">
        <f>IFERROR(VLOOKUP(A77,CATRAB!$A:$D,4,FALSE()),"")</f>
        <v/>
      </c>
      <c r="D77" s="56">
        <v>105</v>
      </c>
      <c r="E77" s="56">
        <v>0</v>
      </c>
      <c r="F77" s="65">
        <f t="shared" si="2"/>
        <v>0</v>
      </c>
    </row>
    <row r="78" spans="1:6" x14ac:dyDescent="0.25">
      <c r="A78" s="66">
        <v>75</v>
      </c>
      <c r="B78" s="67"/>
      <c r="C78" t="str">
        <f>IFERROR(VLOOKUP(A78,CATRAB!$A:$D,4,FALSE()),"")</f>
        <v/>
      </c>
      <c r="D78" s="56">
        <v>19</v>
      </c>
      <c r="E78" s="56">
        <v>0</v>
      </c>
      <c r="F78" s="65">
        <f t="shared" si="2"/>
        <v>0</v>
      </c>
    </row>
    <row r="79" spans="1:6" x14ac:dyDescent="0.25">
      <c r="A79" s="66">
        <v>76</v>
      </c>
      <c r="B79" s="67"/>
      <c r="C79" t="str">
        <f>IFERROR(VLOOKUP(A79,CATRAB!$A:$D,4,FALSE()),"")</f>
        <v/>
      </c>
      <c r="D79" s="56">
        <v>6</v>
      </c>
      <c r="E79" s="56">
        <v>0</v>
      </c>
      <c r="F79" s="65">
        <f t="shared" si="2"/>
        <v>0</v>
      </c>
    </row>
    <row r="80" spans="1:6" x14ac:dyDescent="0.25">
      <c r="A80" s="66">
        <v>77</v>
      </c>
      <c r="B80" s="67"/>
      <c r="C80" t="str">
        <f>IFERROR(VLOOKUP(A80,CATRAB!$A:$D,4,FALSE()),"")</f>
        <v/>
      </c>
      <c r="D80" s="56">
        <v>15</v>
      </c>
      <c r="E80" s="56">
        <v>0</v>
      </c>
      <c r="F80" s="65">
        <f t="shared" si="2"/>
        <v>0</v>
      </c>
    </row>
    <row r="81" spans="1:6" x14ac:dyDescent="0.25">
      <c r="A81" s="66">
        <v>78</v>
      </c>
      <c r="B81" s="67"/>
      <c r="C81" t="str">
        <f>IFERROR(VLOOKUP(A81,CATRAB!$A:$D,4,FALSE()),"")</f>
        <v/>
      </c>
      <c r="D81" s="56">
        <v>4</v>
      </c>
      <c r="E81" s="56">
        <v>0</v>
      </c>
      <c r="F81" s="65">
        <f t="shared" si="2"/>
        <v>0</v>
      </c>
    </row>
    <row r="82" spans="1:6" x14ac:dyDescent="0.25">
      <c r="A82" s="66">
        <v>79</v>
      </c>
      <c r="B82" s="67"/>
      <c r="C82" t="str">
        <f>IFERROR(VLOOKUP(A82,CATRAB!$A:$D,4,FALSE()),"")</f>
        <v/>
      </c>
      <c r="D82" s="56">
        <v>1</v>
      </c>
      <c r="E82" s="56">
        <v>0</v>
      </c>
      <c r="F82" s="65">
        <f t="shared" si="2"/>
        <v>0</v>
      </c>
    </row>
    <row r="83" spans="1:6" x14ac:dyDescent="0.25">
      <c r="A83" s="66">
        <v>80</v>
      </c>
      <c r="B83" s="67"/>
      <c r="C83" t="str">
        <f>IFERROR(VLOOKUP(A83,CATRAB!$A:$D,4,FALSE()),"")</f>
        <v/>
      </c>
      <c r="D83" s="56">
        <v>1</v>
      </c>
      <c r="E83" s="56">
        <v>0</v>
      </c>
      <c r="F83" s="65">
        <f t="shared" si="2"/>
        <v>0</v>
      </c>
    </row>
    <row r="84" spans="1:6" x14ac:dyDescent="0.25">
      <c r="A84" s="66">
        <v>81</v>
      </c>
      <c r="B84" s="67"/>
      <c r="C84" t="str">
        <f>IFERROR(VLOOKUP(A84,CATRAB!$A:$D,4,FALSE()),"")</f>
        <v/>
      </c>
      <c r="D84" s="56">
        <v>1</v>
      </c>
      <c r="E84" s="56">
        <v>0</v>
      </c>
      <c r="F84" s="65">
        <f t="shared" si="2"/>
        <v>0</v>
      </c>
    </row>
    <row r="85" spans="1:6" x14ac:dyDescent="0.25">
      <c r="A85" s="66">
        <v>82</v>
      </c>
      <c r="B85" s="67"/>
      <c r="C85" t="str">
        <f>IFERROR(VLOOKUP(A85,CATRAB!$A:$D,4,FALSE()),"")</f>
        <v/>
      </c>
      <c r="D85" s="56">
        <v>1</v>
      </c>
      <c r="E85" s="56">
        <v>0</v>
      </c>
      <c r="F85" s="65">
        <f t="shared" si="2"/>
        <v>0</v>
      </c>
    </row>
    <row r="86" spans="1:6" x14ac:dyDescent="0.25">
      <c r="A86" s="66">
        <v>83</v>
      </c>
      <c r="B86" s="67"/>
      <c r="C86" t="str">
        <f>IFERROR(VLOOKUP(A86,CATRAB!$A:$D,4,FALSE()),"")</f>
        <v/>
      </c>
      <c r="D86" s="56">
        <v>9</v>
      </c>
      <c r="E86" s="56">
        <v>0</v>
      </c>
      <c r="F86" s="65">
        <f t="shared" si="2"/>
        <v>0</v>
      </c>
    </row>
    <row r="87" spans="1:6" x14ac:dyDescent="0.25">
      <c r="A87" s="66">
        <v>84</v>
      </c>
      <c r="B87" s="67"/>
      <c r="C87" t="str">
        <f>IFERROR(VLOOKUP(A87,CATRAB!$A:$D,4,FALSE()),"")</f>
        <v/>
      </c>
      <c r="D87" s="56">
        <v>9</v>
      </c>
      <c r="E87" s="56">
        <v>0</v>
      </c>
      <c r="F87" s="65">
        <f t="shared" si="2"/>
        <v>0</v>
      </c>
    </row>
    <row r="88" spans="1:6" x14ac:dyDescent="0.25">
      <c r="A88" s="66">
        <v>85</v>
      </c>
      <c r="B88" s="67"/>
      <c r="C88" t="str">
        <f>IFERROR(VLOOKUP(A88,CATRAB!$A:$D,4,FALSE()),"")</f>
        <v/>
      </c>
      <c r="D88" s="56">
        <v>75</v>
      </c>
      <c r="E88" s="56">
        <v>0</v>
      </c>
      <c r="F88" s="65">
        <f t="shared" si="2"/>
        <v>0</v>
      </c>
    </row>
    <row r="89" spans="1:6" x14ac:dyDescent="0.25">
      <c r="A89" s="66">
        <v>86</v>
      </c>
      <c r="B89" s="67"/>
      <c r="C89" t="str">
        <f>IFERROR(VLOOKUP(A89,CATRAB!$A:$D,4,FALSE()),"")</f>
        <v/>
      </c>
      <c r="D89" s="56">
        <v>18</v>
      </c>
      <c r="E89" s="56">
        <v>0</v>
      </c>
      <c r="F89" s="65">
        <f t="shared" si="2"/>
        <v>0</v>
      </c>
    </row>
    <row r="90" spans="1:6" x14ac:dyDescent="0.25">
      <c r="A90" s="66">
        <v>87</v>
      </c>
      <c r="B90" s="67"/>
      <c r="C90" t="str">
        <f>IFERROR(VLOOKUP(A90,CATRAB!$A:$D,4,FALSE()),"")</f>
        <v/>
      </c>
      <c r="D90" s="56">
        <v>9</v>
      </c>
      <c r="E90" s="56">
        <v>0</v>
      </c>
      <c r="F90" s="65">
        <f t="shared" si="2"/>
        <v>0</v>
      </c>
    </row>
    <row r="91" spans="1:6" x14ac:dyDescent="0.25">
      <c r="A91" s="66">
        <v>88</v>
      </c>
      <c r="B91" s="67"/>
      <c r="C91" t="str">
        <f>IFERROR(VLOOKUP(A91,CATRAB!$A:$D,4,FALSE()),"")</f>
        <v/>
      </c>
      <c r="D91" s="56">
        <v>15</v>
      </c>
      <c r="E91" s="56">
        <v>4</v>
      </c>
      <c r="F91" s="65">
        <f t="shared" si="2"/>
        <v>0.26666666666666666</v>
      </c>
    </row>
    <row r="92" spans="1:6" x14ac:dyDescent="0.25">
      <c r="A92" s="66">
        <v>89</v>
      </c>
      <c r="B92" s="67"/>
      <c r="C92" t="str">
        <f>IFERROR(VLOOKUP(A92,CATRAB!$A:$D,4,FALSE()),"")</f>
        <v/>
      </c>
      <c r="D92" s="56">
        <v>9</v>
      </c>
      <c r="E92" s="56">
        <v>3</v>
      </c>
      <c r="F92" s="65">
        <f t="shared" si="2"/>
        <v>0.33333333333333331</v>
      </c>
    </row>
    <row r="93" spans="1:6" x14ac:dyDescent="0.25">
      <c r="A93" s="66">
        <v>90</v>
      </c>
      <c r="B93" s="67"/>
      <c r="C93" t="str">
        <f>IFERROR(VLOOKUP(A93,CATRAB!$A:$D,4,FALSE()),"")</f>
        <v/>
      </c>
      <c r="D93" s="56">
        <v>69</v>
      </c>
      <c r="E93" s="56">
        <v>65</v>
      </c>
      <c r="F93" s="65">
        <f t="shared" si="2"/>
        <v>0.94202898550724634</v>
      </c>
    </row>
    <row r="94" spans="1:6" x14ac:dyDescent="0.25">
      <c r="A94" s="66">
        <v>91</v>
      </c>
      <c r="B94" s="67"/>
      <c r="C94" t="str">
        <f>IFERROR(VLOOKUP(A94,CATRAB!$A:$D,4,FALSE()),"")</f>
        <v/>
      </c>
      <c r="D94" s="56">
        <v>8</v>
      </c>
      <c r="E94" s="56">
        <v>0</v>
      </c>
      <c r="F94" s="65">
        <f t="shared" si="2"/>
        <v>0</v>
      </c>
    </row>
    <row r="95" spans="1:6" x14ac:dyDescent="0.25">
      <c r="A95" s="66">
        <v>92</v>
      </c>
      <c r="B95" s="67"/>
      <c r="C95" t="str">
        <f>IFERROR(VLOOKUP(A95,CATRAB!$A:$D,4,FALSE()),"")</f>
        <v/>
      </c>
      <c r="D95" s="56">
        <v>5</v>
      </c>
      <c r="E95" s="56">
        <v>0</v>
      </c>
      <c r="F95" s="65">
        <f t="shared" si="2"/>
        <v>0</v>
      </c>
    </row>
    <row r="96" spans="1:6" x14ac:dyDescent="0.25">
      <c r="A96" s="66">
        <v>93</v>
      </c>
      <c r="B96" s="67"/>
      <c r="C96" t="str">
        <f>IFERROR(VLOOKUP(A96,CATRAB!$A:$D,4,FALSE()),"")</f>
        <v/>
      </c>
      <c r="D96" s="56">
        <v>7</v>
      </c>
      <c r="E96" s="56">
        <v>0</v>
      </c>
      <c r="F96" s="65">
        <f t="shared" si="2"/>
        <v>0</v>
      </c>
    </row>
    <row r="97" spans="1:6" x14ac:dyDescent="0.25">
      <c r="A97" s="66">
        <v>94</v>
      </c>
      <c r="B97" s="67"/>
      <c r="C97" t="str">
        <f>IFERROR(VLOOKUP(A97,CATRAB!$A:$D,4,FALSE()),"")</f>
        <v/>
      </c>
      <c r="D97" s="56">
        <v>313</v>
      </c>
      <c r="E97" s="56">
        <v>0</v>
      </c>
      <c r="F97" s="65">
        <f t="shared" si="2"/>
        <v>0</v>
      </c>
    </row>
    <row r="98" spans="1:6" x14ac:dyDescent="0.25">
      <c r="A98" s="66">
        <v>95</v>
      </c>
      <c r="B98" s="67"/>
      <c r="C98" t="str">
        <f>IFERROR(VLOOKUP(A98,CATRAB!$A:$D,4,FALSE()),"")</f>
        <v/>
      </c>
      <c r="D98" s="56">
        <v>21</v>
      </c>
      <c r="E98" s="56">
        <v>0</v>
      </c>
      <c r="F98" s="65">
        <f t="shared" si="2"/>
        <v>0</v>
      </c>
    </row>
    <row r="99" spans="1:6" x14ac:dyDescent="0.25">
      <c r="A99" s="66">
        <v>96</v>
      </c>
      <c r="B99" s="67"/>
      <c r="C99" t="str">
        <f>IFERROR(VLOOKUP(A99,CATRAB!$A:$D,4,FALSE()),"")</f>
        <v/>
      </c>
      <c r="D99" s="56">
        <v>157</v>
      </c>
      <c r="E99" s="56">
        <v>0</v>
      </c>
      <c r="F99" s="65">
        <f t="shared" si="2"/>
        <v>0</v>
      </c>
    </row>
    <row r="100" spans="1:6" x14ac:dyDescent="0.25">
      <c r="A100" s="68" t="s">
        <v>218</v>
      </c>
      <c r="B100" s="69"/>
      <c r="C100" t="str">
        <f>IFERROR(VLOOKUP(A100,CATRAB!$A:$D,4,FALSE()),"")</f>
        <v/>
      </c>
      <c r="D100" s="56">
        <v>107</v>
      </c>
      <c r="E100" s="56">
        <v>0</v>
      </c>
      <c r="F100" s="65">
        <f t="shared" ref="F100:F103" si="3">E100/D100</f>
        <v>0</v>
      </c>
    </row>
    <row r="101" spans="1:6" x14ac:dyDescent="0.25">
      <c r="B101" t="str">
        <f>IFERROR(VLOOKUP(A101,CATRAB!$A:$D,3,FALSE()),"")</f>
        <v/>
      </c>
      <c r="C101" t="str">
        <f>IFERROR(VLOOKUP(A101,CATRAB!$A:$D,4,FALSE()),"")</f>
        <v/>
      </c>
      <c r="D101" s="56">
        <v>1</v>
      </c>
      <c r="E101" s="56">
        <v>0</v>
      </c>
      <c r="F101" s="65">
        <f t="shared" si="3"/>
        <v>0</v>
      </c>
    </row>
    <row r="102" spans="1:6" x14ac:dyDescent="0.25">
      <c r="B102" t="str">
        <f>IFERROR(VLOOKUP(A102,CATRAB!$A:$D,3,FALSE()),"")</f>
        <v/>
      </c>
      <c r="C102" t="str">
        <f>IFERROR(VLOOKUP(A102,CATRAB!$A:$D,4,FALSE()),"")</f>
        <v/>
      </c>
      <c r="D102" s="56">
        <v>1</v>
      </c>
      <c r="E102" s="56">
        <v>0</v>
      </c>
      <c r="F102" s="65">
        <f t="shared" si="3"/>
        <v>0</v>
      </c>
    </row>
    <row r="103" spans="1:6" x14ac:dyDescent="0.25">
      <c r="B103" t="str">
        <f>IFERROR(VLOOKUP(A103,CATRAB!$A:$D,3,FALSE()),"")</f>
        <v/>
      </c>
      <c r="C103" t="str">
        <f>IFERROR(VLOOKUP(A103,CATRAB!$A:$D,4,FALSE()),"")</f>
        <v/>
      </c>
      <c r="D103" s="56">
        <v>146</v>
      </c>
      <c r="E103" s="56">
        <v>0</v>
      </c>
      <c r="F103" s="65">
        <f t="shared" si="3"/>
        <v>0</v>
      </c>
    </row>
    <row r="104" spans="1:6" x14ac:dyDescent="0.25">
      <c r="B104" t="str">
        <f>IFERROR(VLOOKUP(A104,CATRAB!$A:$D,3,FALSE()),"")</f>
        <v/>
      </c>
      <c r="C104" t="str">
        <f>IFERROR(VLOOKUP(A104,CATRAB!$A:$D,4,FALSE()),"")</f>
        <v/>
      </c>
    </row>
    <row r="105" spans="1:6" x14ac:dyDescent="0.25">
      <c r="B105" t="str">
        <f>IFERROR(VLOOKUP(A105,CATRAB!$A:$D,3,FALSE()),"")</f>
        <v/>
      </c>
      <c r="C105" t="str">
        <f>IFERROR(VLOOKUP(A105,CATRAB!$A:$D,4,FALSE()),"")</f>
        <v/>
      </c>
    </row>
    <row r="106" spans="1:6" x14ac:dyDescent="0.25">
      <c r="B106" t="str">
        <f>IFERROR(VLOOKUP(A106,CATRAB!$A:$D,3,FALSE()),"")</f>
        <v/>
      </c>
      <c r="C106" t="str">
        <f>IFERROR(VLOOKUP(A106,CATRAB!$A:$D,4,FALSE()),"")</f>
        <v/>
      </c>
    </row>
    <row r="107" spans="1:6" x14ac:dyDescent="0.25">
      <c r="B107" t="str">
        <f>IFERROR(VLOOKUP(A107,CATRAB!$A:$D,3,FALSE()),"")</f>
        <v/>
      </c>
      <c r="C107" t="str">
        <f>IFERROR(VLOOKUP(A107,CATRAB!$A:$D,4,FALSE()),"")</f>
        <v/>
      </c>
    </row>
    <row r="108" spans="1:6" x14ac:dyDescent="0.25">
      <c r="B108" t="str">
        <f>IFERROR(VLOOKUP(A108,CATRAB!$A:$D,3,FALSE()),"")</f>
        <v/>
      </c>
      <c r="C108" t="str">
        <f>IFERROR(VLOOKUP(A108,CATRAB!$A:$D,4,FALSE()),"")</f>
        <v/>
      </c>
    </row>
    <row r="109" spans="1:6" x14ac:dyDescent="0.25">
      <c r="B109" t="str">
        <f>IFERROR(VLOOKUP(A109,CATRAB!$A:$D,3,FALSE()),"")</f>
        <v/>
      </c>
      <c r="C109" t="str">
        <f>IFERROR(VLOOKUP(A109,CATRAB!$A:$D,4,FALSE()),"")</f>
        <v/>
      </c>
    </row>
    <row r="110" spans="1:6" x14ac:dyDescent="0.25">
      <c r="B110" t="str">
        <f>IFERROR(VLOOKUP(A110,CATRAB!$A:$D,3,FALSE()),"")</f>
        <v/>
      </c>
      <c r="C110" t="str">
        <f>IFERROR(VLOOKUP(A110,CATRAB!$A:$D,4,FALSE()),"")</f>
        <v/>
      </c>
    </row>
    <row r="111" spans="1:6" x14ac:dyDescent="0.25">
      <c r="B111" t="str">
        <f>IFERROR(VLOOKUP(A111,CATRAB!$A:$D,3,FALSE()),"")</f>
        <v/>
      </c>
      <c r="C111" t="str">
        <f>IFERROR(VLOOKUP(A111,CATRAB!$A:$D,4,FALSE()),"")</f>
        <v/>
      </c>
    </row>
    <row r="112" spans="1:6" x14ac:dyDescent="0.25">
      <c r="B112" t="str">
        <f>IFERROR(VLOOKUP(A112,CATRAB!$A:$D,3,FALSE()),"")</f>
        <v/>
      </c>
      <c r="C112" t="str">
        <f>IFERROR(VLOOKUP(A112,CATRAB!$A:$D,4,FALSE()),"")</f>
        <v/>
      </c>
    </row>
    <row r="113" spans="2:3" x14ac:dyDescent="0.25">
      <c r="B113" t="str">
        <f>IFERROR(VLOOKUP(A113,CATRAB!$A:$D,3,FALSE()),"")</f>
        <v/>
      </c>
      <c r="C113" t="str">
        <f>IFERROR(VLOOKUP(A113,CATRAB!$A:$D,4,FALSE()),"")</f>
        <v/>
      </c>
    </row>
    <row r="114" spans="2:3" x14ac:dyDescent="0.25">
      <c r="B114" t="str">
        <f>IFERROR(VLOOKUP(A114,CATRAB!$A:$D,3,FALSE()),"")</f>
        <v/>
      </c>
      <c r="C114" t="str">
        <f>IFERROR(VLOOKUP(A114,CATRAB!$A:$D,4,FALSE()),"")</f>
        <v/>
      </c>
    </row>
    <row r="115" spans="2:3" x14ac:dyDescent="0.25">
      <c r="B115" t="str">
        <f>IFERROR(VLOOKUP(A115,CATRAB!$A:$D,3,FALSE()),"")</f>
        <v/>
      </c>
      <c r="C115" t="str">
        <f>IFERROR(VLOOKUP(A115,CATRAB!$A:$D,4,FALSE()),"")</f>
        <v/>
      </c>
    </row>
    <row r="116" spans="2:3" x14ac:dyDescent="0.25">
      <c r="B116" t="str">
        <f>IFERROR(VLOOKUP(A116,CATRAB!$A:$D,3,FALSE()),"")</f>
        <v/>
      </c>
      <c r="C116" t="str">
        <f>IFERROR(VLOOKUP(A116,CATRAB!$A:$D,4,FALSE()),"")</f>
        <v/>
      </c>
    </row>
    <row r="117" spans="2:3" x14ac:dyDescent="0.25">
      <c r="B117" t="str">
        <f>IFERROR(VLOOKUP(A117,CATRAB!$A:$D,3,FALSE()),"")</f>
        <v/>
      </c>
      <c r="C117" t="str">
        <f>IFERROR(VLOOKUP(A117,CATRAB!$A:$D,4,FALSE()),"")</f>
        <v/>
      </c>
    </row>
    <row r="118" spans="2:3" x14ac:dyDescent="0.25">
      <c r="B118" t="str">
        <f>IFERROR(VLOOKUP(A118,CATRAB!$A:$D,3,FALSE()),"")</f>
        <v/>
      </c>
      <c r="C118" t="str">
        <f>IFERROR(VLOOKUP(A118,CATRAB!$A:$D,4,FALSE()),"")</f>
        <v/>
      </c>
    </row>
    <row r="119" spans="2:3" x14ac:dyDescent="0.25">
      <c r="B119" t="str">
        <f>IFERROR(VLOOKUP(A119,CATRAB!$A:$D,3,FALSE()),"")</f>
        <v/>
      </c>
      <c r="C119" t="str">
        <f>IFERROR(VLOOKUP(A119,CATRAB!$A:$D,4,FALSE()),"")</f>
        <v/>
      </c>
    </row>
    <row r="120" spans="2:3" x14ac:dyDescent="0.25">
      <c r="B120" t="str">
        <f>IFERROR(VLOOKUP(A120,CATRAB!$A:$D,3,FALSE()),"")</f>
        <v/>
      </c>
      <c r="C120" t="str">
        <f>IFERROR(VLOOKUP(A120,CATRAB!$A:$D,4,FALSE()),"")</f>
        <v/>
      </c>
    </row>
    <row r="121" spans="2:3" x14ac:dyDescent="0.25">
      <c r="B121" t="str">
        <f>IFERROR(VLOOKUP(A121,CATRAB!$A:$D,3,FALSE()),"")</f>
        <v/>
      </c>
      <c r="C121" t="str">
        <f>IFERROR(VLOOKUP(A121,CATRAB!$A:$D,4,FALSE()),"")</f>
        <v/>
      </c>
    </row>
    <row r="122" spans="2:3" x14ac:dyDescent="0.25">
      <c r="B122" t="str">
        <f>IFERROR(VLOOKUP(A122,CATRAB!$A:$D,3,FALSE()),"")</f>
        <v/>
      </c>
      <c r="C122" t="str">
        <f>IFERROR(VLOOKUP(A122,CATRAB!$A:$D,4,FALSE()),"")</f>
        <v/>
      </c>
    </row>
    <row r="123" spans="2:3" x14ac:dyDescent="0.25">
      <c r="B123" t="str">
        <f>IFERROR(VLOOKUP(A123,CATRAB!$A:$D,3,FALSE()),"")</f>
        <v/>
      </c>
      <c r="C123" t="str">
        <f>IFERROR(VLOOKUP(A123,CATRAB!$A:$D,4,FALSE()),"")</f>
        <v/>
      </c>
    </row>
    <row r="124" spans="2:3" x14ac:dyDescent="0.25">
      <c r="B124" t="str">
        <f>IFERROR(VLOOKUP(A124,CATRAB!$A:$D,3,FALSE()),"")</f>
        <v/>
      </c>
      <c r="C124" t="str">
        <f>IFERROR(VLOOKUP(A124,CATRAB!$A:$D,4,FALSE()),"")</f>
        <v/>
      </c>
    </row>
    <row r="125" spans="2:3" x14ac:dyDescent="0.25">
      <c r="B125" t="str">
        <f>IFERROR(VLOOKUP(A125,CATRAB!$A:$D,3,FALSE()),"")</f>
        <v/>
      </c>
      <c r="C125" t="str">
        <f>IFERROR(VLOOKUP(A125,CATRAB!$A:$D,4,FALSE()),"")</f>
        <v/>
      </c>
    </row>
    <row r="126" spans="2:3" x14ac:dyDescent="0.25">
      <c r="B126" t="str">
        <f>IFERROR(VLOOKUP(A126,CATRAB!$A:$D,3,FALSE()),"")</f>
        <v/>
      </c>
      <c r="C126" t="str">
        <f>IFERROR(VLOOKUP(A126,CATRAB!$A:$D,4,FALSE()),"")</f>
        <v/>
      </c>
    </row>
    <row r="127" spans="2:3" x14ac:dyDescent="0.25">
      <c r="B127" t="str">
        <f>IFERROR(VLOOKUP(A127,CATRAB!$A:$D,3,FALSE()),"")</f>
        <v/>
      </c>
      <c r="C127" t="str">
        <f>IFERROR(VLOOKUP(A127,CATRAB!$A:$D,4,FALSE()),"")</f>
        <v/>
      </c>
    </row>
    <row r="128" spans="2:3" x14ac:dyDescent="0.25">
      <c r="B128" t="str">
        <f>IFERROR(VLOOKUP(A128,CATRAB!$A:$D,3,FALSE()),"")</f>
        <v/>
      </c>
      <c r="C128" t="str">
        <f>IFERROR(VLOOKUP(A128,CATRAB!$A:$D,4,FALSE()),"")</f>
        <v/>
      </c>
    </row>
    <row r="129" spans="2:3" x14ac:dyDescent="0.25">
      <c r="B129" t="str">
        <f>IFERROR(VLOOKUP(A129,CATRAB!$A:$D,3,FALSE()),"")</f>
        <v/>
      </c>
      <c r="C129" t="str">
        <f>IFERROR(VLOOKUP(A129,CATRAB!$A:$D,4,FALSE()),"")</f>
        <v/>
      </c>
    </row>
    <row r="130" spans="2:3" x14ac:dyDescent="0.25">
      <c r="B130" t="str">
        <f>IFERROR(VLOOKUP(A130,CATRAB!$A:$D,3,FALSE()),"")</f>
        <v/>
      </c>
      <c r="C130" t="str">
        <f>IFERROR(VLOOKUP(A130,CATRAB!$A:$D,4,FALSE()),"")</f>
        <v/>
      </c>
    </row>
    <row r="131" spans="2:3" x14ac:dyDescent="0.25">
      <c r="B131" t="str">
        <f>IFERROR(VLOOKUP(A131,CATRAB!$A:$D,3,FALSE()),"")</f>
        <v/>
      </c>
      <c r="C131" t="str">
        <f>IFERROR(VLOOKUP(A131,CATRAB!$A:$D,4,FALSE()),"")</f>
        <v/>
      </c>
    </row>
    <row r="132" spans="2:3" x14ac:dyDescent="0.25">
      <c r="B132" t="str">
        <f>IFERROR(VLOOKUP(A132,CATRAB!$A:$D,3,FALSE()),"")</f>
        <v/>
      </c>
      <c r="C132" t="str">
        <f>IFERROR(VLOOKUP(A132,CATRAB!$A:$D,4,FALSE()),"")</f>
        <v/>
      </c>
    </row>
    <row r="133" spans="2:3" x14ac:dyDescent="0.25">
      <c r="B133" t="str">
        <f>IFERROR(VLOOKUP(A133,CATRAB!$A:$D,3,FALSE()),"")</f>
        <v/>
      </c>
      <c r="C133" t="str">
        <f>IFERROR(VLOOKUP(A133,CATRAB!$A:$D,4,FALSE()),"")</f>
        <v/>
      </c>
    </row>
    <row r="134" spans="2:3" x14ac:dyDescent="0.25">
      <c r="B134" t="str">
        <f>IFERROR(VLOOKUP(A134,CATRAB!$A:$D,3,FALSE()),"")</f>
        <v/>
      </c>
      <c r="C134" t="str">
        <f>IFERROR(VLOOKUP(A134,CATRAB!$A:$D,4,FALSE()),"")</f>
        <v/>
      </c>
    </row>
    <row r="135" spans="2:3" x14ac:dyDescent="0.25">
      <c r="B135" t="str">
        <f>IFERROR(VLOOKUP(A135,CATRAB!$A:$D,3,FALSE()),"")</f>
        <v/>
      </c>
      <c r="C135" t="str">
        <f>IFERROR(VLOOKUP(A135,CATRAB!$A:$D,4,FALSE()),"")</f>
        <v/>
      </c>
    </row>
    <row r="136" spans="2:3" x14ac:dyDescent="0.25">
      <c r="B136" t="str">
        <f>IFERROR(VLOOKUP(A136,CATRAB!$A:$D,3,FALSE()),"")</f>
        <v/>
      </c>
      <c r="C136" t="str">
        <f>IFERROR(VLOOKUP(A136,CATRAB!$A:$D,4,FALSE()),"")</f>
        <v/>
      </c>
    </row>
    <row r="137" spans="2:3" x14ac:dyDescent="0.25">
      <c r="B137" t="str">
        <f>IFERROR(VLOOKUP(A137,CATRAB!$A:$D,3,FALSE()),"")</f>
        <v/>
      </c>
      <c r="C137" t="str">
        <f>IFERROR(VLOOKUP(A137,CATRAB!$A:$D,4,FALSE()),"")</f>
        <v/>
      </c>
    </row>
    <row r="138" spans="2:3" x14ac:dyDescent="0.25">
      <c r="B138" t="str">
        <f>IFERROR(VLOOKUP(A138,CATRAB!$A:$D,3,FALSE()),"")</f>
        <v/>
      </c>
      <c r="C138" t="str">
        <f>IFERROR(VLOOKUP(A138,CATRAB!$A:$D,4,FALSE()),"")</f>
        <v/>
      </c>
    </row>
    <row r="139" spans="2:3" x14ac:dyDescent="0.25">
      <c r="B139" t="str">
        <f>IFERROR(VLOOKUP(A139,CATRAB!$A:$D,3,FALSE()),"")</f>
        <v/>
      </c>
      <c r="C139" t="str">
        <f>IFERROR(VLOOKUP(A139,CATRAB!$A:$D,4,FALSE()),"")</f>
        <v/>
      </c>
    </row>
    <row r="140" spans="2:3" x14ac:dyDescent="0.25">
      <c r="B140" t="str">
        <f>IFERROR(VLOOKUP(A140,CATRAB!$A:$D,3,FALSE()),"")</f>
        <v/>
      </c>
      <c r="C140" t="str">
        <f>IFERROR(VLOOKUP(A140,CATRAB!$A:$D,4,FALSE()),"")</f>
        <v/>
      </c>
    </row>
    <row r="141" spans="2:3" x14ac:dyDescent="0.25">
      <c r="B141" t="str">
        <f>IFERROR(VLOOKUP(A141,CATRAB!$A:$D,3,FALSE()),"")</f>
        <v/>
      </c>
      <c r="C141" t="str">
        <f>IFERROR(VLOOKUP(A141,CATRAB!$A:$D,4,FALSE()),"")</f>
        <v/>
      </c>
    </row>
    <row r="142" spans="2:3" x14ac:dyDescent="0.25">
      <c r="B142" t="str">
        <f>IFERROR(VLOOKUP(A142,CATRAB!$A:$D,3,FALSE()),"")</f>
        <v/>
      </c>
      <c r="C142" t="str">
        <f>IFERROR(VLOOKUP(A142,CATRAB!$A:$D,4,FALSE()),"")</f>
        <v/>
      </c>
    </row>
    <row r="143" spans="2:3" x14ac:dyDescent="0.25">
      <c r="B143" t="str">
        <f>IFERROR(VLOOKUP(A143,CATRAB!$A:$D,3,FALSE()),"")</f>
        <v/>
      </c>
      <c r="C143" t="str">
        <f>IFERROR(VLOOKUP(A143,CATRAB!$A:$D,4,FALSE()),"")</f>
        <v/>
      </c>
    </row>
    <row r="144" spans="2:3" x14ac:dyDescent="0.25">
      <c r="B144" t="str">
        <f>IFERROR(VLOOKUP(A144,CATRAB!$A:$D,3,FALSE()),"")</f>
        <v/>
      </c>
      <c r="C144" t="str">
        <f>IFERROR(VLOOKUP(A144,CATRAB!$A:$D,4,FALSE()),"")</f>
        <v/>
      </c>
    </row>
    <row r="145" spans="2:3" x14ac:dyDescent="0.25">
      <c r="B145" t="str">
        <f>IFERROR(VLOOKUP(A145,CATRAB!$A:$D,3,FALSE()),"")</f>
        <v/>
      </c>
      <c r="C145" t="str">
        <f>IFERROR(VLOOKUP(A145,CATRAB!$A:$D,4,FALSE()),"")</f>
        <v/>
      </c>
    </row>
    <row r="146" spans="2:3" x14ac:dyDescent="0.25">
      <c r="B146" t="str">
        <f>IFERROR(VLOOKUP(A146,CATRAB!$A:$D,3,FALSE()),"")</f>
        <v/>
      </c>
      <c r="C146" t="str">
        <f>IFERROR(VLOOKUP(A146,CATRAB!$A:$D,4,FALSE()),"")</f>
        <v/>
      </c>
    </row>
    <row r="147" spans="2:3" x14ac:dyDescent="0.25">
      <c r="B147" t="str">
        <f>IFERROR(VLOOKUP(A147,CATRAB!$A:$D,3,FALSE()),"")</f>
        <v/>
      </c>
      <c r="C147" t="str">
        <f>IFERROR(VLOOKUP(A147,CATRAB!$A:$D,4,FALSE()),"")</f>
        <v/>
      </c>
    </row>
    <row r="148" spans="2:3" x14ac:dyDescent="0.25">
      <c r="B148" t="str">
        <f>IFERROR(VLOOKUP(A148,CATRAB!$A:$D,3,FALSE()),"")</f>
        <v/>
      </c>
      <c r="C148" t="str">
        <f>IFERROR(VLOOKUP(A148,CATRAB!$A:$D,4,FALSE()),"")</f>
        <v/>
      </c>
    </row>
    <row r="149" spans="2:3" x14ac:dyDescent="0.25">
      <c r="B149" t="str">
        <f>IFERROR(VLOOKUP(A149,CATRAB!$A:$D,3,FALSE()),"")</f>
        <v/>
      </c>
      <c r="C149" t="str">
        <f>IFERROR(VLOOKUP(A149,CATRAB!$A:$D,4,FALSE()),"")</f>
        <v/>
      </c>
    </row>
    <row r="150" spans="2:3" x14ac:dyDescent="0.25">
      <c r="B150" t="str">
        <f>IFERROR(VLOOKUP(A150,CATRAB!$A:$D,3,FALSE()),"")</f>
        <v/>
      </c>
      <c r="C150" t="str">
        <f>IFERROR(VLOOKUP(A150,CATRAB!$A:$D,4,FALSE()),"")</f>
        <v/>
      </c>
    </row>
    <row r="151" spans="2:3" x14ac:dyDescent="0.25">
      <c r="B151" t="str">
        <f>IFERROR(VLOOKUP(A151,CATRAB!$A:$D,3,FALSE()),"")</f>
        <v/>
      </c>
      <c r="C151" t="str">
        <f>IFERROR(VLOOKUP(A151,CATRAB!$A:$D,4,FALSE()),"")</f>
        <v/>
      </c>
    </row>
    <row r="152" spans="2:3" x14ac:dyDescent="0.25">
      <c r="B152" t="str">
        <f>IFERROR(VLOOKUP(A152,CATRAB!$A:$D,3,FALSE()),"")</f>
        <v/>
      </c>
      <c r="C152" t="str">
        <f>IFERROR(VLOOKUP(A152,CATRAB!$A:$D,4,FALSE()),"")</f>
        <v/>
      </c>
    </row>
    <row r="153" spans="2:3" x14ac:dyDescent="0.25">
      <c r="B153" t="str">
        <f>IFERROR(VLOOKUP(A153,CATRAB!$A:$D,3,FALSE()),"")</f>
        <v/>
      </c>
      <c r="C153" t="str">
        <f>IFERROR(VLOOKUP(A153,CATRAB!$A:$D,4,FALSE()),"")</f>
        <v/>
      </c>
    </row>
    <row r="154" spans="2:3" x14ac:dyDescent="0.25">
      <c r="B154" t="str">
        <f>IFERROR(VLOOKUP(A154,CATRAB!$A:$D,3,FALSE()),"")</f>
        <v/>
      </c>
      <c r="C154" t="str">
        <f>IFERROR(VLOOKUP(A154,CATRAB!$A:$D,4,FALSE()),"")</f>
        <v/>
      </c>
    </row>
    <row r="155" spans="2:3" x14ac:dyDescent="0.25">
      <c r="B155" t="str">
        <f>IFERROR(VLOOKUP(A155,CATRAB!$A:$D,3,FALSE()),"")</f>
        <v/>
      </c>
      <c r="C155" t="str">
        <f>IFERROR(VLOOKUP(A155,CATRAB!$A:$D,4,FALSE()),"")</f>
        <v/>
      </c>
    </row>
    <row r="156" spans="2:3" x14ac:dyDescent="0.25">
      <c r="B156" t="str">
        <f>IFERROR(VLOOKUP(A156,CATRAB!$A:$D,3,FALSE()),"")</f>
        <v/>
      </c>
      <c r="C156" t="str">
        <f>IFERROR(VLOOKUP(A156,CATRAB!$A:$D,4,FALSE()),"")</f>
        <v/>
      </c>
    </row>
    <row r="157" spans="2:3" x14ac:dyDescent="0.25">
      <c r="B157" t="str">
        <f>IFERROR(VLOOKUP(A157,CATRAB!$A:$D,3,FALSE()),"")</f>
        <v/>
      </c>
      <c r="C157" t="str">
        <f>IFERROR(VLOOKUP(A157,CATRAB!$A:$D,4,FALSE()),"")</f>
        <v/>
      </c>
    </row>
    <row r="158" spans="2:3" x14ac:dyDescent="0.25">
      <c r="B158" t="str">
        <f>IFERROR(VLOOKUP(A158,CATRAB!$A:$D,3,FALSE()),"")</f>
        <v/>
      </c>
      <c r="C158" t="str">
        <f>IFERROR(VLOOKUP(A158,CATRAB!$A:$D,4,FALSE()),"")</f>
        <v/>
      </c>
    </row>
    <row r="159" spans="2:3" x14ac:dyDescent="0.25">
      <c r="B159" t="str">
        <f>IFERROR(VLOOKUP(A159,CATRAB!$A:$D,3,FALSE()),"")</f>
        <v/>
      </c>
      <c r="C159" t="str">
        <f>IFERROR(VLOOKUP(A159,CATRAB!$A:$D,4,FALSE()),"")</f>
        <v/>
      </c>
    </row>
    <row r="160" spans="2:3" x14ac:dyDescent="0.25">
      <c r="B160" t="str">
        <f>IFERROR(VLOOKUP(A160,CATRAB!$A:$D,3,FALSE()),"")</f>
        <v/>
      </c>
      <c r="C160" t="str">
        <f>IFERROR(VLOOKUP(A160,CATRAB!$A:$D,4,FALSE()),"")</f>
        <v/>
      </c>
    </row>
    <row r="161" spans="2:3" x14ac:dyDescent="0.25">
      <c r="B161" t="str">
        <f>IFERROR(VLOOKUP(A161,CATRAB!$A:$D,3,FALSE()),"")</f>
        <v/>
      </c>
      <c r="C161" t="str">
        <f>IFERROR(VLOOKUP(A161,CATRAB!$A:$D,4,FALSE()),"")</f>
        <v/>
      </c>
    </row>
    <row r="162" spans="2:3" x14ac:dyDescent="0.25">
      <c r="B162" t="str">
        <f>IFERROR(VLOOKUP(A162,CATRAB!$A:$D,3,FALSE()),"")</f>
        <v/>
      </c>
      <c r="C162" t="str">
        <f>IFERROR(VLOOKUP(A162,CATRAB!$A:$D,4,FALSE()),"")</f>
        <v/>
      </c>
    </row>
    <row r="163" spans="2:3" x14ac:dyDescent="0.25">
      <c r="B163" t="str">
        <f>IFERROR(VLOOKUP(A163,CATRAB!$A:$D,3,FALSE()),"")</f>
        <v/>
      </c>
      <c r="C163" t="str">
        <f>IFERROR(VLOOKUP(A163,CATRAB!$A:$D,4,FALSE()),"")</f>
        <v/>
      </c>
    </row>
    <row r="164" spans="2:3" x14ac:dyDescent="0.25">
      <c r="B164" t="str">
        <f>IFERROR(VLOOKUP(A164,CATRAB!$A:$D,3,FALSE()),"")</f>
        <v/>
      </c>
      <c r="C164" t="str">
        <f>IFERROR(VLOOKUP(A164,CATRAB!$A:$D,4,FALSE()),"")</f>
        <v/>
      </c>
    </row>
    <row r="165" spans="2:3" x14ac:dyDescent="0.25">
      <c r="B165" t="str">
        <f>IFERROR(VLOOKUP(A165,CATRAB!$A:$D,3,FALSE()),"")</f>
        <v/>
      </c>
      <c r="C165" t="str">
        <f>IFERROR(VLOOKUP(A165,CATRAB!$A:$D,4,FALSE()),"")</f>
        <v/>
      </c>
    </row>
    <row r="166" spans="2:3" x14ac:dyDescent="0.25">
      <c r="B166" t="str">
        <f>IFERROR(VLOOKUP(A166,CATRAB!$A:$D,3,FALSE()),"")</f>
        <v/>
      </c>
      <c r="C166" t="str">
        <f>IFERROR(VLOOKUP(A166,CATRAB!$A:$D,4,FALSE()),"")</f>
        <v/>
      </c>
    </row>
    <row r="167" spans="2:3" x14ac:dyDescent="0.25">
      <c r="B167" t="str">
        <f>IFERROR(VLOOKUP(A167,CATRAB!$A:$D,3,FALSE()),"")</f>
        <v/>
      </c>
      <c r="C167" t="str">
        <f>IFERROR(VLOOKUP(A167,CATRAB!$A:$D,4,FALSE()),"")</f>
        <v/>
      </c>
    </row>
    <row r="168" spans="2:3" x14ac:dyDescent="0.25">
      <c r="B168" t="str">
        <f>IFERROR(VLOOKUP(A168,CATRAB!$A:$D,3,FALSE()),"")</f>
        <v/>
      </c>
      <c r="C168" t="str">
        <f>IFERROR(VLOOKUP(A168,CATRAB!$A:$D,4,FALSE()),"")</f>
        <v/>
      </c>
    </row>
    <row r="169" spans="2:3" x14ac:dyDescent="0.25">
      <c r="B169" t="str">
        <f>IFERROR(VLOOKUP(A169,CATRAB!$A:$D,3,FALSE()),"")</f>
        <v/>
      </c>
      <c r="C169" t="str">
        <f>IFERROR(VLOOKUP(A169,CATRAB!$A:$D,4,FALSE()),"")</f>
        <v/>
      </c>
    </row>
    <row r="170" spans="2:3" x14ac:dyDescent="0.25">
      <c r="B170" t="str">
        <f>IFERROR(VLOOKUP(A170,CATRAB!$A:$D,3,FALSE()),"")</f>
        <v/>
      </c>
      <c r="C170" t="str">
        <f>IFERROR(VLOOKUP(A170,CATRAB!$A:$D,4,FALSE()),"")</f>
        <v/>
      </c>
    </row>
    <row r="171" spans="2:3" x14ac:dyDescent="0.25">
      <c r="B171" t="str">
        <f>IFERROR(VLOOKUP(A171,CATRAB!$A:$D,3,FALSE()),"")</f>
        <v/>
      </c>
      <c r="C171" t="str">
        <f>IFERROR(VLOOKUP(A171,CATRAB!$A:$D,4,FALSE()),"")</f>
        <v/>
      </c>
    </row>
    <row r="172" spans="2:3" x14ac:dyDescent="0.25">
      <c r="B172" t="str">
        <f>IFERROR(VLOOKUP(A172,CATRAB!$A:$D,3,FALSE()),"")</f>
        <v/>
      </c>
      <c r="C172" t="str">
        <f>IFERROR(VLOOKUP(A172,CATRAB!$A:$D,4,FALSE()),"")</f>
        <v/>
      </c>
    </row>
    <row r="173" spans="2:3" x14ac:dyDescent="0.25">
      <c r="B173" t="str">
        <f>IFERROR(VLOOKUP(A173,CATRAB!$A:$D,3,FALSE()),"")</f>
        <v/>
      </c>
      <c r="C173" t="str">
        <f>IFERROR(VLOOKUP(A173,CATRAB!$A:$D,4,FALSE()),"")</f>
        <v/>
      </c>
    </row>
    <row r="174" spans="2:3" x14ac:dyDescent="0.25">
      <c r="B174" t="str">
        <f>IFERROR(VLOOKUP(A174,CATRAB!$A:$D,3,FALSE()),"")</f>
        <v/>
      </c>
      <c r="C174" t="str">
        <f>IFERROR(VLOOKUP(A174,CATRAB!$A:$D,4,FALSE()),"")</f>
        <v/>
      </c>
    </row>
    <row r="175" spans="2:3" x14ac:dyDescent="0.25">
      <c r="B175" t="str">
        <f>IFERROR(VLOOKUP(A175,CATRAB!$A:$D,3,FALSE()),"")</f>
        <v/>
      </c>
      <c r="C175" t="str">
        <f>IFERROR(VLOOKUP(A175,CATRAB!$A:$D,4,FALSE()),"")</f>
        <v/>
      </c>
    </row>
    <row r="176" spans="2:3" x14ac:dyDescent="0.25">
      <c r="B176" t="str">
        <f>IFERROR(VLOOKUP(A176,CATRAB!$A:$D,3,FALSE()),"")</f>
        <v/>
      </c>
      <c r="C176" t="str">
        <f>IFERROR(VLOOKUP(A176,CATRAB!$A:$D,4,FALSE()),"")</f>
        <v/>
      </c>
    </row>
    <row r="177" spans="2:3" x14ac:dyDescent="0.25">
      <c r="B177" t="str">
        <f>IFERROR(VLOOKUP(A177,CATRAB!$A:$D,3,FALSE()),"")</f>
        <v/>
      </c>
      <c r="C177" t="str">
        <f>IFERROR(VLOOKUP(A177,CATRAB!$A:$D,4,FALSE()),"")</f>
        <v/>
      </c>
    </row>
    <row r="178" spans="2:3" x14ac:dyDescent="0.25">
      <c r="B178" t="str">
        <f>IFERROR(VLOOKUP(A178,CATRAB!$A:$D,3,FALSE()),"")</f>
        <v/>
      </c>
      <c r="C178" t="str">
        <f>IFERROR(VLOOKUP(A178,CATRAB!$A:$D,4,FALSE()),"")</f>
        <v/>
      </c>
    </row>
    <row r="179" spans="2:3" x14ac:dyDescent="0.25">
      <c r="B179" t="str">
        <f>IFERROR(VLOOKUP(A179,CATRAB!$A:$D,3,FALSE()),"")</f>
        <v/>
      </c>
      <c r="C179" t="str">
        <f>IFERROR(VLOOKUP(A179,CATRAB!$A:$D,4,FALSE()),"")</f>
        <v/>
      </c>
    </row>
    <row r="180" spans="2:3" x14ac:dyDescent="0.25">
      <c r="B180" t="str">
        <f>IFERROR(VLOOKUP(A180,CATRAB!$A:$D,3,FALSE()),"")</f>
        <v/>
      </c>
      <c r="C180" t="str">
        <f>IFERROR(VLOOKUP(A180,CATRAB!$A:$D,4,FALSE()),"")</f>
        <v/>
      </c>
    </row>
    <row r="181" spans="2:3" x14ac:dyDescent="0.25">
      <c r="B181" t="str">
        <f>IFERROR(VLOOKUP(A181,CATRAB!$A:$D,3,FALSE()),"")</f>
        <v/>
      </c>
      <c r="C181" t="str">
        <f>IFERROR(VLOOKUP(A181,CATRAB!$A:$D,4,FALSE()),"")</f>
        <v/>
      </c>
    </row>
    <row r="182" spans="2:3" x14ac:dyDescent="0.25">
      <c r="B182" t="str">
        <f>IFERROR(VLOOKUP(A182,CATRAB!$A:$D,3,FALSE()),"")</f>
        <v/>
      </c>
      <c r="C182" t="str">
        <f>IFERROR(VLOOKUP(A182,CATRAB!$A:$D,4,FALSE()),"")</f>
        <v/>
      </c>
    </row>
    <row r="183" spans="2:3" x14ac:dyDescent="0.25">
      <c r="B183" t="str">
        <f>IFERROR(VLOOKUP(A183,CATRAB!$A:$D,3,FALSE()),"")</f>
        <v/>
      </c>
      <c r="C183" t="str">
        <f>IFERROR(VLOOKUP(A183,CATRAB!$A:$D,4,FALSE()),"")</f>
        <v/>
      </c>
    </row>
    <row r="184" spans="2:3" x14ac:dyDescent="0.25">
      <c r="B184" t="str">
        <f>IFERROR(VLOOKUP(A184,CATRAB!$A:$D,3,FALSE()),"")</f>
        <v/>
      </c>
      <c r="C184" t="str">
        <f>IFERROR(VLOOKUP(A184,CATRAB!$A:$D,4,FALSE()),"")</f>
        <v/>
      </c>
    </row>
    <row r="185" spans="2:3" x14ac:dyDescent="0.25">
      <c r="B185" t="str">
        <f>IFERROR(VLOOKUP(A185,CATRAB!$A:$D,3,FALSE()),"")</f>
        <v/>
      </c>
      <c r="C185" t="str">
        <f>IFERROR(VLOOKUP(A185,CATRAB!$A:$D,4,FALSE()),"")</f>
        <v/>
      </c>
    </row>
    <row r="186" spans="2:3" x14ac:dyDescent="0.25">
      <c r="B186" t="str">
        <f>IFERROR(VLOOKUP(A186,CATRAB!$A:$D,3,FALSE()),"")</f>
        <v/>
      </c>
      <c r="C186" t="str">
        <f>IFERROR(VLOOKUP(A186,CATRAB!$A:$D,4,FALSE()),"")</f>
        <v/>
      </c>
    </row>
    <row r="187" spans="2:3" x14ac:dyDescent="0.25">
      <c r="B187" t="str">
        <f>IFERROR(VLOOKUP(A187,CATRAB!$A:$D,3,FALSE()),"")</f>
        <v/>
      </c>
      <c r="C187" t="str">
        <f>IFERROR(VLOOKUP(A187,CATRAB!$A:$D,4,FALSE()),"")</f>
        <v/>
      </c>
    </row>
    <row r="188" spans="2:3" x14ac:dyDescent="0.25">
      <c r="B188" t="str">
        <f>IFERROR(VLOOKUP(A188,CATRAB!$A:$D,3,FALSE()),"")</f>
        <v/>
      </c>
      <c r="C188" t="str">
        <f>IFERROR(VLOOKUP(A188,CATRAB!$A:$D,4,FALSE()),"")</f>
        <v/>
      </c>
    </row>
    <row r="189" spans="2:3" x14ac:dyDescent="0.25">
      <c r="B189" t="str">
        <f>IFERROR(VLOOKUP(A189,CATRAB!$A:$D,3,FALSE()),"")</f>
        <v/>
      </c>
      <c r="C189" t="str">
        <f>IFERROR(VLOOKUP(A189,CATRAB!$A:$D,4,FALSE()),"")</f>
        <v/>
      </c>
    </row>
    <row r="190" spans="2:3" x14ac:dyDescent="0.25">
      <c r="B190" t="str">
        <f>IFERROR(VLOOKUP(A190,CATRAB!$A:$D,3,FALSE()),"")</f>
        <v/>
      </c>
      <c r="C190" t="str">
        <f>IFERROR(VLOOKUP(A190,CATRAB!$A:$D,4,FALSE()),"")</f>
        <v/>
      </c>
    </row>
    <row r="191" spans="2:3" x14ac:dyDescent="0.25">
      <c r="B191" t="str">
        <f>IFERROR(VLOOKUP(A191,CATRAB!$A:$D,3,FALSE()),"")</f>
        <v/>
      </c>
      <c r="C191" t="str">
        <f>IFERROR(VLOOKUP(A191,CATRAB!$A:$D,4,FALSE()),"")</f>
        <v/>
      </c>
    </row>
    <row r="192" spans="2:3" x14ac:dyDescent="0.25">
      <c r="B192" t="str">
        <f>IFERROR(VLOOKUP(A192,CATRAB!$A:$D,3,FALSE()),"")</f>
        <v/>
      </c>
      <c r="C192" t="str">
        <f>IFERROR(VLOOKUP(A192,CATRAB!$A:$D,4,FALSE()),"")</f>
        <v/>
      </c>
    </row>
    <row r="193" spans="2:3" x14ac:dyDescent="0.25">
      <c r="B193" t="str">
        <f>IFERROR(VLOOKUP(A193,CATRAB!$A:$D,3,FALSE()),"")</f>
        <v/>
      </c>
      <c r="C193" t="str">
        <f>IFERROR(VLOOKUP(A193,CATRAB!$A:$D,4,FALSE()),"")</f>
        <v/>
      </c>
    </row>
    <row r="194" spans="2:3" x14ac:dyDescent="0.25">
      <c r="B194" t="str">
        <f>IFERROR(VLOOKUP(A194,CATRAB!$A:$D,3,FALSE()),"")</f>
        <v/>
      </c>
      <c r="C194" t="str">
        <f>IFERROR(VLOOKUP(A194,CATRAB!$A:$D,4,FALSE()),"")</f>
        <v/>
      </c>
    </row>
    <row r="195" spans="2:3" x14ac:dyDescent="0.25">
      <c r="B195" t="str">
        <f>IFERROR(VLOOKUP(A195,CATRAB!$A:$D,3,FALSE()),"")</f>
        <v/>
      </c>
      <c r="C195" t="str">
        <f>IFERROR(VLOOKUP(A195,CATRAB!$A:$D,4,FALSE()),"")</f>
        <v/>
      </c>
    </row>
    <row r="196" spans="2:3" x14ac:dyDescent="0.25">
      <c r="B196" t="str">
        <f>IFERROR(VLOOKUP(A196,CATRAB!$A:$D,3,FALSE()),"")</f>
        <v/>
      </c>
      <c r="C196" t="str">
        <f>IFERROR(VLOOKUP(A196,CATRAB!$A:$D,4,FALSE()),"")</f>
        <v/>
      </c>
    </row>
    <row r="197" spans="2:3" x14ac:dyDescent="0.25">
      <c r="B197" t="str">
        <f>IFERROR(VLOOKUP(A197,CATRAB!$A:$D,3,FALSE()),"")</f>
        <v/>
      </c>
      <c r="C197" t="str">
        <f>IFERROR(VLOOKUP(A197,CATRAB!$A:$D,4,FALSE()),"")</f>
        <v/>
      </c>
    </row>
    <row r="198" spans="2:3" x14ac:dyDescent="0.25">
      <c r="B198" t="str">
        <f>IFERROR(VLOOKUP(A198,CATRAB!$A:$D,3,FALSE()),"")</f>
        <v/>
      </c>
      <c r="C198" t="str">
        <f>IFERROR(VLOOKUP(A198,CATRAB!$A:$D,4,FALSE()),"")</f>
        <v/>
      </c>
    </row>
    <row r="199" spans="2:3" x14ac:dyDescent="0.25">
      <c r="B199" t="str">
        <f>IFERROR(VLOOKUP(A199,CATRAB!$A:$D,3,FALSE()),"")</f>
        <v/>
      </c>
      <c r="C199" t="str">
        <f>IFERROR(VLOOKUP(A199,CATRAB!$A:$D,4,FALSE()),"")</f>
        <v/>
      </c>
    </row>
    <row r="200" spans="2:3" x14ac:dyDescent="0.25">
      <c r="B200" t="str">
        <f>IFERROR(VLOOKUP(A200,CATRAB!$A:$D,3,FALSE()),"")</f>
        <v/>
      </c>
      <c r="C200" t="str">
        <f>IFERROR(VLOOKUP(A200,CATRAB!$A:$D,4,FALSE()),"")</f>
        <v/>
      </c>
    </row>
    <row r="201" spans="2:3" x14ac:dyDescent="0.25">
      <c r="B201" t="str">
        <f>IFERROR(VLOOKUP(A201,CATRAB!$A:$D,3,FALSE()),"")</f>
        <v/>
      </c>
      <c r="C201" t="str">
        <f>IFERROR(VLOOKUP(A201,CATRAB!$A:$D,4,FALSE()),"")</f>
        <v/>
      </c>
    </row>
    <row r="202" spans="2:3" x14ac:dyDescent="0.25">
      <c r="B202" t="str">
        <f>IFERROR(VLOOKUP(A202,CATRAB!$A:$D,3,FALSE()),"")</f>
        <v/>
      </c>
      <c r="C202" t="str">
        <f>IFERROR(VLOOKUP(A202,CATRAB!$A:$D,4,FALSE()),"")</f>
        <v/>
      </c>
    </row>
    <row r="203" spans="2:3" x14ac:dyDescent="0.25">
      <c r="B203" t="str">
        <f>IFERROR(VLOOKUP(A203,CATRAB!$A:$D,3,FALSE()),"")</f>
        <v/>
      </c>
      <c r="C203" t="str">
        <f>IFERROR(VLOOKUP(A203,CATRAB!$A:$D,4,FALSE()),"")</f>
        <v/>
      </c>
    </row>
    <row r="204" spans="2:3" x14ac:dyDescent="0.25">
      <c r="B204" t="str">
        <f>IFERROR(VLOOKUP(A204,CATRAB!$A:$D,3,FALSE()),"")</f>
        <v/>
      </c>
      <c r="C204" t="str">
        <f>IFERROR(VLOOKUP(A204,CATRAB!$A:$D,4,FALSE()),"")</f>
        <v/>
      </c>
    </row>
    <row r="205" spans="2:3" x14ac:dyDescent="0.25">
      <c r="B205" t="str">
        <f>IFERROR(VLOOKUP(A205,CATRAB!$A:$D,3,FALSE()),"")</f>
        <v/>
      </c>
      <c r="C205" t="str">
        <f>IFERROR(VLOOKUP(A205,CATRAB!$A:$D,4,FALSE()),"")</f>
        <v/>
      </c>
    </row>
    <row r="206" spans="2:3" x14ac:dyDescent="0.25">
      <c r="B206" t="str">
        <f>IFERROR(VLOOKUP(A206,CATRAB!$A:$D,3,FALSE()),"")</f>
        <v/>
      </c>
      <c r="C206" t="str">
        <f>IFERROR(VLOOKUP(A206,CATRAB!$A:$D,4,FALSE()),"")</f>
        <v/>
      </c>
    </row>
    <row r="207" spans="2:3" x14ac:dyDescent="0.25">
      <c r="B207" t="str">
        <f>IFERROR(VLOOKUP(A207,CATRAB!$A:$D,3,FALSE()),"")</f>
        <v/>
      </c>
      <c r="C207" t="str">
        <f>IFERROR(VLOOKUP(A207,CATRAB!$A:$D,4,FALSE()),"")</f>
        <v/>
      </c>
    </row>
    <row r="208" spans="2:3" x14ac:dyDescent="0.25">
      <c r="B208" t="str">
        <f>IFERROR(VLOOKUP(A208,CATRAB!$A:$D,3,FALSE()),"")</f>
        <v/>
      </c>
      <c r="C208" t="str">
        <f>IFERROR(VLOOKUP(A208,CATRAB!$A:$D,4,FALSE()),"")</f>
        <v/>
      </c>
    </row>
    <row r="209" spans="2:3" x14ac:dyDescent="0.25">
      <c r="B209" t="str">
        <f>IFERROR(VLOOKUP(A209,CATRAB!$A:$D,3,FALSE()),"")</f>
        <v/>
      </c>
      <c r="C209" t="str">
        <f>IFERROR(VLOOKUP(A209,CATRAB!$A:$D,4,FALSE()),"")</f>
        <v/>
      </c>
    </row>
    <row r="210" spans="2:3" x14ac:dyDescent="0.25">
      <c r="B210" t="str">
        <f>IFERROR(VLOOKUP(A210,CATRAB!$A:$D,3,FALSE()),"")</f>
        <v/>
      </c>
      <c r="C210" t="str">
        <f>IFERROR(VLOOKUP(A210,CATRAB!$A:$D,4,FALSE()),"")</f>
        <v/>
      </c>
    </row>
    <row r="211" spans="2:3" x14ac:dyDescent="0.25">
      <c r="B211" t="str">
        <f>IFERROR(VLOOKUP(A211,CATRAB!$A:$D,3,FALSE()),"")</f>
        <v/>
      </c>
      <c r="C211" t="str">
        <f>IFERROR(VLOOKUP(A211,CATRAB!$A:$D,4,FALSE()),"")</f>
        <v/>
      </c>
    </row>
    <row r="212" spans="2:3" x14ac:dyDescent="0.25">
      <c r="B212" t="str">
        <f>IFERROR(VLOOKUP(A212,CATRAB!$A:$D,3,FALSE()),"")</f>
        <v/>
      </c>
      <c r="C212" t="str">
        <f>IFERROR(VLOOKUP(A212,CATRAB!$A:$D,4,FALSE()),"")</f>
        <v/>
      </c>
    </row>
    <row r="213" spans="2:3" x14ac:dyDescent="0.25">
      <c r="B213" t="str">
        <f>IFERROR(VLOOKUP(A213,CATRAB!$A:$D,3,FALSE()),"")</f>
        <v/>
      </c>
      <c r="C213" t="str">
        <f>IFERROR(VLOOKUP(A213,CATRAB!$A:$D,4,FALSE()),"")</f>
        <v/>
      </c>
    </row>
    <row r="214" spans="2:3" x14ac:dyDescent="0.25">
      <c r="B214" t="str">
        <f>IFERROR(VLOOKUP(A214,CATRAB!$A:$D,3,FALSE()),"")</f>
        <v/>
      </c>
      <c r="C214" t="str">
        <f>IFERROR(VLOOKUP(A214,CATRAB!$A:$D,4,FALSE()),"")</f>
        <v/>
      </c>
    </row>
    <row r="215" spans="2:3" x14ac:dyDescent="0.25">
      <c r="B215" t="str">
        <f>IFERROR(VLOOKUP(A215,CATRAB!$A:$D,3,FALSE()),"")</f>
        <v/>
      </c>
      <c r="C215" t="str">
        <f>IFERROR(VLOOKUP(A215,CATRAB!$A:$D,4,FALSE()),"")</f>
        <v/>
      </c>
    </row>
    <row r="216" spans="2:3" x14ac:dyDescent="0.25">
      <c r="B216" t="str">
        <f>IFERROR(VLOOKUP(A216,CATRAB!$A:$D,3,FALSE()),"")</f>
        <v/>
      </c>
      <c r="C216" t="str">
        <f>IFERROR(VLOOKUP(A216,CATRAB!$A:$D,4,FALSE()),"")</f>
        <v/>
      </c>
    </row>
    <row r="217" spans="2:3" x14ac:dyDescent="0.25">
      <c r="B217" t="str">
        <f>IFERROR(VLOOKUP(A217,CATRAB!$A:$D,3,FALSE()),"")</f>
        <v/>
      </c>
      <c r="C217" t="str">
        <f>IFERROR(VLOOKUP(A217,CATRAB!$A:$D,4,FALSE()),"")</f>
        <v/>
      </c>
    </row>
    <row r="218" spans="2:3" x14ac:dyDescent="0.25">
      <c r="B218" t="str">
        <f>IFERROR(VLOOKUP(A218,CATRAB!$A:$D,3,FALSE()),"")</f>
        <v/>
      </c>
      <c r="C218" t="str">
        <f>IFERROR(VLOOKUP(A218,CATRAB!$A:$D,4,FALSE()),"")</f>
        <v/>
      </c>
    </row>
    <row r="219" spans="2:3" x14ac:dyDescent="0.25">
      <c r="B219" t="str">
        <f>IFERROR(VLOOKUP(A219,CATRAB!$A:$D,3,FALSE()),"")</f>
        <v/>
      </c>
      <c r="C219" t="str">
        <f>IFERROR(VLOOKUP(A219,CATRAB!$A:$D,4,FALSE()),"")</f>
        <v/>
      </c>
    </row>
    <row r="220" spans="2:3" x14ac:dyDescent="0.25">
      <c r="B220" t="str">
        <f>IFERROR(VLOOKUP(A220,CATRAB!$A:$D,3,FALSE()),"")</f>
        <v/>
      </c>
      <c r="C220" t="str">
        <f>IFERROR(VLOOKUP(A220,CATRAB!$A:$D,4,FALSE()),"")</f>
        <v/>
      </c>
    </row>
    <row r="221" spans="2:3" x14ac:dyDescent="0.25">
      <c r="B221" t="str">
        <f>IFERROR(VLOOKUP(A221,CATRAB!$A:$D,3,FALSE()),"")</f>
        <v/>
      </c>
      <c r="C221" t="str">
        <f>IFERROR(VLOOKUP(A221,CATRAB!$A:$D,4,FALSE()),"")</f>
        <v/>
      </c>
    </row>
    <row r="222" spans="2:3" x14ac:dyDescent="0.25">
      <c r="B222" t="str">
        <f>IFERROR(VLOOKUP(A222,CATRAB!$A:$D,3,FALSE()),"")</f>
        <v/>
      </c>
      <c r="C222" t="str">
        <f>IFERROR(VLOOKUP(A222,CATRAB!$A:$D,4,FALSE()),"")</f>
        <v/>
      </c>
    </row>
    <row r="223" spans="2:3" x14ac:dyDescent="0.25">
      <c r="B223" t="str">
        <f>IFERROR(VLOOKUP(A223,CATRAB!$A:$D,3,FALSE()),"")</f>
        <v/>
      </c>
      <c r="C223" t="str">
        <f>IFERROR(VLOOKUP(A223,CATRAB!$A:$D,4,FALSE()),"")</f>
        <v/>
      </c>
    </row>
    <row r="224" spans="2:3" x14ac:dyDescent="0.25">
      <c r="B224" t="str">
        <f>IFERROR(VLOOKUP(A224,CATRAB!$A:$D,3,FALSE()),"")</f>
        <v/>
      </c>
      <c r="C224" t="str">
        <f>IFERROR(VLOOKUP(A224,CATRAB!$A:$D,4,FALSE()),"")</f>
        <v/>
      </c>
    </row>
    <row r="225" spans="2:3" x14ac:dyDescent="0.25">
      <c r="B225" t="str">
        <f>IFERROR(VLOOKUP(A225,CATRAB!$A:$D,3,FALSE()),"")</f>
        <v/>
      </c>
      <c r="C225" t="str">
        <f>IFERROR(VLOOKUP(A225,CATRAB!$A:$D,4,FALSE()),"")</f>
        <v/>
      </c>
    </row>
    <row r="226" spans="2:3" x14ac:dyDescent="0.25">
      <c r="B226" t="str">
        <f>IFERROR(VLOOKUP(A226,CATRAB!$A:$D,3,FALSE()),"")</f>
        <v/>
      </c>
      <c r="C226" t="str">
        <f>IFERROR(VLOOKUP(A226,CATRAB!$A:$D,4,FALSE()),"")</f>
        <v/>
      </c>
    </row>
    <row r="227" spans="2:3" x14ac:dyDescent="0.25">
      <c r="B227" t="str">
        <f>IFERROR(VLOOKUP(A227,CATRAB!$A:$D,3,FALSE()),"")</f>
        <v/>
      </c>
      <c r="C227" t="str">
        <f>IFERROR(VLOOKUP(A227,CATRAB!$A:$D,4,FALSE()),"")</f>
        <v/>
      </c>
    </row>
    <row r="228" spans="2:3" x14ac:dyDescent="0.25">
      <c r="B228" t="str">
        <f>IFERROR(VLOOKUP(A228,CATRAB!$A:$D,3,FALSE()),"")</f>
        <v/>
      </c>
      <c r="C228" t="str">
        <f>IFERROR(VLOOKUP(A228,CATRAB!$A:$D,4,FALSE()),"")</f>
        <v/>
      </c>
    </row>
    <row r="229" spans="2:3" x14ac:dyDescent="0.25">
      <c r="B229" t="str">
        <f>IFERROR(VLOOKUP(A229,CATRAB!$A:$D,3,FALSE()),"")</f>
        <v/>
      </c>
      <c r="C229" t="str">
        <f>IFERROR(VLOOKUP(A229,CATRAB!$A:$D,4,FALSE()),"")</f>
        <v/>
      </c>
    </row>
    <row r="230" spans="2:3" x14ac:dyDescent="0.25">
      <c r="B230" t="str">
        <f>IFERROR(VLOOKUP(A230,CATRAB!$A:$D,3,FALSE()),"")</f>
        <v/>
      </c>
      <c r="C230" t="str">
        <f>IFERROR(VLOOKUP(A230,CATRAB!$A:$D,4,FALSE()),"")</f>
        <v/>
      </c>
    </row>
    <row r="231" spans="2:3" x14ac:dyDescent="0.25">
      <c r="B231" t="str">
        <f>IFERROR(VLOOKUP(A231,CATRAB!$A:$D,3,FALSE()),"")</f>
        <v/>
      </c>
      <c r="C231" t="str">
        <f>IFERROR(VLOOKUP(A231,CATRAB!$A:$D,4,FALSE()),"")</f>
        <v/>
      </c>
    </row>
    <row r="232" spans="2:3" x14ac:dyDescent="0.25">
      <c r="B232" t="str">
        <f>IFERROR(VLOOKUP(A232,CATRAB!$A:$D,3,FALSE()),"")</f>
        <v/>
      </c>
      <c r="C232" t="str">
        <f>IFERROR(VLOOKUP(A232,CATRAB!$A:$D,4,FALSE()),"")</f>
        <v/>
      </c>
    </row>
    <row r="233" spans="2:3" x14ac:dyDescent="0.25">
      <c r="B233" t="str">
        <f>IFERROR(VLOOKUP(A233,CATRAB!$A:$D,3,FALSE()),"")</f>
        <v/>
      </c>
      <c r="C233" t="str">
        <f>IFERROR(VLOOKUP(A233,CATRAB!$A:$D,4,FALSE()),"")</f>
        <v/>
      </c>
    </row>
    <row r="234" spans="2:3" x14ac:dyDescent="0.25">
      <c r="B234" t="str">
        <f>IFERROR(VLOOKUP(A234,CATRAB!$A:$D,3,FALSE()),"")</f>
        <v/>
      </c>
      <c r="C234" t="str">
        <f>IFERROR(VLOOKUP(A234,CATRAB!$A:$D,4,FALSE()),"")</f>
        <v/>
      </c>
    </row>
    <row r="235" spans="2:3" x14ac:dyDescent="0.25">
      <c r="B235" t="str">
        <f>IFERROR(VLOOKUP(A235,CATRAB!$A:$D,3,FALSE()),"")</f>
        <v/>
      </c>
      <c r="C235" t="str">
        <f>IFERROR(VLOOKUP(A235,CATRAB!$A:$D,4,FALSE()),"")</f>
        <v/>
      </c>
    </row>
    <row r="236" spans="2:3" x14ac:dyDescent="0.25">
      <c r="B236" t="str">
        <f>IFERROR(VLOOKUP(A236,CATRAB!$A:$D,3,FALSE()),"")</f>
        <v/>
      </c>
      <c r="C236" t="str">
        <f>IFERROR(VLOOKUP(A236,CATRAB!$A:$D,4,FALSE()),"")</f>
        <v/>
      </c>
    </row>
    <row r="237" spans="2:3" x14ac:dyDescent="0.25">
      <c r="B237" t="str">
        <f>IFERROR(VLOOKUP(A237,CATRAB!$A:$D,3,FALSE()),"")</f>
        <v/>
      </c>
      <c r="C237" t="str">
        <f>IFERROR(VLOOKUP(A237,CATRAB!$A:$D,4,FALSE()),"")</f>
        <v/>
      </c>
    </row>
    <row r="238" spans="2:3" x14ac:dyDescent="0.25">
      <c r="B238" t="str">
        <f>IFERROR(VLOOKUP(A238,CATRAB!$A:$D,3,FALSE()),"")</f>
        <v/>
      </c>
      <c r="C238" t="str">
        <f>IFERROR(VLOOKUP(A238,CATRAB!$A:$D,4,FALSE()),"")</f>
        <v/>
      </c>
    </row>
    <row r="239" spans="2:3" x14ac:dyDescent="0.25">
      <c r="B239" t="str">
        <f>IFERROR(VLOOKUP(A239,CATRAB!$A:$D,3,FALSE()),"")</f>
        <v/>
      </c>
      <c r="C239" t="str">
        <f>IFERROR(VLOOKUP(A239,CATRAB!$A:$D,4,FALSE()),"")</f>
        <v/>
      </c>
    </row>
    <row r="240" spans="2:3" x14ac:dyDescent="0.25">
      <c r="B240" t="str">
        <f>IFERROR(VLOOKUP(A240,CATRAB!$A:$D,3,FALSE()),"")</f>
        <v/>
      </c>
      <c r="C240" t="str">
        <f>IFERROR(VLOOKUP(A240,CATRAB!$A:$D,4,FALSE()),"")</f>
        <v/>
      </c>
    </row>
    <row r="241" spans="2:3" x14ac:dyDescent="0.25">
      <c r="B241" t="str">
        <f>IFERROR(VLOOKUP(A241,CATRAB!$A:$D,3,FALSE()),"")</f>
        <v/>
      </c>
      <c r="C241" t="str">
        <f>IFERROR(VLOOKUP(A241,CATRAB!$A:$D,4,FALSE()),"")</f>
        <v/>
      </c>
    </row>
    <row r="242" spans="2:3" x14ac:dyDescent="0.25">
      <c r="B242" t="str">
        <f>IFERROR(VLOOKUP(A242,CATRAB!$A:$D,3,FALSE()),"")</f>
        <v/>
      </c>
      <c r="C242" t="str">
        <f>IFERROR(VLOOKUP(A242,CATRAB!$A:$D,4,FALSE()),"")</f>
        <v/>
      </c>
    </row>
    <row r="243" spans="2:3" x14ac:dyDescent="0.25">
      <c r="B243" t="str">
        <f>IFERROR(VLOOKUP(A243,CATRAB!$A:$D,3,FALSE()),"")</f>
        <v/>
      </c>
      <c r="C243" t="str">
        <f>IFERROR(VLOOKUP(A243,CATRAB!$A:$D,4,FALSE()),"")</f>
        <v/>
      </c>
    </row>
    <row r="244" spans="2:3" x14ac:dyDescent="0.25">
      <c r="B244" t="str">
        <f>IFERROR(VLOOKUP(A244,CATRAB!$A:$D,3,FALSE()),"")</f>
        <v/>
      </c>
      <c r="C244" t="str">
        <f>IFERROR(VLOOKUP(A244,CATRAB!$A:$D,4,FALSE()),"")</f>
        <v/>
      </c>
    </row>
    <row r="245" spans="2:3" x14ac:dyDescent="0.25">
      <c r="B245" t="str">
        <f>IFERROR(VLOOKUP(A245,CATRAB!$A:$D,3,FALSE()),"")</f>
        <v/>
      </c>
      <c r="C245" t="str">
        <f>IFERROR(VLOOKUP(A245,CATRAB!$A:$D,4,FALSE()),"")</f>
        <v/>
      </c>
    </row>
    <row r="246" spans="2:3" x14ac:dyDescent="0.25">
      <c r="B246" t="str">
        <f>IFERROR(VLOOKUP(A246,CATRAB!$A:$D,3,FALSE()),"")</f>
        <v/>
      </c>
      <c r="C246" t="str">
        <f>IFERROR(VLOOKUP(A246,CATRAB!$A:$D,4,FALSE()),"")</f>
        <v/>
      </c>
    </row>
    <row r="247" spans="2:3" x14ac:dyDescent="0.25">
      <c r="B247" t="str">
        <f>IFERROR(VLOOKUP(A247,CATRAB!$A:$D,3,FALSE()),"")</f>
        <v/>
      </c>
      <c r="C247" t="str">
        <f>IFERROR(VLOOKUP(A247,CATRAB!$A:$D,4,FALSE()),"")</f>
        <v/>
      </c>
    </row>
    <row r="248" spans="2:3" x14ac:dyDescent="0.25">
      <c r="B248" t="str">
        <f>IFERROR(VLOOKUP(A248,CATRAB!$A:$D,3,FALSE()),"")</f>
        <v/>
      </c>
      <c r="C248" t="str">
        <f>IFERROR(VLOOKUP(A248,CATRAB!$A:$D,4,FALSE()),"")</f>
        <v/>
      </c>
    </row>
    <row r="249" spans="2:3" x14ac:dyDescent="0.25">
      <c r="B249" t="str">
        <f>IFERROR(VLOOKUP(A249,CATRAB!$A:$D,3,FALSE()),"")</f>
        <v/>
      </c>
      <c r="C249" t="str">
        <f>IFERROR(VLOOKUP(A249,CATRAB!$A:$D,4,FALSE()),"")</f>
        <v/>
      </c>
    </row>
    <row r="250" spans="2:3" x14ac:dyDescent="0.25">
      <c r="B250" t="str">
        <f>IFERROR(VLOOKUP(A250,CATRAB!$A:$D,3,FALSE()),"")</f>
        <v/>
      </c>
      <c r="C250" t="str">
        <f>IFERROR(VLOOKUP(A250,CATRAB!$A:$D,4,FALSE()),"")</f>
        <v/>
      </c>
    </row>
    <row r="251" spans="2:3" x14ac:dyDescent="0.25">
      <c r="B251" t="str">
        <f>IFERROR(VLOOKUP(A251,CATRAB!$A:$D,3,FALSE()),"")</f>
        <v/>
      </c>
      <c r="C251" t="str">
        <f>IFERROR(VLOOKUP(A251,CATRAB!$A:$D,4,FALSE()),"")</f>
        <v/>
      </c>
    </row>
    <row r="252" spans="2:3" x14ac:dyDescent="0.25">
      <c r="B252" t="str">
        <f>IFERROR(VLOOKUP(A252,CATRAB!$A:$D,3,FALSE()),"")</f>
        <v/>
      </c>
      <c r="C252" t="str">
        <f>IFERROR(VLOOKUP(A252,CATRAB!$A:$D,4,FALSE()),"")</f>
        <v/>
      </c>
    </row>
    <row r="253" spans="2:3" x14ac:dyDescent="0.25">
      <c r="B253" t="str">
        <f>IFERROR(VLOOKUP(A253,CATRAB!$A:$D,3,FALSE()),"")</f>
        <v/>
      </c>
      <c r="C253" t="str">
        <f>IFERROR(VLOOKUP(A253,CATRAB!$A:$D,4,FALSE()),"")</f>
        <v/>
      </c>
    </row>
    <row r="254" spans="2:3" x14ac:dyDescent="0.25">
      <c r="B254" t="str">
        <f>IFERROR(VLOOKUP(A254,CATRAB!$A:$D,3,FALSE()),"")</f>
        <v/>
      </c>
      <c r="C254" t="str">
        <f>IFERROR(VLOOKUP(A254,CATRAB!$A:$D,4,FALSE()),"")</f>
        <v/>
      </c>
    </row>
    <row r="255" spans="2:3" x14ac:dyDescent="0.25">
      <c r="B255" t="str">
        <f>IFERROR(VLOOKUP(A255,CATRAB!$A:$D,3,FALSE()),"")</f>
        <v/>
      </c>
      <c r="C255" t="str">
        <f>IFERROR(VLOOKUP(A255,CATRAB!$A:$D,4,FALSE()),"")</f>
        <v/>
      </c>
    </row>
    <row r="256" spans="2:3" x14ac:dyDescent="0.25">
      <c r="B256" t="str">
        <f>IFERROR(VLOOKUP(A256,CATRAB!$A:$D,3,FALSE()),"")</f>
        <v/>
      </c>
      <c r="C256" t="str">
        <f>IFERROR(VLOOKUP(A256,CATRAB!$A:$D,4,FALSE()),"")</f>
        <v/>
      </c>
    </row>
    <row r="257" spans="2:3" x14ac:dyDescent="0.25">
      <c r="B257" t="str">
        <f>IFERROR(VLOOKUP(A257,CATRAB!$A:$D,3,FALSE()),"")</f>
        <v/>
      </c>
      <c r="C257" t="str">
        <f>IFERROR(VLOOKUP(A257,CATRAB!$A:$D,4,FALSE()),"")</f>
        <v/>
      </c>
    </row>
    <row r="258" spans="2:3" x14ac:dyDescent="0.25">
      <c r="B258" t="str">
        <f>IFERROR(VLOOKUP(A258,CATRAB!$A:$D,3,FALSE()),"")</f>
        <v/>
      </c>
      <c r="C258" t="str">
        <f>IFERROR(VLOOKUP(A258,CATRAB!$A:$D,4,FALSE()),"")</f>
        <v/>
      </c>
    </row>
    <row r="259" spans="2:3" x14ac:dyDescent="0.25">
      <c r="B259" t="str">
        <f>IFERROR(VLOOKUP(A259,CATRAB!$A:$D,3,FALSE()),"")</f>
        <v/>
      </c>
      <c r="C259" t="str">
        <f>IFERROR(VLOOKUP(A259,CATRAB!$A:$D,4,FALSE()),"")</f>
        <v/>
      </c>
    </row>
    <row r="260" spans="2:3" x14ac:dyDescent="0.25">
      <c r="B260" t="str">
        <f>IFERROR(VLOOKUP(A260,CATRAB!$A:$D,3,FALSE()),"")</f>
        <v/>
      </c>
      <c r="C260" t="str">
        <f>IFERROR(VLOOKUP(A260,CATRAB!$A:$D,4,FALSE()),"")</f>
        <v/>
      </c>
    </row>
    <row r="261" spans="2:3" x14ac:dyDescent="0.25">
      <c r="B261" t="str">
        <f>IFERROR(VLOOKUP(A261,CATRAB!$A:$D,3,FALSE()),"")</f>
        <v/>
      </c>
      <c r="C261" t="str">
        <f>IFERROR(VLOOKUP(A261,CATRAB!$A:$D,4,FALSE()),"")</f>
        <v/>
      </c>
    </row>
    <row r="262" spans="2:3" x14ac:dyDescent="0.25">
      <c r="B262" t="str">
        <f>IFERROR(VLOOKUP(A262,CATRAB!$A:$D,3,FALSE()),"")</f>
        <v/>
      </c>
      <c r="C262" t="str">
        <f>IFERROR(VLOOKUP(A262,CATRAB!$A:$D,4,FALSE()),"")</f>
        <v/>
      </c>
    </row>
    <row r="263" spans="2:3" x14ac:dyDescent="0.25">
      <c r="B263" t="str">
        <f>IFERROR(VLOOKUP(A263,CATRAB!$A:$D,3,FALSE()),"")</f>
        <v/>
      </c>
      <c r="C263" t="str">
        <f>IFERROR(VLOOKUP(A263,CATRAB!$A:$D,4,FALSE()),"")</f>
        <v/>
      </c>
    </row>
    <row r="264" spans="2:3" x14ac:dyDescent="0.25">
      <c r="B264" t="str">
        <f>IFERROR(VLOOKUP(A264,CATRAB!$A:$D,3,FALSE()),"")</f>
        <v/>
      </c>
      <c r="C264" t="str">
        <f>IFERROR(VLOOKUP(A264,CATRAB!$A:$D,4,FALSE()),"")</f>
        <v/>
      </c>
    </row>
    <row r="265" spans="2:3" x14ac:dyDescent="0.25">
      <c r="B265" t="str">
        <f>IFERROR(VLOOKUP(A265,CATRAB!$A:$D,3,FALSE()),"")</f>
        <v/>
      </c>
      <c r="C265" t="str">
        <f>IFERROR(VLOOKUP(A265,CATRAB!$A:$D,4,FALSE()),"")</f>
        <v/>
      </c>
    </row>
    <row r="266" spans="2:3" x14ac:dyDescent="0.25">
      <c r="B266" t="str">
        <f>IFERROR(VLOOKUP(A266,CATRAB!$A:$D,3,FALSE()),"")</f>
        <v/>
      </c>
      <c r="C266" t="str">
        <f>IFERROR(VLOOKUP(A266,CATRAB!$A:$D,4,FALSE()),"")</f>
        <v/>
      </c>
    </row>
    <row r="267" spans="2:3" x14ac:dyDescent="0.25">
      <c r="B267" t="str">
        <f>IFERROR(VLOOKUP(A267,CATRAB!$A:$D,3,FALSE()),"")</f>
        <v/>
      </c>
      <c r="C267" t="str">
        <f>IFERROR(VLOOKUP(A267,CATRAB!$A:$D,4,FALSE()),"")</f>
        <v/>
      </c>
    </row>
    <row r="268" spans="2:3" x14ac:dyDescent="0.25">
      <c r="B268" t="str">
        <f>IFERROR(VLOOKUP(A268,CATRAB!$A:$D,3,FALSE()),"")</f>
        <v/>
      </c>
      <c r="C268" t="str">
        <f>IFERROR(VLOOKUP(A268,CATRAB!$A:$D,4,FALSE()),"")</f>
        <v/>
      </c>
    </row>
    <row r="269" spans="2:3" x14ac:dyDescent="0.25">
      <c r="B269" t="str">
        <f>IFERROR(VLOOKUP(A269,CATRAB!$A:$D,3,FALSE()),"")</f>
        <v/>
      </c>
      <c r="C269" t="str">
        <f>IFERROR(VLOOKUP(A269,CATRAB!$A:$D,4,FALSE()),"")</f>
        <v/>
      </c>
    </row>
    <row r="270" spans="2:3" x14ac:dyDescent="0.25">
      <c r="B270" t="str">
        <f>IFERROR(VLOOKUP(A270,CATRAB!$A:$D,3,FALSE()),"")</f>
        <v/>
      </c>
      <c r="C270" t="str">
        <f>IFERROR(VLOOKUP(A270,CATRAB!$A:$D,4,FALSE()),"")</f>
        <v/>
      </c>
    </row>
    <row r="271" spans="2:3" x14ac:dyDescent="0.25">
      <c r="B271" t="str">
        <f>IFERROR(VLOOKUP(A271,CATRAB!$A:$D,3,FALSE()),"")</f>
        <v/>
      </c>
      <c r="C271" t="str">
        <f>IFERROR(VLOOKUP(A271,CATRAB!$A:$D,4,FALSE()),"")</f>
        <v/>
      </c>
    </row>
    <row r="272" spans="2:3" x14ac:dyDescent="0.25">
      <c r="B272" t="str">
        <f>IFERROR(VLOOKUP(A272,CATRAB!$A:$D,3,FALSE()),"")</f>
        <v/>
      </c>
      <c r="C272" t="str">
        <f>IFERROR(VLOOKUP(A272,CATRAB!$A:$D,4,FALSE()),"")</f>
        <v/>
      </c>
    </row>
    <row r="273" spans="2:3" x14ac:dyDescent="0.25">
      <c r="B273" t="str">
        <f>IFERROR(VLOOKUP(A273,CATRAB!$A:$D,3,FALSE()),"")</f>
        <v/>
      </c>
      <c r="C273" t="str">
        <f>IFERROR(VLOOKUP(A273,CATRAB!$A:$D,4,FALSE()),"")</f>
        <v/>
      </c>
    </row>
    <row r="274" spans="2:3" x14ac:dyDescent="0.25">
      <c r="B274" t="str">
        <f>IFERROR(VLOOKUP(A274,CATRAB!$A:$D,3,FALSE()),"")</f>
        <v/>
      </c>
      <c r="C274" t="str">
        <f>IFERROR(VLOOKUP(A274,CATRAB!$A:$D,4,FALSE()),"")</f>
        <v/>
      </c>
    </row>
    <row r="275" spans="2:3" x14ac:dyDescent="0.25">
      <c r="B275" t="str">
        <f>IFERROR(VLOOKUP(A275,CATRAB!$A:$D,3,FALSE()),"")</f>
        <v/>
      </c>
      <c r="C275" t="str">
        <f>IFERROR(VLOOKUP(A275,CATRAB!$A:$D,4,FALSE()),"")</f>
        <v/>
      </c>
    </row>
    <row r="276" spans="2:3" x14ac:dyDescent="0.25">
      <c r="B276" t="str">
        <f>IFERROR(VLOOKUP(A276,CATRAB!$A:$D,3,FALSE()),"")</f>
        <v/>
      </c>
      <c r="C276" t="str">
        <f>IFERROR(VLOOKUP(A276,CATRAB!$A:$D,4,FALSE()),"")</f>
        <v/>
      </c>
    </row>
    <row r="277" spans="2:3" x14ac:dyDescent="0.25">
      <c r="B277" t="str">
        <f>IFERROR(VLOOKUP(A277,CATRAB!$A:$D,3,FALSE()),"")</f>
        <v/>
      </c>
      <c r="C277" t="str">
        <f>IFERROR(VLOOKUP(A277,CATRAB!$A:$D,4,FALSE()),"")</f>
        <v/>
      </c>
    </row>
    <row r="278" spans="2:3" x14ac:dyDescent="0.25">
      <c r="B278" t="str">
        <f>IFERROR(VLOOKUP(A278,CATRAB!$A:$D,3,FALSE()),"")</f>
        <v/>
      </c>
      <c r="C278" t="str">
        <f>IFERROR(VLOOKUP(A278,CATRAB!$A:$D,4,FALSE()),"")</f>
        <v/>
      </c>
    </row>
    <row r="279" spans="2:3" x14ac:dyDescent="0.25">
      <c r="B279" t="str">
        <f>IFERROR(VLOOKUP(A279,CATRAB!$A:$D,3,FALSE()),"")</f>
        <v/>
      </c>
      <c r="C279" t="str">
        <f>IFERROR(VLOOKUP(A279,CATRAB!$A:$D,4,FALSE()),"")</f>
        <v/>
      </c>
    </row>
    <row r="280" spans="2:3" x14ac:dyDescent="0.25">
      <c r="B280" t="str">
        <f>IFERROR(VLOOKUP(A280,CATRAB!$A:$D,3,FALSE()),"")</f>
        <v/>
      </c>
      <c r="C280" t="str">
        <f>IFERROR(VLOOKUP(A280,CATRAB!$A:$D,4,FALSE()),"")</f>
        <v/>
      </c>
    </row>
    <row r="281" spans="2:3" x14ac:dyDescent="0.25">
      <c r="B281" t="str">
        <f>IFERROR(VLOOKUP(A281,CATRAB!$A:$D,3,FALSE()),"")</f>
        <v/>
      </c>
      <c r="C281" t="str">
        <f>IFERROR(VLOOKUP(A281,CATRAB!$A:$D,4,FALSE()),"")</f>
        <v/>
      </c>
    </row>
    <row r="282" spans="2:3" x14ac:dyDescent="0.25">
      <c r="B282" t="str">
        <f>IFERROR(VLOOKUP(A282,CATRAB!$A:$D,3,FALSE()),"")</f>
        <v/>
      </c>
      <c r="C282" t="str">
        <f>IFERROR(VLOOKUP(A282,CATRAB!$A:$D,4,FALSE()),"")</f>
        <v/>
      </c>
    </row>
    <row r="283" spans="2:3" x14ac:dyDescent="0.25">
      <c r="B283" t="str">
        <f>IFERROR(VLOOKUP(A283,CATRAB!$A:$D,3,FALSE()),"")</f>
        <v/>
      </c>
      <c r="C283" t="str">
        <f>IFERROR(VLOOKUP(A283,CATRAB!$A:$D,4,FALSE()),"")</f>
        <v/>
      </c>
    </row>
    <row r="284" spans="2:3" x14ac:dyDescent="0.25">
      <c r="B284" t="str">
        <f>IFERROR(VLOOKUP(A284,CATRAB!$A:$D,3,FALSE()),"")</f>
        <v/>
      </c>
      <c r="C284" t="str">
        <f>IFERROR(VLOOKUP(A284,CATRAB!$A:$D,4,FALSE()),"")</f>
        <v/>
      </c>
    </row>
    <row r="285" spans="2:3" x14ac:dyDescent="0.25">
      <c r="B285" t="str">
        <f>IFERROR(VLOOKUP(A285,CATRAB!$A:$D,3,FALSE()),"")</f>
        <v/>
      </c>
      <c r="C285" t="str">
        <f>IFERROR(VLOOKUP(A285,CATRAB!$A:$D,4,FALSE()),"")</f>
        <v/>
      </c>
    </row>
    <row r="286" spans="2:3" x14ac:dyDescent="0.25">
      <c r="B286" t="str">
        <f>IFERROR(VLOOKUP(A286,CATRAB!$A:$D,3,FALSE()),"")</f>
        <v/>
      </c>
      <c r="C286" t="str">
        <f>IFERROR(VLOOKUP(A286,CATRAB!$A:$D,4,FALSE()),"")</f>
        <v/>
      </c>
    </row>
    <row r="287" spans="2:3" x14ac:dyDescent="0.25">
      <c r="B287" t="str">
        <f>IFERROR(VLOOKUP(A287,CATRAB!$A:$D,3,FALSE()),"")</f>
        <v/>
      </c>
      <c r="C287" t="str">
        <f>IFERROR(VLOOKUP(A287,CATRAB!$A:$D,4,FALSE()),"")</f>
        <v/>
      </c>
    </row>
    <row r="288" spans="2:3" x14ac:dyDescent="0.25">
      <c r="B288" t="str">
        <f>IFERROR(VLOOKUP(A288,CATRAB!$A:$D,3,FALSE()),"")</f>
        <v/>
      </c>
      <c r="C288" t="str">
        <f>IFERROR(VLOOKUP(A288,CATRAB!$A:$D,4,FALSE()),"")</f>
        <v/>
      </c>
    </row>
    <row r="289" spans="2:3" x14ac:dyDescent="0.25">
      <c r="B289" t="str">
        <f>IFERROR(VLOOKUP(A289,CATRAB!$A:$D,3,FALSE()),"")</f>
        <v/>
      </c>
      <c r="C289" t="str">
        <f>IFERROR(VLOOKUP(A289,CATRAB!$A:$D,4,FALSE()),"")</f>
        <v/>
      </c>
    </row>
    <row r="290" spans="2:3" x14ac:dyDescent="0.25">
      <c r="B290" t="str">
        <f>IFERROR(VLOOKUP(A290,CATRAB!$A:$D,3,FALSE()),"")</f>
        <v/>
      </c>
      <c r="C290" t="str">
        <f>IFERROR(VLOOKUP(A290,CATRAB!$A:$D,4,FALSE()),"")</f>
        <v/>
      </c>
    </row>
    <row r="291" spans="2:3" x14ac:dyDescent="0.25">
      <c r="B291" t="str">
        <f>IFERROR(VLOOKUP(A291,CATRAB!$A:$D,3,FALSE()),"")</f>
        <v/>
      </c>
      <c r="C291" t="str">
        <f>IFERROR(VLOOKUP(A291,CATRAB!$A:$D,4,FALSE()),"")</f>
        <v/>
      </c>
    </row>
    <row r="292" spans="2:3" x14ac:dyDescent="0.25">
      <c r="B292" t="str">
        <f>IFERROR(VLOOKUP(A292,CATRAB!$A:$D,3,FALSE()),"")</f>
        <v/>
      </c>
      <c r="C292" t="str">
        <f>IFERROR(VLOOKUP(A292,CATRAB!$A:$D,4,FALSE()),"")</f>
        <v/>
      </c>
    </row>
    <row r="293" spans="2:3" x14ac:dyDescent="0.25">
      <c r="B293" t="str">
        <f>IFERROR(VLOOKUP(A293,CATRAB!$A:$D,3,FALSE()),"")</f>
        <v/>
      </c>
      <c r="C293" t="str">
        <f>IFERROR(VLOOKUP(A293,CATRAB!$A:$D,4,FALSE()),"")</f>
        <v/>
      </c>
    </row>
    <row r="294" spans="2:3" x14ac:dyDescent="0.25">
      <c r="B294" t="str">
        <f>IFERROR(VLOOKUP(A294,CATRAB!$A:$D,3,FALSE()),"")</f>
        <v/>
      </c>
      <c r="C294" t="str">
        <f>IFERROR(VLOOKUP(A294,CATRAB!$A:$D,4,FALSE()),"")</f>
        <v/>
      </c>
    </row>
    <row r="295" spans="2:3" x14ac:dyDescent="0.25">
      <c r="B295" t="str">
        <f>IFERROR(VLOOKUP(A295,CATRAB!$A:$D,3,FALSE()),"")</f>
        <v/>
      </c>
      <c r="C295" t="str">
        <f>IFERROR(VLOOKUP(A295,CATRAB!$A:$D,4,FALSE()),"")</f>
        <v/>
      </c>
    </row>
    <row r="296" spans="2:3" x14ac:dyDescent="0.25">
      <c r="B296" t="str">
        <f>IFERROR(VLOOKUP(A296,CATRAB!$A:$D,3,FALSE()),"")</f>
        <v/>
      </c>
      <c r="C296" t="str">
        <f>IFERROR(VLOOKUP(A296,CATRAB!$A:$D,4,FALSE()),"")</f>
        <v/>
      </c>
    </row>
    <row r="297" spans="2:3" x14ac:dyDescent="0.25">
      <c r="B297" t="str">
        <f>IFERROR(VLOOKUP(A297,CATRAB!$A:$D,3,FALSE()),"")</f>
        <v/>
      </c>
      <c r="C297" t="str">
        <f>IFERROR(VLOOKUP(A297,CATRAB!$A:$D,4,FALSE()),"")</f>
        <v/>
      </c>
    </row>
    <row r="298" spans="2:3" x14ac:dyDescent="0.25">
      <c r="B298" t="str">
        <f>IFERROR(VLOOKUP(A298,CATRAB!$A:$D,3,FALSE()),"")</f>
        <v/>
      </c>
      <c r="C298" t="str">
        <f>IFERROR(VLOOKUP(A298,CATRAB!$A:$D,4,FALSE()),"")</f>
        <v/>
      </c>
    </row>
    <row r="299" spans="2:3" x14ac:dyDescent="0.25">
      <c r="B299" t="str">
        <f>IFERROR(VLOOKUP(A299,CATRAB!$A:$D,3,FALSE()),"")</f>
        <v/>
      </c>
      <c r="C299" t="str">
        <f>IFERROR(VLOOKUP(A299,CATRAB!$A:$D,4,FALSE()),"")</f>
        <v/>
      </c>
    </row>
    <row r="300" spans="2:3" x14ac:dyDescent="0.25">
      <c r="B300" t="str">
        <f>IFERROR(VLOOKUP(A300,CATRAB!$A:$D,3,FALSE()),"")</f>
        <v/>
      </c>
      <c r="C300" t="str">
        <f>IFERROR(VLOOKUP(A300,CATRAB!$A:$D,4,FALSE()),"")</f>
        <v/>
      </c>
    </row>
    <row r="301" spans="2:3" x14ac:dyDescent="0.25">
      <c r="B301" t="str">
        <f>IFERROR(VLOOKUP(A301,CATRAB!$A:$D,3,FALSE()),"")</f>
        <v/>
      </c>
      <c r="C301" t="str">
        <f>IFERROR(VLOOKUP(A301,CATRAB!$A:$D,4,FALSE()),"")</f>
        <v/>
      </c>
    </row>
    <row r="302" spans="2:3" x14ac:dyDescent="0.25">
      <c r="B302" t="str">
        <f>IFERROR(VLOOKUP(A302,CATRAB!$A:$D,3,FALSE()),"")</f>
        <v/>
      </c>
      <c r="C302" t="str">
        <f>IFERROR(VLOOKUP(A302,CATRAB!$A:$D,4,FALSE()),"")</f>
        <v/>
      </c>
    </row>
    <row r="303" spans="2:3" x14ac:dyDescent="0.25">
      <c r="B303" t="str">
        <f>IFERROR(VLOOKUP(A303,CATRAB!$A:$D,3,FALSE()),"")</f>
        <v/>
      </c>
      <c r="C303" t="str">
        <f>IFERROR(VLOOKUP(A303,CATRAB!$A:$D,4,FALSE()),"")</f>
        <v/>
      </c>
    </row>
    <row r="304" spans="2:3" x14ac:dyDescent="0.25">
      <c r="B304" t="str">
        <f>IFERROR(VLOOKUP(A304,CATRAB!$A:$D,3,FALSE()),"")</f>
        <v/>
      </c>
      <c r="C304" t="str">
        <f>IFERROR(VLOOKUP(A304,CATRAB!$A:$D,4,FALSE()),"")</f>
        <v/>
      </c>
    </row>
    <row r="305" spans="2:3" x14ac:dyDescent="0.25">
      <c r="B305" t="str">
        <f>IFERROR(VLOOKUP(A305,CATRAB!$A:$D,3,FALSE()),"")</f>
        <v/>
      </c>
      <c r="C305" t="str">
        <f>IFERROR(VLOOKUP(A305,CATRAB!$A:$D,4,FALSE()),"")</f>
        <v/>
      </c>
    </row>
    <row r="306" spans="2:3" x14ac:dyDescent="0.25">
      <c r="B306" t="str">
        <f>IFERROR(VLOOKUP(A306,CATRAB!$A:$D,3,FALSE()),"")</f>
        <v/>
      </c>
      <c r="C306" t="str">
        <f>IFERROR(VLOOKUP(A306,CATRAB!$A:$D,4,FALSE()),"")</f>
        <v/>
      </c>
    </row>
    <row r="307" spans="2:3" x14ac:dyDescent="0.25">
      <c r="B307" t="str">
        <f>IFERROR(VLOOKUP(A307,CATRAB!$A:$D,3,FALSE()),"")</f>
        <v/>
      </c>
      <c r="C307" t="str">
        <f>IFERROR(VLOOKUP(A307,CATRAB!$A:$D,4,FALSE()),"")</f>
        <v/>
      </c>
    </row>
    <row r="308" spans="2:3" x14ac:dyDescent="0.25">
      <c r="B308" t="str">
        <f>IFERROR(VLOOKUP(A308,CATRAB!$A:$D,3,FALSE()),"")</f>
        <v/>
      </c>
      <c r="C308" t="str">
        <f>IFERROR(VLOOKUP(A308,CATRAB!$A:$D,4,FALSE()),"")</f>
        <v/>
      </c>
    </row>
    <row r="309" spans="2:3" x14ac:dyDescent="0.25">
      <c r="B309" t="str">
        <f>IFERROR(VLOOKUP(A309,CATRAB!$A:$D,3,FALSE()),"")</f>
        <v/>
      </c>
      <c r="C309" t="str">
        <f>IFERROR(VLOOKUP(A309,CATRAB!$A:$D,4,FALSE()),"")</f>
        <v/>
      </c>
    </row>
    <row r="310" spans="2:3" x14ac:dyDescent="0.25">
      <c r="B310" t="str">
        <f>IFERROR(VLOOKUP(A310,CATRAB!$A:$D,3,FALSE()),"")</f>
        <v/>
      </c>
      <c r="C310" t="str">
        <f>IFERROR(VLOOKUP(A310,CATRAB!$A:$D,4,FALSE()),"")</f>
        <v/>
      </c>
    </row>
    <row r="311" spans="2:3" x14ac:dyDescent="0.25">
      <c r="B311" t="str">
        <f>IFERROR(VLOOKUP(A311,CATRAB!$A:$D,3,FALSE()),"")</f>
        <v/>
      </c>
      <c r="C311" t="str">
        <f>IFERROR(VLOOKUP(A311,CATRAB!$A:$D,4,FALSE()),"")</f>
        <v/>
      </c>
    </row>
    <row r="312" spans="2:3" x14ac:dyDescent="0.25">
      <c r="B312" t="str">
        <f>IFERROR(VLOOKUP(A312,CATRAB!$A:$D,3,FALSE()),"")</f>
        <v/>
      </c>
      <c r="C312" t="str">
        <f>IFERROR(VLOOKUP(A312,CATRAB!$A:$D,4,FALSE()),"")</f>
        <v/>
      </c>
    </row>
    <row r="313" spans="2:3" x14ac:dyDescent="0.25">
      <c r="B313" t="str">
        <f>IFERROR(VLOOKUP(A313,CATRAB!$A:$D,3,FALSE()),"")</f>
        <v/>
      </c>
      <c r="C313" t="str">
        <f>IFERROR(VLOOKUP(A313,CATRAB!$A:$D,4,FALSE()),"")</f>
        <v/>
      </c>
    </row>
    <row r="314" spans="2:3" x14ac:dyDescent="0.25">
      <c r="B314" t="str">
        <f>IFERROR(VLOOKUP(A314,CATRAB!$A:$D,3,FALSE()),"")</f>
        <v/>
      </c>
      <c r="C314" t="str">
        <f>IFERROR(VLOOKUP(A314,CATRAB!$A:$D,4,FALSE()),"")</f>
        <v/>
      </c>
    </row>
    <row r="315" spans="2:3" x14ac:dyDescent="0.25">
      <c r="B315" t="str">
        <f>IFERROR(VLOOKUP(A315,CATRAB!$A:$D,3,FALSE()),"")</f>
        <v/>
      </c>
      <c r="C315" t="str">
        <f>IFERROR(VLOOKUP(A315,CATRAB!$A:$D,4,FALSE()),"")</f>
        <v/>
      </c>
    </row>
    <row r="316" spans="2:3" x14ac:dyDescent="0.25">
      <c r="B316" t="str">
        <f>IFERROR(VLOOKUP(A316,CATRAB!$A:$D,3,FALSE()),"")</f>
        <v/>
      </c>
      <c r="C316" t="str">
        <f>IFERROR(VLOOKUP(A316,CATRAB!$A:$D,4,FALSE()),"")</f>
        <v/>
      </c>
    </row>
    <row r="317" spans="2:3" x14ac:dyDescent="0.25">
      <c r="B317" t="str">
        <f>IFERROR(VLOOKUP(A317,CATRAB!$A:$D,3,FALSE()),"")</f>
        <v/>
      </c>
      <c r="C317" t="str">
        <f>IFERROR(VLOOKUP(A317,CATRAB!$A:$D,4,FALSE()),"")</f>
        <v/>
      </c>
    </row>
    <row r="318" spans="2:3" x14ac:dyDescent="0.25">
      <c r="B318" t="str">
        <f>IFERROR(VLOOKUP(A318,CATRAB!$A:$D,3,FALSE()),"")</f>
        <v/>
      </c>
      <c r="C318" t="str">
        <f>IFERROR(VLOOKUP(A318,CATRAB!$A:$D,4,FALSE()),"")</f>
        <v/>
      </c>
    </row>
    <row r="319" spans="2:3" x14ac:dyDescent="0.25">
      <c r="B319" t="str">
        <f>IFERROR(VLOOKUP(A319,CATRAB!$A:$D,3,FALSE()),"")</f>
        <v/>
      </c>
      <c r="C319" t="str">
        <f>IFERROR(VLOOKUP(A319,CATRAB!$A:$D,4,FALSE()),"")</f>
        <v/>
      </c>
    </row>
    <row r="320" spans="2:3" x14ac:dyDescent="0.25">
      <c r="B320" t="str">
        <f>IFERROR(VLOOKUP(A320,CATRAB!$A:$D,3,FALSE()),"")</f>
        <v/>
      </c>
      <c r="C320" t="str">
        <f>IFERROR(VLOOKUP(A320,CATRAB!$A:$D,4,FALSE()),"")</f>
        <v/>
      </c>
    </row>
    <row r="321" spans="2:3" x14ac:dyDescent="0.25">
      <c r="B321" t="str">
        <f>IFERROR(VLOOKUP(A321,CATRAB!$A:$D,3,FALSE()),"")</f>
        <v/>
      </c>
      <c r="C321" t="str">
        <f>IFERROR(VLOOKUP(A321,CATRAB!$A:$D,4,FALSE()),"")</f>
        <v/>
      </c>
    </row>
    <row r="322" spans="2:3" x14ac:dyDescent="0.25">
      <c r="B322" t="str">
        <f>IFERROR(VLOOKUP(A322,CATRAB!$A:$D,3,FALSE()),"")</f>
        <v/>
      </c>
      <c r="C322" t="str">
        <f>IFERROR(VLOOKUP(A322,CATRAB!$A:$D,4,FALSE()),"")</f>
        <v/>
      </c>
    </row>
    <row r="323" spans="2:3" x14ac:dyDescent="0.25">
      <c r="B323" t="str">
        <f>IFERROR(VLOOKUP(A323,CATRAB!$A:$D,3,FALSE()),"")</f>
        <v/>
      </c>
      <c r="C323" t="str">
        <f>IFERROR(VLOOKUP(A323,CATRAB!$A:$D,4,FALSE()),"")</f>
        <v/>
      </c>
    </row>
    <row r="324" spans="2:3" x14ac:dyDescent="0.25">
      <c r="B324" t="str">
        <f>IFERROR(VLOOKUP(A324,CATRAB!$A:$D,3,FALSE()),"")</f>
        <v/>
      </c>
      <c r="C324" t="str">
        <f>IFERROR(VLOOKUP(A324,CATRAB!$A:$D,4,FALSE()),"")</f>
        <v/>
      </c>
    </row>
    <row r="325" spans="2:3" x14ac:dyDescent="0.25">
      <c r="B325" t="str">
        <f>IFERROR(VLOOKUP(A325,CATRAB!$A:$D,3,FALSE()),"")</f>
        <v/>
      </c>
      <c r="C325" t="str">
        <f>IFERROR(VLOOKUP(A325,CATRAB!$A:$D,4,FALSE()),"")</f>
        <v/>
      </c>
    </row>
    <row r="326" spans="2:3" x14ac:dyDescent="0.25">
      <c r="B326" t="str">
        <f>IFERROR(VLOOKUP(A326,CATRAB!$A:$D,3,FALSE()),"")</f>
        <v/>
      </c>
      <c r="C326" t="str">
        <f>IFERROR(VLOOKUP(A326,CATRAB!$A:$D,4,FALSE()),"")</f>
        <v/>
      </c>
    </row>
    <row r="327" spans="2:3" x14ac:dyDescent="0.25">
      <c r="B327" t="str">
        <f>IFERROR(VLOOKUP(A327,CATRAB!$A:$D,3,FALSE()),"")</f>
        <v/>
      </c>
      <c r="C327" t="str">
        <f>IFERROR(VLOOKUP(A327,CATRAB!$A:$D,4,FALSE()),"")</f>
        <v/>
      </c>
    </row>
    <row r="328" spans="2:3" x14ac:dyDescent="0.25">
      <c r="B328" t="str">
        <f>IFERROR(VLOOKUP(A328,CATRAB!$A:$D,3,FALSE()),"")</f>
        <v/>
      </c>
      <c r="C328" t="str">
        <f>IFERROR(VLOOKUP(A328,CATRAB!$A:$D,4,FALSE()),"")</f>
        <v/>
      </c>
    </row>
    <row r="329" spans="2:3" x14ac:dyDescent="0.25">
      <c r="B329" t="str">
        <f>IFERROR(VLOOKUP(A329,CATRAB!$A:$D,3,FALSE()),"")</f>
        <v/>
      </c>
      <c r="C329" t="str">
        <f>IFERROR(VLOOKUP(A329,CATRAB!$A:$D,4,FALSE()),"")</f>
        <v/>
      </c>
    </row>
    <row r="330" spans="2:3" x14ac:dyDescent="0.25">
      <c r="B330" t="str">
        <f>IFERROR(VLOOKUP(A330,CATRAB!$A:$D,3,FALSE()),"")</f>
        <v/>
      </c>
      <c r="C330" t="str">
        <f>IFERROR(VLOOKUP(A330,CATRAB!$A:$D,4,FALSE()),"")</f>
        <v/>
      </c>
    </row>
    <row r="331" spans="2:3" x14ac:dyDescent="0.25">
      <c r="B331" t="str">
        <f>IFERROR(VLOOKUP(A331,CATRAB!$A:$D,3,FALSE()),"")</f>
        <v/>
      </c>
      <c r="C331" t="str">
        <f>IFERROR(VLOOKUP(A331,CATRAB!$A:$D,4,FALSE()),"")</f>
        <v/>
      </c>
    </row>
    <row r="332" spans="2:3" x14ac:dyDescent="0.25">
      <c r="B332" t="str">
        <f>IFERROR(VLOOKUP(A332,CATRAB!$A:$D,3,FALSE()),"")</f>
        <v/>
      </c>
      <c r="C332" t="str">
        <f>IFERROR(VLOOKUP(A332,CATRAB!$A:$D,4,FALSE()),"")</f>
        <v/>
      </c>
    </row>
    <row r="333" spans="2:3" x14ac:dyDescent="0.25">
      <c r="B333" t="str">
        <f>IFERROR(VLOOKUP(A333,CATRAB!$A:$D,3,FALSE()),"")</f>
        <v/>
      </c>
      <c r="C333" t="str">
        <f>IFERROR(VLOOKUP(A333,CATRAB!$A:$D,4,FALSE()),"")</f>
        <v/>
      </c>
    </row>
    <row r="334" spans="2:3" x14ac:dyDescent="0.25">
      <c r="B334" t="str">
        <f>IFERROR(VLOOKUP(A334,CATRAB!$A:$D,3,FALSE()),"")</f>
        <v/>
      </c>
      <c r="C334" t="str">
        <f>IFERROR(VLOOKUP(A334,CATRAB!$A:$D,4,FALSE()),"")</f>
        <v/>
      </c>
    </row>
    <row r="335" spans="2:3" x14ac:dyDescent="0.25">
      <c r="B335" t="str">
        <f>IFERROR(VLOOKUP(A335,CATRAB!$A:$D,3,FALSE()),"")</f>
        <v/>
      </c>
      <c r="C335" t="str">
        <f>IFERROR(VLOOKUP(A335,CATRAB!$A:$D,4,FALSE()),"")</f>
        <v/>
      </c>
    </row>
    <row r="336" spans="2:3" x14ac:dyDescent="0.25">
      <c r="B336" t="str">
        <f>IFERROR(VLOOKUP(A336,CATRAB!$A:$D,3,FALSE()),"")</f>
        <v/>
      </c>
      <c r="C336" t="str">
        <f>IFERROR(VLOOKUP(A336,CATRAB!$A:$D,4,FALSE()),"")</f>
        <v/>
      </c>
    </row>
    <row r="337" spans="2:3" x14ac:dyDescent="0.25">
      <c r="B337" t="str">
        <f>IFERROR(VLOOKUP(A337,CATRAB!$A:$D,3,FALSE()),"")</f>
        <v/>
      </c>
      <c r="C337" t="str">
        <f>IFERROR(VLOOKUP(A337,CATRAB!$A:$D,4,FALSE()),"")</f>
        <v/>
      </c>
    </row>
    <row r="338" spans="2:3" x14ac:dyDescent="0.25">
      <c r="B338" t="str">
        <f>IFERROR(VLOOKUP(A338,CATRAB!$A:$D,3,FALSE()),"")</f>
        <v/>
      </c>
      <c r="C338" t="str">
        <f>IFERROR(VLOOKUP(A338,CATRAB!$A:$D,4,FALSE()),"")</f>
        <v/>
      </c>
    </row>
    <row r="339" spans="2:3" x14ac:dyDescent="0.25">
      <c r="B339" t="str">
        <f>IFERROR(VLOOKUP(A339,CATRAB!$A:$D,3,FALSE()),"")</f>
        <v/>
      </c>
      <c r="C339" t="str">
        <f>IFERROR(VLOOKUP(A339,CATRAB!$A:$D,4,FALSE()),"")</f>
        <v/>
      </c>
    </row>
    <row r="340" spans="2:3" x14ac:dyDescent="0.25">
      <c r="B340" t="str">
        <f>IFERROR(VLOOKUP(A340,CATRAB!$A:$D,3,FALSE()),"")</f>
        <v/>
      </c>
      <c r="C340" t="str">
        <f>IFERROR(VLOOKUP(A340,CATRAB!$A:$D,4,FALSE()),"")</f>
        <v/>
      </c>
    </row>
    <row r="341" spans="2:3" x14ac:dyDescent="0.25">
      <c r="B341" t="str">
        <f>IFERROR(VLOOKUP(A341,CATRAB!$A:$D,3,FALSE()),"")</f>
        <v/>
      </c>
      <c r="C341" t="str">
        <f>IFERROR(VLOOKUP(A341,CATRAB!$A:$D,4,FALSE()),"")</f>
        <v/>
      </c>
    </row>
    <row r="342" spans="2:3" x14ac:dyDescent="0.25">
      <c r="B342" t="str">
        <f>IFERROR(VLOOKUP(A342,CATRAB!$A:$D,3,FALSE()),"")</f>
        <v/>
      </c>
      <c r="C342" t="str">
        <f>IFERROR(VLOOKUP(A342,CATRAB!$A:$D,4,FALSE()),"")</f>
        <v/>
      </c>
    </row>
    <row r="343" spans="2:3" x14ac:dyDescent="0.25">
      <c r="B343" t="str">
        <f>IFERROR(VLOOKUP(A343,CATRAB!$A:$D,3,FALSE()),"")</f>
        <v/>
      </c>
      <c r="C343" t="str">
        <f>IFERROR(VLOOKUP(A343,CATRAB!$A:$D,4,FALSE()),"")</f>
        <v/>
      </c>
    </row>
    <row r="344" spans="2:3" x14ac:dyDescent="0.25">
      <c r="B344" t="str">
        <f>IFERROR(VLOOKUP(A344,CATRAB!$A:$D,3,FALSE()),"")</f>
        <v/>
      </c>
      <c r="C344" t="str">
        <f>IFERROR(VLOOKUP(A344,CATRAB!$A:$D,4,FALSE()),"")</f>
        <v/>
      </c>
    </row>
    <row r="345" spans="2:3" x14ac:dyDescent="0.25">
      <c r="B345" t="str">
        <f>IFERROR(VLOOKUP(A345,CATRAB!$A:$D,3,FALSE()),"")</f>
        <v/>
      </c>
      <c r="C345" t="str">
        <f>IFERROR(VLOOKUP(A345,CATRAB!$A:$D,4,FALSE()),"")</f>
        <v/>
      </c>
    </row>
    <row r="346" spans="2:3" x14ac:dyDescent="0.25">
      <c r="B346" t="str">
        <f>IFERROR(VLOOKUP(A346,CATRAB!$A:$D,3,FALSE()),"")</f>
        <v/>
      </c>
      <c r="C346" t="str">
        <f>IFERROR(VLOOKUP(A346,CATRAB!$A:$D,4,FALSE()),"")</f>
        <v/>
      </c>
    </row>
    <row r="347" spans="2:3" x14ac:dyDescent="0.25">
      <c r="B347" t="str">
        <f>IFERROR(VLOOKUP(A347,CATRAB!$A:$D,3,FALSE()),"")</f>
        <v/>
      </c>
      <c r="C347" t="str">
        <f>IFERROR(VLOOKUP(A347,CATRAB!$A:$D,4,FALSE()),"")</f>
        <v/>
      </c>
    </row>
    <row r="348" spans="2:3" x14ac:dyDescent="0.25">
      <c r="B348" t="str">
        <f>IFERROR(VLOOKUP(A348,CATRAB!$A:$D,3,FALSE()),"")</f>
        <v/>
      </c>
      <c r="C348" t="str">
        <f>IFERROR(VLOOKUP(A348,CATRAB!$A:$D,4,FALSE()),"")</f>
        <v/>
      </c>
    </row>
    <row r="349" spans="2:3" x14ac:dyDescent="0.25">
      <c r="B349" t="str">
        <f>IFERROR(VLOOKUP(A349,CATRAB!$A:$D,3,FALSE()),"")</f>
        <v/>
      </c>
      <c r="C349" t="str">
        <f>IFERROR(VLOOKUP(A349,CATRAB!$A:$D,4,FALSE()),"")</f>
        <v/>
      </c>
    </row>
    <row r="350" spans="2:3" x14ac:dyDescent="0.25">
      <c r="B350" t="str">
        <f>IFERROR(VLOOKUP(A350,CATRAB!$A:$D,3,FALSE()),"")</f>
        <v/>
      </c>
      <c r="C350" t="str">
        <f>IFERROR(VLOOKUP(A350,CATRAB!$A:$D,4,FALSE()),"")</f>
        <v/>
      </c>
    </row>
    <row r="351" spans="2:3" x14ac:dyDescent="0.25">
      <c r="B351" t="str">
        <f>IFERROR(VLOOKUP(A351,CATRAB!$A:$D,3,FALSE()),"")</f>
        <v/>
      </c>
      <c r="C351" t="str">
        <f>IFERROR(VLOOKUP(A351,CATRAB!$A:$D,4,FALSE()),"")</f>
        <v/>
      </c>
    </row>
    <row r="352" spans="2:3" x14ac:dyDescent="0.25">
      <c r="B352" t="str">
        <f>IFERROR(VLOOKUP(A352,CATRAB!$A:$D,3,FALSE()),"")</f>
        <v/>
      </c>
      <c r="C352" t="str">
        <f>IFERROR(VLOOKUP(A352,CATRAB!$A:$D,4,FALSE()),"")</f>
        <v/>
      </c>
    </row>
    <row r="353" spans="2:3" x14ac:dyDescent="0.25">
      <c r="B353" t="str">
        <f>IFERROR(VLOOKUP(A353,CATRAB!$A:$D,3,FALSE()),"")</f>
        <v/>
      </c>
      <c r="C353" t="str">
        <f>IFERROR(VLOOKUP(A353,CATRAB!$A:$D,4,FALSE()),"")</f>
        <v/>
      </c>
    </row>
    <row r="354" spans="2:3" x14ac:dyDescent="0.25">
      <c r="B354" t="str">
        <f>IFERROR(VLOOKUP(A354,CATRAB!$A:$D,3,FALSE()),"")</f>
        <v/>
      </c>
      <c r="C354" t="str">
        <f>IFERROR(VLOOKUP(A354,CATRAB!$A:$D,4,FALSE()),"")</f>
        <v/>
      </c>
    </row>
    <row r="355" spans="2:3" x14ac:dyDescent="0.25">
      <c r="B355" t="str">
        <f>IFERROR(VLOOKUP(A355,CATRAB!$A:$D,3,FALSE()),"")</f>
        <v/>
      </c>
      <c r="C355" t="str">
        <f>IFERROR(VLOOKUP(A355,CATRAB!$A:$D,4,FALSE()),"")</f>
        <v/>
      </c>
    </row>
    <row r="356" spans="2:3" x14ac:dyDescent="0.25">
      <c r="B356" t="str">
        <f>IFERROR(VLOOKUP(A356,CATRAB!$A:$D,3,FALSE()),"")</f>
        <v/>
      </c>
      <c r="C356" t="str">
        <f>IFERROR(VLOOKUP(A356,CATRAB!$A:$D,4,FALSE()),"")</f>
        <v/>
      </c>
    </row>
    <row r="357" spans="2:3" x14ac:dyDescent="0.25">
      <c r="B357" t="str">
        <f>IFERROR(VLOOKUP(A357,CATRAB!$A:$D,3,FALSE()),"")</f>
        <v/>
      </c>
      <c r="C357" t="str">
        <f>IFERROR(VLOOKUP(A357,CATRAB!$A:$D,4,FALSE()),"")</f>
        <v/>
      </c>
    </row>
    <row r="358" spans="2:3" x14ac:dyDescent="0.25">
      <c r="B358" t="str">
        <f>IFERROR(VLOOKUP(A358,CATRAB!$A:$D,3,FALSE()),"")</f>
        <v/>
      </c>
      <c r="C358" t="str">
        <f>IFERROR(VLOOKUP(A358,CATRAB!$A:$D,4,FALSE()),"")</f>
        <v/>
      </c>
    </row>
    <row r="359" spans="2:3" x14ac:dyDescent="0.25">
      <c r="B359" t="str">
        <f>IFERROR(VLOOKUP(A359,CATRAB!$A:$D,3,FALSE()),"")</f>
        <v/>
      </c>
      <c r="C359" t="str">
        <f>IFERROR(VLOOKUP(A359,CATRAB!$A:$D,4,FALSE()),"")</f>
        <v/>
      </c>
    </row>
    <row r="360" spans="2:3" x14ac:dyDescent="0.25">
      <c r="B360" t="str">
        <f>IFERROR(VLOOKUP(A360,CATRAB!$A:$D,3,FALSE()),"")</f>
        <v/>
      </c>
      <c r="C360" t="str">
        <f>IFERROR(VLOOKUP(A360,CATRAB!$A:$D,4,FALSE()),"")</f>
        <v/>
      </c>
    </row>
    <row r="361" spans="2:3" x14ac:dyDescent="0.25">
      <c r="B361" t="str">
        <f>IFERROR(VLOOKUP(A361,CATRAB!$A:$D,3,FALSE()),"")</f>
        <v/>
      </c>
      <c r="C361" t="str">
        <f>IFERROR(VLOOKUP(A361,CATRAB!$A:$D,4,FALSE()),"")</f>
        <v/>
      </c>
    </row>
    <row r="362" spans="2:3" x14ac:dyDescent="0.25">
      <c r="B362" t="str">
        <f>IFERROR(VLOOKUP(A362,CATRAB!$A:$D,3,FALSE()),"")</f>
        <v/>
      </c>
      <c r="C362" t="str">
        <f>IFERROR(VLOOKUP(A362,CATRAB!$A:$D,4,FALSE()),"")</f>
        <v/>
      </c>
    </row>
    <row r="363" spans="2:3" x14ac:dyDescent="0.25">
      <c r="B363" t="str">
        <f>IFERROR(VLOOKUP(A363,CATRAB!$A:$D,3,FALSE()),"")</f>
        <v/>
      </c>
      <c r="C363" t="str">
        <f>IFERROR(VLOOKUP(A363,CATRAB!$A:$D,4,FALSE()),"")</f>
        <v/>
      </c>
    </row>
    <row r="364" spans="2:3" x14ac:dyDescent="0.25">
      <c r="B364" t="str">
        <f>IFERROR(VLOOKUP(A364,CATRAB!$A:$D,3,FALSE()),"")</f>
        <v/>
      </c>
      <c r="C364" t="str">
        <f>IFERROR(VLOOKUP(A364,CATRAB!$A:$D,4,FALSE()),"")</f>
        <v/>
      </c>
    </row>
    <row r="365" spans="2:3" x14ac:dyDescent="0.25">
      <c r="B365" t="str">
        <f>IFERROR(VLOOKUP(A365,CATRAB!$A:$D,3,FALSE()),"")</f>
        <v/>
      </c>
      <c r="C365" t="str">
        <f>IFERROR(VLOOKUP(A365,CATRAB!$A:$D,4,FALSE()),"")</f>
        <v/>
      </c>
    </row>
    <row r="366" spans="2:3" x14ac:dyDescent="0.25">
      <c r="B366" t="str">
        <f>IFERROR(VLOOKUP(A366,CATRAB!$A:$D,3,FALSE()),"")</f>
        <v/>
      </c>
      <c r="C366" t="str">
        <f>IFERROR(VLOOKUP(A366,CATRAB!$A:$D,4,FALSE()),"")</f>
        <v/>
      </c>
    </row>
    <row r="367" spans="2:3" x14ac:dyDescent="0.25">
      <c r="B367" t="str">
        <f>IFERROR(VLOOKUP(A367,CATRAB!$A:$D,3,FALSE()),"")</f>
        <v/>
      </c>
      <c r="C367" t="str">
        <f>IFERROR(VLOOKUP(A367,CATRAB!$A:$D,4,FALSE()),"")</f>
        <v/>
      </c>
    </row>
    <row r="368" spans="2:3" x14ac:dyDescent="0.25">
      <c r="B368" t="str">
        <f>IFERROR(VLOOKUP(A368,CATRAB!$A:$D,3,FALSE()),"")</f>
        <v/>
      </c>
      <c r="C368" t="str">
        <f>IFERROR(VLOOKUP(A368,CATRAB!$A:$D,4,FALSE()),"")</f>
        <v/>
      </c>
    </row>
    <row r="369" spans="2:3" x14ac:dyDescent="0.25">
      <c r="B369" t="str">
        <f>IFERROR(VLOOKUP(A369,CATRAB!$A:$D,3,FALSE()),"")</f>
        <v/>
      </c>
      <c r="C369" t="str">
        <f>IFERROR(VLOOKUP(A369,CATRAB!$A:$D,4,FALSE()),"")</f>
        <v/>
      </c>
    </row>
    <row r="370" spans="2:3" x14ac:dyDescent="0.25">
      <c r="B370" t="str">
        <f>IFERROR(VLOOKUP(A370,CATRAB!$A:$D,3,FALSE()),"")</f>
        <v/>
      </c>
      <c r="C370" t="str">
        <f>IFERROR(VLOOKUP(A370,CATRAB!$A:$D,4,FALSE()),"")</f>
        <v/>
      </c>
    </row>
    <row r="371" spans="2:3" x14ac:dyDescent="0.25">
      <c r="B371" t="str">
        <f>IFERROR(VLOOKUP(A371,CATRAB!$A:$D,3,FALSE()),"")</f>
        <v/>
      </c>
      <c r="C371" t="str">
        <f>IFERROR(VLOOKUP(A371,CATRAB!$A:$D,4,FALSE()),"")</f>
        <v/>
      </c>
    </row>
    <row r="372" spans="2:3" x14ac:dyDescent="0.25">
      <c r="B372" t="str">
        <f>IFERROR(VLOOKUP(A372,CATRAB!$A:$D,3,FALSE()),"")</f>
        <v/>
      </c>
      <c r="C372" t="str">
        <f>IFERROR(VLOOKUP(A372,CATRAB!$A:$D,4,FALSE()),"")</f>
        <v/>
      </c>
    </row>
    <row r="373" spans="2:3" x14ac:dyDescent="0.25">
      <c r="B373" t="str">
        <f>IFERROR(VLOOKUP(A373,CATRAB!$A:$D,3,FALSE()),"")</f>
        <v/>
      </c>
      <c r="C373" t="str">
        <f>IFERROR(VLOOKUP(A373,CATRAB!$A:$D,4,FALSE()),"")</f>
        <v/>
      </c>
    </row>
    <row r="374" spans="2:3" x14ac:dyDescent="0.25">
      <c r="B374" t="str">
        <f>IFERROR(VLOOKUP(A374,CATRAB!$A:$D,3,FALSE()),"")</f>
        <v/>
      </c>
      <c r="C374" t="str">
        <f>IFERROR(VLOOKUP(A374,CATRAB!$A:$D,4,FALSE()),"")</f>
        <v/>
      </c>
    </row>
    <row r="375" spans="2:3" x14ac:dyDescent="0.25">
      <c r="B375" t="str">
        <f>IFERROR(VLOOKUP(A375,CATRAB!$A:$D,3,FALSE()),"")</f>
        <v/>
      </c>
      <c r="C375" t="str">
        <f>IFERROR(VLOOKUP(A375,CATRAB!$A:$D,4,FALSE()),"")</f>
        <v/>
      </c>
    </row>
    <row r="376" spans="2:3" x14ac:dyDescent="0.25">
      <c r="B376" t="str">
        <f>IFERROR(VLOOKUP(A376,CATRAB!$A:$D,3,FALSE()),"")</f>
        <v/>
      </c>
      <c r="C376" t="str">
        <f>IFERROR(VLOOKUP(A376,CATRAB!$A:$D,4,FALSE()),"")</f>
        <v/>
      </c>
    </row>
    <row r="377" spans="2:3" x14ac:dyDescent="0.25">
      <c r="B377" t="str">
        <f>IFERROR(VLOOKUP(A377,CATRAB!$A:$D,3,FALSE()),"")</f>
        <v/>
      </c>
      <c r="C377" t="str">
        <f>IFERROR(VLOOKUP(A377,CATRAB!$A:$D,4,FALSE()),"")</f>
        <v/>
      </c>
    </row>
    <row r="378" spans="2:3" x14ac:dyDescent="0.25">
      <c r="B378" t="str">
        <f>IFERROR(VLOOKUP(A378,CATRAB!$A:$D,3,FALSE()),"")</f>
        <v/>
      </c>
      <c r="C378" t="str">
        <f>IFERROR(VLOOKUP(A378,CATRAB!$A:$D,4,FALSE()),"")</f>
        <v/>
      </c>
    </row>
    <row r="379" spans="2:3" x14ac:dyDescent="0.25">
      <c r="B379" t="str">
        <f>IFERROR(VLOOKUP(A379,CATRAB!$A:$D,3,FALSE()),"")</f>
        <v/>
      </c>
      <c r="C379" t="str">
        <f>IFERROR(VLOOKUP(A379,CATRAB!$A:$D,4,FALSE()),"")</f>
        <v/>
      </c>
    </row>
    <row r="380" spans="2:3" x14ac:dyDescent="0.25">
      <c r="B380" t="str">
        <f>IFERROR(VLOOKUP(A380,CATRAB!$A:$D,3,FALSE()),"")</f>
        <v/>
      </c>
      <c r="C380" t="str">
        <f>IFERROR(VLOOKUP(A380,CATRAB!$A:$D,4,FALSE()),"")</f>
        <v/>
      </c>
    </row>
    <row r="381" spans="2:3" x14ac:dyDescent="0.25">
      <c r="B381" t="str">
        <f>IFERROR(VLOOKUP(A381,CATRAB!$A:$D,3,FALSE()),"")</f>
        <v/>
      </c>
      <c r="C381" t="str">
        <f>IFERROR(VLOOKUP(A381,CATRAB!$A:$D,4,FALSE()),"")</f>
        <v/>
      </c>
    </row>
    <row r="382" spans="2:3" x14ac:dyDescent="0.25">
      <c r="B382" t="str">
        <f>IFERROR(VLOOKUP(A382,CATRAB!$A:$D,3,FALSE()),"")</f>
        <v/>
      </c>
      <c r="C382" t="str">
        <f>IFERROR(VLOOKUP(A382,CATRAB!$A:$D,4,FALSE()),"")</f>
        <v/>
      </c>
    </row>
    <row r="383" spans="2:3" x14ac:dyDescent="0.25">
      <c r="B383" t="str">
        <f>IFERROR(VLOOKUP(A383,CATRAB!$A:$D,3,FALSE()),"")</f>
        <v/>
      </c>
      <c r="C383" t="str">
        <f>IFERROR(VLOOKUP(A383,CATRAB!$A:$D,4,FALSE()),"")</f>
        <v/>
      </c>
    </row>
    <row r="384" spans="2:3" x14ac:dyDescent="0.25">
      <c r="B384" t="str">
        <f>IFERROR(VLOOKUP(A384,CATRAB!$A:$D,3,FALSE()),"")</f>
        <v/>
      </c>
      <c r="C384" t="str">
        <f>IFERROR(VLOOKUP(A384,CATRAB!$A:$D,4,FALSE()),"")</f>
        <v/>
      </c>
    </row>
    <row r="385" spans="2:3" x14ac:dyDescent="0.25">
      <c r="B385" t="str">
        <f>IFERROR(VLOOKUP(A385,CATRAB!$A:$D,3,FALSE()),"")</f>
        <v/>
      </c>
      <c r="C385" t="str">
        <f>IFERROR(VLOOKUP(A385,CATRAB!$A:$D,4,FALSE()),"")</f>
        <v/>
      </c>
    </row>
    <row r="386" spans="2:3" x14ac:dyDescent="0.25">
      <c r="B386" t="str">
        <f>IFERROR(VLOOKUP(A386,CATRAB!$A:$D,3,FALSE()),"")</f>
        <v/>
      </c>
      <c r="C386" t="str">
        <f>IFERROR(VLOOKUP(A386,CATRAB!$A:$D,4,FALSE()),"")</f>
        <v/>
      </c>
    </row>
    <row r="387" spans="2:3" x14ac:dyDescent="0.25">
      <c r="B387" t="str">
        <f>IFERROR(VLOOKUP(A387,CATRAB!$A:$D,3,FALSE()),"")</f>
        <v/>
      </c>
      <c r="C387" t="str">
        <f>IFERROR(VLOOKUP(A387,CATRAB!$A:$D,4,FALSE()),"")</f>
        <v/>
      </c>
    </row>
    <row r="388" spans="2:3" x14ac:dyDescent="0.25">
      <c r="B388" t="str">
        <f>IFERROR(VLOOKUP(A388,CATRAB!$A:$D,3,FALSE()),"")</f>
        <v/>
      </c>
      <c r="C388" t="str">
        <f>IFERROR(VLOOKUP(A388,CATRAB!$A:$D,4,FALSE()),"")</f>
        <v/>
      </c>
    </row>
    <row r="389" spans="2:3" x14ac:dyDescent="0.25">
      <c r="B389" t="str">
        <f>IFERROR(VLOOKUP(A389,CATRAB!$A:$D,3,FALSE()),"")</f>
        <v/>
      </c>
      <c r="C389" t="str">
        <f>IFERROR(VLOOKUP(A389,CATRAB!$A:$D,4,FALSE()),"")</f>
        <v/>
      </c>
    </row>
    <row r="390" spans="2:3" x14ac:dyDescent="0.25">
      <c r="B390" t="str">
        <f>IFERROR(VLOOKUP(A390,CATRAB!$A:$D,3,FALSE()),"")</f>
        <v/>
      </c>
      <c r="C390" t="str">
        <f>IFERROR(VLOOKUP(A390,CATRAB!$A:$D,4,FALSE()),"")</f>
        <v/>
      </c>
    </row>
    <row r="391" spans="2:3" x14ac:dyDescent="0.25">
      <c r="B391" t="str">
        <f>IFERROR(VLOOKUP(A391,CATRAB!$A:$D,3,FALSE()),"")</f>
        <v/>
      </c>
      <c r="C391" t="str">
        <f>IFERROR(VLOOKUP(A391,CATRAB!$A:$D,4,FALSE()),"")</f>
        <v/>
      </c>
    </row>
    <row r="392" spans="2:3" x14ac:dyDescent="0.25">
      <c r="B392" t="str">
        <f>IFERROR(VLOOKUP(A392,CATRAB!$A:$D,3,FALSE()),"")</f>
        <v/>
      </c>
      <c r="C392" t="str">
        <f>IFERROR(VLOOKUP(A392,CATRAB!$A:$D,4,FALSE()),"")</f>
        <v/>
      </c>
    </row>
    <row r="393" spans="2:3" x14ac:dyDescent="0.25">
      <c r="B393" t="str">
        <f>IFERROR(VLOOKUP(A393,CATRAB!$A:$D,3,FALSE()),"")</f>
        <v/>
      </c>
      <c r="C393" t="str">
        <f>IFERROR(VLOOKUP(A393,CATRAB!$A:$D,4,FALSE()),"")</f>
        <v/>
      </c>
    </row>
    <row r="394" spans="2:3" x14ac:dyDescent="0.25">
      <c r="B394" t="str">
        <f>IFERROR(VLOOKUP(A394,CATRAB!$A:$D,3,FALSE()),"")</f>
        <v/>
      </c>
      <c r="C394" t="str">
        <f>IFERROR(VLOOKUP(A394,CATRAB!$A:$D,4,FALSE()),"")</f>
        <v/>
      </c>
    </row>
    <row r="395" spans="2:3" x14ac:dyDescent="0.25">
      <c r="B395" t="str">
        <f>IFERROR(VLOOKUP(A395,CATRAB!$A:$D,3,FALSE()),"")</f>
        <v/>
      </c>
      <c r="C395" t="str">
        <f>IFERROR(VLOOKUP(A395,CATRAB!$A:$D,4,FALSE()),"")</f>
        <v/>
      </c>
    </row>
    <row r="396" spans="2:3" x14ac:dyDescent="0.25">
      <c r="B396" t="str">
        <f>IFERROR(VLOOKUP(A396,CATRAB!$A:$D,3,FALSE()),"")</f>
        <v/>
      </c>
      <c r="C396" t="str">
        <f>IFERROR(VLOOKUP(A396,CATRAB!$A:$D,4,FALSE()),"")</f>
        <v/>
      </c>
    </row>
    <row r="397" spans="2:3" x14ac:dyDescent="0.25">
      <c r="B397" t="str">
        <f>IFERROR(VLOOKUP(A397,CATRAB!$A:$D,3,FALSE()),"")</f>
        <v/>
      </c>
      <c r="C397" t="str">
        <f>IFERROR(VLOOKUP(A397,CATRAB!$A:$D,4,FALSE()),"")</f>
        <v/>
      </c>
    </row>
    <row r="398" spans="2:3" x14ac:dyDescent="0.25">
      <c r="B398" t="str">
        <f>IFERROR(VLOOKUP(A398,CATRAB!$A:$D,3,FALSE()),"")</f>
        <v/>
      </c>
      <c r="C398" t="str">
        <f>IFERROR(VLOOKUP(A398,CATRAB!$A:$D,4,FALSE()),"")</f>
        <v/>
      </c>
    </row>
    <row r="399" spans="2:3" x14ac:dyDescent="0.25">
      <c r="B399" t="str">
        <f>IFERROR(VLOOKUP(A399,CATRAB!$A:$D,3,FALSE()),"")</f>
        <v/>
      </c>
      <c r="C399" t="str">
        <f>IFERROR(VLOOKUP(A399,CATRAB!$A:$D,4,FALSE()),"")</f>
        <v/>
      </c>
    </row>
    <row r="400" spans="2:3" x14ac:dyDescent="0.25">
      <c r="B400" t="str">
        <f>IFERROR(VLOOKUP(A400,CATRAB!$A:$D,3,FALSE()),"")</f>
        <v/>
      </c>
      <c r="C400" t="str">
        <f>IFERROR(VLOOKUP(A400,CATRAB!$A:$D,4,FALSE()),"")</f>
        <v/>
      </c>
    </row>
    <row r="401" spans="2:3" x14ac:dyDescent="0.25">
      <c r="B401" t="str">
        <f>IFERROR(VLOOKUP(A401,CATRAB!$A:$D,3,FALSE()),"")</f>
        <v/>
      </c>
      <c r="C401" t="str">
        <f>IFERROR(VLOOKUP(A401,CATRAB!$A:$D,4,FALSE()),"")</f>
        <v/>
      </c>
    </row>
    <row r="402" spans="2:3" x14ac:dyDescent="0.25">
      <c r="B402" t="str">
        <f>IFERROR(VLOOKUP(A402,CATRAB!$A:$D,3,FALSE()),"")</f>
        <v/>
      </c>
      <c r="C402" t="str">
        <f>IFERROR(VLOOKUP(A402,CATRAB!$A:$D,4,FALSE()),"")</f>
        <v/>
      </c>
    </row>
    <row r="403" spans="2:3" x14ac:dyDescent="0.25">
      <c r="B403" t="str">
        <f>IFERROR(VLOOKUP(A403,CATRAB!$A:$D,3,FALSE()),"")</f>
        <v/>
      </c>
      <c r="C403" t="str">
        <f>IFERROR(VLOOKUP(A403,CATRAB!$A:$D,4,FALSE()),"")</f>
        <v/>
      </c>
    </row>
    <row r="404" spans="2:3" x14ac:dyDescent="0.25">
      <c r="B404" t="str">
        <f>IFERROR(VLOOKUP(A404,CATRAB!$A:$D,3,FALSE()),"")</f>
        <v/>
      </c>
      <c r="C404" t="str">
        <f>IFERROR(VLOOKUP(A404,CATRAB!$A:$D,4,FALSE()),"")</f>
        <v/>
      </c>
    </row>
    <row r="405" spans="2:3" x14ac:dyDescent="0.25">
      <c r="B405" t="str">
        <f>IFERROR(VLOOKUP(A405,CATRAB!$A:$D,3,FALSE()),"")</f>
        <v/>
      </c>
      <c r="C405" t="str">
        <f>IFERROR(VLOOKUP(A405,CATRAB!$A:$D,4,FALSE()),"")</f>
        <v/>
      </c>
    </row>
    <row r="406" spans="2:3" x14ac:dyDescent="0.25">
      <c r="B406" t="str">
        <f>IFERROR(VLOOKUP(A406,CATRAB!$A:$D,3,FALSE()),"")</f>
        <v/>
      </c>
      <c r="C406" t="str">
        <f>IFERROR(VLOOKUP(A406,CATRAB!$A:$D,4,FALSE()),"")</f>
        <v/>
      </c>
    </row>
    <row r="407" spans="2:3" x14ac:dyDescent="0.25">
      <c r="B407" t="str">
        <f>IFERROR(VLOOKUP(A407,CATRAB!$A:$D,3,FALSE()),"")</f>
        <v/>
      </c>
      <c r="C407" t="str">
        <f>IFERROR(VLOOKUP(A407,CATRAB!$A:$D,4,FALSE()),"")</f>
        <v/>
      </c>
    </row>
    <row r="408" spans="2:3" x14ac:dyDescent="0.25">
      <c r="B408" t="str">
        <f>IFERROR(VLOOKUP(A408,CATRAB!$A:$D,3,FALSE()),"")</f>
        <v/>
      </c>
      <c r="C408" t="str">
        <f>IFERROR(VLOOKUP(A408,CATRAB!$A:$D,4,FALSE()),"")</f>
        <v/>
      </c>
    </row>
    <row r="409" spans="2:3" x14ac:dyDescent="0.25">
      <c r="B409" t="str">
        <f>IFERROR(VLOOKUP(A409,CATRAB!$A:$D,3,FALSE()),"")</f>
        <v/>
      </c>
      <c r="C409" t="str">
        <f>IFERROR(VLOOKUP(A409,CATRAB!$A:$D,4,FALSE()),"")</f>
        <v/>
      </c>
    </row>
    <row r="410" spans="2:3" x14ac:dyDescent="0.25">
      <c r="B410" t="str">
        <f>IFERROR(VLOOKUP(A410,CATRAB!$A:$D,3,FALSE()),"")</f>
        <v/>
      </c>
      <c r="C410" t="str">
        <f>IFERROR(VLOOKUP(A410,CATRAB!$A:$D,4,FALSE()),"")</f>
        <v/>
      </c>
    </row>
    <row r="411" spans="2:3" x14ac:dyDescent="0.25">
      <c r="B411" t="str">
        <f>IFERROR(VLOOKUP(A411,CATRAB!$A:$D,3,FALSE()),"")</f>
        <v/>
      </c>
      <c r="C411" t="str">
        <f>IFERROR(VLOOKUP(A411,CATRAB!$A:$D,4,FALSE()),"")</f>
        <v/>
      </c>
    </row>
    <row r="412" spans="2:3" x14ac:dyDescent="0.25">
      <c r="B412" t="str">
        <f>IFERROR(VLOOKUP(A412,CATRAB!$A:$D,3,FALSE()),"")</f>
        <v/>
      </c>
      <c r="C412" t="str">
        <f>IFERROR(VLOOKUP(A412,CATRAB!$A:$D,4,FALSE()),"")</f>
        <v/>
      </c>
    </row>
    <row r="413" spans="2:3" x14ac:dyDescent="0.25">
      <c r="B413" t="str">
        <f>IFERROR(VLOOKUP(A413,CATRAB!$A:$D,3,FALSE()),"")</f>
        <v/>
      </c>
      <c r="C413" t="str">
        <f>IFERROR(VLOOKUP(A413,CATRAB!$A:$D,4,FALSE()),"")</f>
        <v/>
      </c>
    </row>
    <row r="414" spans="2:3" x14ac:dyDescent="0.25">
      <c r="B414" t="str">
        <f>IFERROR(VLOOKUP(A414,CATRAB!$A:$D,3,FALSE()),"")</f>
        <v/>
      </c>
      <c r="C414" t="str">
        <f>IFERROR(VLOOKUP(A414,CATRAB!$A:$D,4,FALSE()),"")</f>
        <v/>
      </c>
    </row>
    <row r="415" spans="2:3" x14ac:dyDescent="0.25">
      <c r="B415" t="str">
        <f>IFERROR(VLOOKUP(A415,CATRAB!$A:$D,3,FALSE()),"")</f>
        <v/>
      </c>
      <c r="C415" t="str">
        <f>IFERROR(VLOOKUP(A415,CATRAB!$A:$D,4,FALSE()),"")</f>
        <v/>
      </c>
    </row>
    <row r="416" spans="2:3" x14ac:dyDescent="0.25">
      <c r="B416" t="str">
        <f>IFERROR(VLOOKUP(A416,CATRAB!$A:$D,3,FALSE()),"")</f>
        <v/>
      </c>
      <c r="C416" t="str">
        <f>IFERROR(VLOOKUP(A416,CATRAB!$A:$D,4,FALSE()),"")</f>
        <v/>
      </c>
    </row>
    <row r="417" spans="2:3" x14ac:dyDescent="0.25">
      <c r="B417" t="str">
        <f>IFERROR(VLOOKUP(A417,CATRAB!$A:$D,3,FALSE()),"")</f>
        <v/>
      </c>
      <c r="C417" t="str">
        <f>IFERROR(VLOOKUP(A417,CATRAB!$A:$D,4,FALSE()),"")</f>
        <v/>
      </c>
    </row>
    <row r="418" spans="2:3" x14ac:dyDescent="0.25">
      <c r="B418" t="str">
        <f>IFERROR(VLOOKUP(A418,CATRAB!$A:$D,3,FALSE()),"")</f>
        <v/>
      </c>
      <c r="C418" t="str">
        <f>IFERROR(VLOOKUP(A418,CATRAB!$A:$D,4,FALSE()),"")</f>
        <v/>
      </c>
    </row>
    <row r="419" spans="2:3" x14ac:dyDescent="0.25">
      <c r="B419" t="str">
        <f>IFERROR(VLOOKUP(A419,CATRAB!$A:$D,3,FALSE()),"")</f>
        <v/>
      </c>
      <c r="C419" t="str">
        <f>IFERROR(VLOOKUP(A419,CATRAB!$A:$D,4,FALSE()),"")</f>
        <v/>
      </c>
    </row>
    <row r="420" spans="2:3" x14ac:dyDescent="0.25">
      <c r="B420" t="str">
        <f>IFERROR(VLOOKUP(A420,CATRAB!$A:$D,3,FALSE()),"")</f>
        <v/>
      </c>
      <c r="C420" t="str">
        <f>IFERROR(VLOOKUP(A420,CATRAB!$A:$D,4,FALSE()),"")</f>
        <v/>
      </c>
    </row>
    <row r="421" spans="2:3" x14ac:dyDescent="0.25">
      <c r="B421" t="str">
        <f>IFERROR(VLOOKUP(A421,CATRAB!$A:$D,3,FALSE()),"")</f>
        <v/>
      </c>
      <c r="C421" t="str">
        <f>IFERROR(VLOOKUP(A421,CATRAB!$A:$D,4,FALSE()),"")</f>
        <v/>
      </c>
    </row>
    <row r="422" spans="2:3" x14ac:dyDescent="0.25">
      <c r="B422" t="str">
        <f>IFERROR(VLOOKUP(A422,CATRAB!$A:$D,3,FALSE()),"")</f>
        <v/>
      </c>
      <c r="C422" t="str">
        <f>IFERROR(VLOOKUP(A422,CATRAB!$A:$D,4,FALSE()),"")</f>
        <v/>
      </c>
    </row>
    <row r="423" spans="2:3" x14ac:dyDescent="0.25">
      <c r="B423" t="str">
        <f>IFERROR(VLOOKUP(A423,CATRAB!$A:$D,3,FALSE()),"")</f>
        <v/>
      </c>
      <c r="C423" t="str">
        <f>IFERROR(VLOOKUP(A423,CATRAB!$A:$D,4,FALSE()),"")</f>
        <v/>
      </c>
    </row>
    <row r="424" spans="2:3" x14ac:dyDescent="0.25">
      <c r="B424" t="str">
        <f>IFERROR(VLOOKUP(A424,CATRAB!$A:$D,3,FALSE()),"")</f>
        <v/>
      </c>
      <c r="C424" t="str">
        <f>IFERROR(VLOOKUP(A424,CATRAB!$A:$D,4,FALSE()),"")</f>
        <v/>
      </c>
    </row>
    <row r="425" spans="2:3" x14ac:dyDescent="0.25">
      <c r="B425" t="str">
        <f>IFERROR(VLOOKUP(A425,CATRAB!$A:$D,3,FALSE()),"")</f>
        <v/>
      </c>
      <c r="C425" t="str">
        <f>IFERROR(VLOOKUP(A425,CATRAB!$A:$D,4,FALSE()),"")</f>
        <v/>
      </c>
    </row>
    <row r="426" spans="2:3" x14ac:dyDescent="0.25">
      <c r="B426" t="str">
        <f>IFERROR(VLOOKUP(A426,CATRAB!$A:$D,3,FALSE()),"")</f>
        <v/>
      </c>
      <c r="C426" t="str">
        <f>IFERROR(VLOOKUP(A426,CATRAB!$A:$D,4,FALSE()),"")</f>
        <v/>
      </c>
    </row>
    <row r="427" spans="2:3" x14ac:dyDescent="0.25">
      <c r="B427" t="str">
        <f>IFERROR(VLOOKUP(A427,CATRAB!$A:$D,3,FALSE()),"")</f>
        <v/>
      </c>
      <c r="C427" t="str">
        <f>IFERROR(VLOOKUP(A427,CATRAB!$A:$D,4,FALSE()),"")</f>
        <v/>
      </c>
    </row>
    <row r="428" spans="2:3" x14ac:dyDescent="0.25">
      <c r="B428" t="str">
        <f>IFERROR(VLOOKUP(A428,CATRAB!$A:$D,3,FALSE()),"")</f>
        <v/>
      </c>
      <c r="C428" t="str">
        <f>IFERROR(VLOOKUP(A428,CATRAB!$A:$D,4,FALSE()),"")</f>
        <v/>
      </c>
    </row>
    <row r="429" spans="2:3" x14ac:dyDescent="0.25">
      <c r="B429" t="str">
        <f>IFERROR(VLOOKUP(A429,CATRAB!$A:$D,3,FALSE()),"")</f>
        <v/>
      </c>
      <c r="C429" t="str">
        <f>IFERROR(VLOOKUP(A429,CATRAB!$A:$D,4,FALSE()),"")</f>
        <v/>
      </c>
    </row>
    <row r="430" spans="2:3" x14ac:dyDescent="0.25">
      <c r="B430" t="str">
        <f>IFERROR(VLOOKUP(A430,CATRAB!$A:$D,3,FALSE()),"")</f>
        <v/>
      </c>
      <c r="C430" t="str">
        <f>IFERROR(VLOOKUP(A430,CATRAB!$A:$D,4,FALSE()),"")</f>
        <v/>
      </c>
    </row>
    <row r="431" spans="2:3" x14ac:dyDescent="0.25">
      <c r="B431" t="str">
        <f>IFERROR(VLOOKUP(A431,CATRAB!$A:$D,3,FALSE()),"")</f>
        <v/>
      </c>
      <c r="C431" t="str">
        <f>IFERROR(VLOOKUP(A431,CATRAB!$A:$D,4,FALSE()),"")</f>
        <v/>
      </c>
    </row>
    <row r="432" spans="2:3" x14ac:dyDescent="0.25">
      <c r="B432" t="str">
        <f>IFERROR(VLOOKUP(A432,CATRAB!$A:$D,3,FALSE()),"")</f>
        <v/>
      </c>
      <c r="C432" t="str">
        <f>IFERROR(VLOOKUP(A432,CATRAB!$A:$D,4,FALSE()),"")</f>
        <v/>
      </c>
    </row>
    <row r="433" spans="2:3" x14ac:dyDescent="0.25">
      <c r="B433" t="str">
        <f>IFERROR(VLOOKUP(A433,CATRAB!$A:$D,3,FALSE()),"")</f>
        <v/>
      </c>
      <c r="C433" t="str">
        <f>IFERROR(VLOOKUP(A433,CATRAB!$A:$D,4,FALSE()),"")</f>
        <v/>
      </c>
    </row>
    <row r="434" spans="2:3" x14ac:dyDescent="0.25">
      <c r="B434" t="str">
        <f>IFERROR(VLOOKUP(A434,CATRAB!$A:$D,3,FALSE()),"")</f>
        <v/>
      </c>
      <c r="C434" t="str">
        <f>IFERROR(VLOOKUP(A434,CATRAB!$A:$D,4,FALSE()),"")</f>
        <v/>
      </c>
    </row>
    <row r="435" spans="2:3" x14ac:dyDescent="0.25">
      <c r="B435" t="str">
        <f>IFERROR(VLOOKUP(A435,CATRAB!$A:$D,3,FALSE()),"")</f>
        <v/>
      </c>
      <c r="C435" t="str">
        <f>IFERROR(VLOOKUP(A435,CATRAB!$A:$D,4,FALSE()),"")</f>
        <v/>
      </c>
    </row>
    <row r="436" spans="2:3" x14ac:dyDescent="0.25">
      <c r="B436" t="str">
        <f>IFERROR(VLOOKUP(A436,CATRAB!$A:$D,3,FALSE()),"")</f>
        <v/>
      </c>
      <c r="C436" t="str">
        <f>IFERROR(VLOOKUP(A436,CATRAB!$A:$D,4,FALSE()),"")</f>
        <v/>
      </c>
    </row>
    <row r="437" spans="2:3" x14ac:dyDescent="0.25">
      <c r="B437" t="str">
        <f>IFERROR(VLOOKUP(A437,CATRAB!$A:$D,3,FALSE()),"")</f>
        <v/>
      </c>
      <c r="C437" t="str">
        <f>IFERROR(VLOOKUP(A437,CATRAB!$A:$D,4,FALSE()),"")</f>
        <v/>
      </c>
    </row>
    <row r="438" spans="2:3" x14ac:dyDescent="0.25">
      <c r="B438" t="str">
        <f>IFERROR(VLOOKUP(A438,CATRAB!$A:$D,3,FALSE()),"")</f>
        <v/>
      </c>
      <c r="C438" t="str">
        <f>IFERROR(VLOOKUP(A438,CATRAB!$A:$D,4,FALSE()),"")</f>
        <v/>
      </c>
    </row>
    <row r="439" spans="2:3" x14ac:dyDescent="0.25">
      <c r="B439" t="str">
        <f>IFERROR(VLOOKUP(A439,CATRAB!$A:$D,3,FALSE()),"")</f>
        <v/>
      </c>
      <c r="C439" t="str">
        <f>IFERROR(VLOOKUP(A439,CATRAB!$A:$D,4,FALSE()),"")</f>
        <v/>
      </c>
    </row>
    <row r="440" spans="2:3" x14ac:dyDescent="0.25">
      <c r="B440" t="str">
        <f>IFERROR(VLOOKUP(A440,CATRAB!$A:$D,3,FALSE()),"")</f>
        <v/>
      </c>
      <c r="C440" t="str">
        <f>IFERROR(VLOOKUP(A440,CATRAB!$A:$D,4,FALSE()),"")</f>
        <v/>
      </c>
    </row>
    <row r="441" spans="2:3" x14ac:dyDescent="0.25">
      <c r="B441" t="str">
        <f>IFERROR(VLOOKUP(A441,CATRAB!$A:$D,3,FALSE()),"")</f>
        <v/>
      </c>
      <c r="C441" t="str">
        <f>IFERROR(VLOOKUP(A441,CATRAB!$A:$D,4,FALSE()),"")</f>
        <v/>
      </c>
    </row>
    <row r="442" spans="2:3" x14ac:dyDescent="0.25">
      <c r="B442" t="str">
        <f>IFERROR(VLOOKUP(A442,CATRAB!$A:$D,3,FALSE()),"")</f>
        <v/>
      </c>
      <c r="C442" t="str">
        <f>IFERROR(VLOOKUP(A442,CATRAB!$A:$D,4,FALSE()),"")</f>
        <v/>
      </c>
    </row>
    <row r="443" spans="2:3" x14ac:dyDescent="0.25">
      <c r="B443" t="str">
        <f>IFERROR(VLOOKUP(A443,CATRAB!$A:$D,3,FALSE()),"")</f>
        <v/>
      </c>
      <c r="C443" t="str">
        <f>IFERROR(VLOOKUP(A443,CATRAB!$A:$D,4,FALSE()),"")</f>
        <v/>
      </c>
    </row>
    <row r="444" spans="2:3" x14ac:dyDescent="0.25">
      <c r="B444" t="str">
        <f>IFERROR(VLOOKUP(A444,CATRAB!$A:$D,3,FALSE()),"")</f>
        <v/>
      </c>
      <c r="C444" t="str">
        <f>IFERROR(VLOOKUP(A444,CATRAB!$A:$D,4,FALSE()),"")</f>
        <v/>
      </c>
    </row>
    <row r="445" spans="2:3" x14ac:dyDescent="0.25">
      <c r="B445" t="str">
        <f>IFERROR(VLOOKUP(A445,CATRAB!$A:$D,3,FALSE()),"")</f>
        <v/>
      </c>
      <c r="C445" t="str">
        <f>IFERROR(VLOOKUP(A445,CATRAB!$A:$D,4,FALSE()),"")</f>
        <v/>
      </c>
    </row>
    <row r="446" spans="2:3" x14ac:dyDescent="0.25">
      <c r="B446" t="str">
        <f>IFERROR(VLOOKUP(A446,CATRAB!$A:$D,3,FALSE()),"")</f>
        <v/>
      </c>
      <c r="C446" t="str">
        <f>IFERROR(VLOOKUP(A446,CATRAB!$A:$D,4,FALSE()),"")</f>
        <v/>
      </c>
    </row>
    <row r="447" spans="2:3" x14ac:dyDescent="0.25">
      <c r="B447" t="str">
        <f>IFERROR(VLOOKUP(A447,CATRAB!$A:$D,3,FALSE()),"")</f>
        <v/>
      </c>
      <c r="C447" t="str">
        <f>IFERROR(VLOOKUP(A447,CATRAB!$A:$D,4,FALSE()),"")</f>
        <v/>
      </c>
    </row>
    <row r="448" spans="2:3" x14ac:dyDescent="0.25">
      <c r="B448" t="str">
        <f>IFERROR(VLOOKUP(A448,CATRAB!$A:$D,3,FALSE()),"")</f>
        <v/>
      </c>
      <c r="C448" t="str">
        <f>IFERROR(VLOOKUP(A448,CATRAB!$A:$D,4,FALSE()),"")</f>
        <v/>
      </c>
    </row>
    <row r="449" spans="2:3" x14ac:dyDescent="0.25">
      <c r="B449" t="str">
        <f>IFERROR(VLOOKUP(A449,CATRAB!$A:$D,3,FALSE()),"")</f>
        <v/>
      </c>
      <c r="C449" t="str">
        <f>IFERROR(VLOOKUP(A449,CATRAB!$A:$D,4,FALSE()),"")</f>
        <v/>
      </c>
    </row>
    <row r="450" spans="2:3" x14ac:dyDescent="0.25">
      <c r="B450" t="str">
        <f>IFERROR(VLOOKUP(A450,CATRAB!$A:$D,3,FALSE()),"")</f>
        <v/>
      </c>
      <c r="C450" t="str">
        <f>IFERROR(VLOOKUP(A450,CATRAB!$A:$D,4,FALSE()),"")</f>
        <v/>
      </c>
    </row>
    <row r="451" spans="2:3" x14ac:dyDescent="0.25">
      <c r="B451" t="str">
        <f>IFERROR(VLOOKUP(A451,CATRAB!$A:$D,3,FALSE()),"")</f>
        <v/>
      </c>
      <c r="C451" t="str">
        <f>IFERROR(VLOOKUP(A451,CATRAB!$A:$D,4,FALSE()),"")</f>
        <v/>
      </c>
    </row>
    <row r="452" spans="2:3" x14ac:dyDescent="0.25">
      <c r="B452" t="str">
        <f>IFERROR(VLOOKUP(A452,CATRAB!$A:$D,3,FALSE()),"")</f>
        <v/>
      </c>
      <c r="C452" t="str">
        <f>IFERROR(VLOOKUP(A452,CATRAB!$A:$D,4,FALSE()),"")</f>
        <v/>
      </c>
    </row>
    <row r="453" spans="2:3" x14ac:dyDescent="0.25">
      <c r="B453" t="str">
        <f>IFERROR(VLOOKUP(A453,CATRAB!$A:$D,3,FALSE()),"")</f>
        <v/>
      </c>
      <c r="C453" t="str">
        <f>IFERROR(VLOOKUP(A453,CATRAB!$A:$D,4,FALSE()),"")</f>
        <v/>
      </c>
    </row>
    <row r="454" spans="2:3" x14ac:dyDescent="0.25">
      <c r="B454" t="str">
        <f>IFERROR(VLOOKUP(A454,CATRAB!$A:$D,3,FALSE()),"")</f>
        <v/>
      </c>
      <c r="C454" t="str">
        <f>IFERROR(VLOOKUP(A454,CATRAB!$A:$D,4,FALSE()),"")</f>
        <v/>
      </c>
    </row>
    <row r="455" spans="2:3" x14ac:dyDescent="0.25">
      <c r="B455" t="str">
        <f>IFERROR(VLOOKUP(A455,CATRAB!$A:$D,3,FALSE()),"")</f>
        <v/>
      </c>
      <c r="C455" t="str">
        <f>IFERROR(VLOOKUP(A455,CATRAB!$A:$D,4,FALSE()),"")</f>
        <v/>
      </c>
    </row>
    <row r="456" spans="2:3" x14ac:dyDescent="0.25">
      <c r="B456" t="str">
        <f>IFERROR(VLOOKUP(A456,CATRAB!$A:$D,3,FALSE()),"")</f>
        <v/>
      </c>
      <c r="C456" t="str">
        <f>IFERROR(VLOOKUP(A456,CATRAB!$A:$D,4,FALSE()),"")</f>
        <v/>
      </c>
    </row>
    <row r="457" spans="2:3" x14ac:dyDescent="0.25">
      <c r="B457" t="str">
        <f>IFERROR(VLOOKUP(A457,CATRAB!$A:$D,3,FALSE()),"")</f>
        <v/>
      </c>
      <c r="C457" t="str">
        <f>IFERROR(VLOOKUP(A457,CATRAB!$A:$D,4,FALSE()),"")</f>
        <v/>
      </c>
    </row>
    <row r="458" spans="2:3" x14ac:dyDescent="0.25">
      <c r="B458" t="str">
        <f>IFERROR(VLOOKUP(A458,CATRAB!$A:$D,3,FALSE()),"")</f>
        <v/>
      </c>
      <c r="C458" t="str">
        <f>IFERROR(VLOOKUP(A458,CATRAB!$A:$D,4,FALSE()),"")</f>
        <v/>
      </c>
    </row>
    <row r="459" spans="2:3" x14ac:dyDescent="0.25">
      <c r="B459" t="str">
        <f>IFERROR(VLOOKUP(A459,CATRAB!$A:$D,3,FALSE()),"")</f>
        <v/>
      </c>
      <c r="C459" t="str">
        <f>IFERROR(VLOOKUP(A459,CATRAB!$A:$D,4,FALSE()),"")</f>
        <v/>
      </c>
    </row>
    <row r="460" spans="2:3" x14ac:dyDescent="0.25">
      <c r="B460" t="str">
        <f>IFERROR(VLOOKUP(A460,CATRAB!$A:$D,3,FALSE()),"")</f>
        <v/>
      </c>
      <c r="C460" t="str">
        <f>IFERROR(VLOOKUP(A460,CATRAB!$A:$D,4,FALSE()),"")</f>
        <v/>
      </c>
    </row>
    <row r="461" spans="2:3" x14ac:dyDescent="0.25">
      <c r="B461" t="str">
        <f>IFERROR(VLOOKUP(A461,CATRAB!$A:$D,3,FALSE()),"")</f>
        <v/>
      </c>
      <c r="C461" t="str">
        <f>IFERROR(VLOOKUP(A461,CATRAB!$A:$D,4,FALSE()),"")</f>
        <v/>
      </c>
    </row>
    <row r="462" spans="2:3" x14ac:dyDescent="0.25">
      <c r="B462" t="str">
        <f>IFERROR(VLOOKUP(A462,CATRAB!$A:$D,3,FALSE()),"")</f>
        <v/>
      </c>
      <c r="C462" t="str">
        <f>IFERROR(VLOOKUP(A462,CATRAB!$A:$D,4,FALSE()),"")</f>
        <v/>
      </c>
    </row>
    <row r="463" spans="2:3" x14ac:dyDescent="0.25">
      <c r="B463" t="str">
        <f>IFERROR(VLOOKUP(A463,CATRAB!$A:$D,3,FALSE()),"")</f>
        <v/>
      </c>
      <c r="C463" t="str">
        <f>IFERROR(VLOOKUP(A463,CATRAB!$A:$D,4,FALSE()),"")</f>
        <v/>
      </c>
    </row>
    <row r="464" spans="2:3" x14ac:dyDescent="0.25">
      <c r="B464" t="str">
        <f>IFERROR(VLOOKUP(A464,CATRAB!$A:$D,3,FALSE()),"")</f>
        <v/>
      </c>
      <c r="C464" t="str">
        <f>IFERROR(VLOOKUP(A464,CATRAB!$A:$D,4,FALSE()),"")</f>
        <v/>
      </c>
    </row>
    <row r="465" spans="2:3" x14ac:dyDescent="0.25">
      <c r="B465" t="str">
        <f>IFERROR(VLOOKUP(A465,CATRAB!$A:$D,3,FALSE()),"")</f>
        <v/>
      </c>
      <c r="C465" t="str">
        <f>IFERROR(VLOOKUP(A465,CATRAB!$A:$D,4,FALSE()),"")</f>
        <v/>
      </c>
    </row>
    <row r="466" spans="2:3" x14ac:dyDescent="0.25">
      <c r="B466" t="str">
        <f>IFERROR(VLOOKUP(A466,CATRAB!$A:$D,3,FALSE()),"")</f>
        <v/>
      </c>
      <c r="C466" t="str">
        <f>IFERROR(VLOOKUP(A466,CATRAB!$A:$D,4,FALSE()),"")</f>
        <v/>
      </c>
    </row>
    <row r="467" spans="2:3" x14ac:dyDescent="0.25">
      <c r="B467" t="str">
        <f>IFERROR(VLOOKUP(A467,CATRAB!$A:$D,3,FALSE()),"")</f>
        <v/>
      </c>
      <c r="C467" t="str">
        <f>IFERROR(VLOOKUP(A467,CATRAB!$A:$D,4,FALSE()),"")</f>
        <v/>
      </c>
    </row>
    <row r="468" spans="2:3" x14ac:dyDescent="0.25">
      <c r="B468" t="str">
        <f>IFERROR(VLOOKUP(A468,CATRAB!$A:$D,3,FALSE()),"")</f>
        <v/>
      </c>
      <c r="C468" t="str">
        <f>IFERROR(VLOOKUP(A468,CATRAB!$A:$D,4,FALSE()),"")</f>
        <v/>
      </c>
    </row>
    <row r="469" spans="2:3" x14ac:dyDescent="0.25">
      <c r="B469" t="str">
        <f>IFERROR(VLOOKUP(A469,CATRAB!$A:$D,3,FALSE()),"")</f>
        <v/>
      </c>
      <c r="C469" t="str">
        <f>IFERROR(VLOOKUP(A469,CATRAB!$A:$D,4,FALSE()),"")</f>
        <v/>
      </c>
    </row>
    <row r="470" spans="2:3" x14ac:dyDescent="0.25">
      <c r="B470" t="str">
        <f>IFERROR(VLOOKUP(A470,CATRAB!$A:$D,3,FALSE()),"")</f>
        <v/>
      </c>
      <c r="C470" t="str">
        <f>IFERROR(VLOOKUP(A470,CATRAB!$A:$D,4,FALSE()),"")</f>
        <v/>
      </c>
    </row>
    <row r="471" spans="2:3" x14ac:dyDescent="0.25">
      <c r="B471" t="str">
        <f>IFERROR(VLOOKUP(A471,CATRAB!$A:$D,3,FALSE()),"")</f>
        <v/>
      </c>
      <c r="C471" t="str">
        <f>IFERROR(VLOOKUP(A471,CATRAB!$A:$D,4,FALSE()),"")</f>
        <v/>
      </c>
    </row>
    <row r="472" spans="2:3" x14ac:dyDescent="0.25">
      <c r="B472" t="str">
        <f>IFERROR(VLOOKUP(A472,CATRAB!$A:$D,3,FALSE()),"")</f>
        <v/>
      </c>
      <c r="C472" t="str">
        <f>IFERROR(VLOOKUP(A472,CATRAB!$A:$D,4,FALSE()),"")</f>
        <v/>
      </c>
    </row>
    <row r="473" spans="2:3" x14ac:dyDescent="0.25">
      <c r="B473" t="str">
        <f>IFERROR(VLOOKUP(A473,CATRAB!$A:$D,3,FALSE()),"")</f>
        <v/>
      </c>
      <c r="C473" t="str">
        <f>IFERROR(VLOOKUP(A473,CATRAB!$A:$D,4,FALSE()),"")</f>
        <v/>
      </c>
    </row>
    <row r="474" spans="2:3" x14ac:dyDescent="0.25">
      <c r="B474" t="str">
        <f>IFERROR(VLOOKUP(A474,CATRAB!$A:$D,3,FALSE()),"")</f>
        <v/>
      </c>
      <c r="C474" t="str">
        <f>IFERROR(VLOOKUP(A474,CATRAB!$A:$D,4,FALSE()),"")</f>
        <v/>
      </c>
    </row>
    <row r="475" spans="2:3" x14ac:dyDescent="0.25">
      <c r="B475" t="str">
        <f>IFERROR(VLOOKUP(A475,CATRAB!$A:$D,3,FALSE()),"")</f>
        <v/>
      </c>
      <c r="C475" t="str">
        <f>IFERROR(VLOOKUP(A475,CATRAB!$A:$D,4,FALSE()),"")</f>
        <v/>
      </c>
    </row>
    <row r="476" spans="2:3" x14ac:dyDescent="0.25">
      <c r="B476" t="str">
        <f>IFERROR(VLOOKUP(A476,CATRAB!$A:$D,3,FALSE()),"")</f>
        <v/>
      </c>
      <c r="C476" t="str">
        <f>IFERROR(VLOOKUP(A476,CATRAB!$A:$D,4,FALSE()),"")</f>
        <v/>
      </c>
    </row>
    <row r="477" spans="2:3" x14ac:dyDescent="0.25">
      <c r="B477" t="str">
        <f>IFERROR(VLOOKUP(A477,CATRAB!$A:$D,3,FALSE()),"")</f>
        <v/>
      </c>
      <c r="C477" t="str">
        <f>IFERROR(VLOOKUP(A477,CATRAB!$A:$D,4,FALSE()),"")</f>
        <v/>
      </c>
    </row>
    <row r="478" spans="2:3" x14ac:dyDescent="0.25">
      <c r="B478" t="str">
        <f>IFERROR(VLOOKUP(A478,CATRAB!$A:$D,3,FALSE()),"")</f>
        <v/>
      </c>
      <c r="C478" t="str">
        <f>IFERROR(VLOOKUP(A478,CATRAB!$A:$D,4,FALSE()),"")</f>
        <v/>
      </c>
    </row>
    <row r="479" spans="2:3" x14ac:dyDescent="0.25">
      <c r="B479" t="str">
        <f>IFERROR(VLOOKUP(A479,CATRAB!$A:$D,3,FALSE()),"")</f>
        <v/>
      </c>
      <c r="C479" t="str">
        <f>IFERROR(VLOOKUP(A479,CATRAB!$A:$D,4,FALSE()),"")</f>
        <v/>
      </c>
    </row>
    <row r="480" spans="2:3" x14ac:dyDescent="0.25">
      <c r="B480" t="str">
        <f>IFERROR(VLOOKUP(A480,CATRAB!$A:$D,3,FALSE()),"")</f>
        <v/>
      </c>
      <c r="C480" t="str">
        <f>IFERROR(VLOOKUP(A480,CATRAB!$A:$D,4,FALSE()),"")</f>
        <v/>
      </c>
    </row>
    <row r="481" spans="2:3" x14ac:dyDescent="0.25">
      <c r="B481" t="str">
        <f>IFERROR(VLOOKUP(A481,CATRAB!$A:$D,3,FALSE()),"")</f>
        <v/>
      </c>
      <c r="C481" t="str">
        <f>IFERROR(VLOOKUP(A481,CATRAB!$A:$D,4,FALSE()),"")</f>
        <v/>
      </c>
    </row>
    <row r="482" spans="2:3" x14ac:dyDescent="0.25">
      <c r="B482" t="str">
        <f>IFERROR(VLOOKUP(A482,CATRAB!$A:$D,3,FALSE()),"")</f>
        <v/>
      </c>
      <c r="C482" t="str">
        <f>IFERROR(VLOOKUP(A482,CATRAB!$A:$D,4,FALSE()),"")</f>
        <v/>
      </c>
    </row>
    <row r="483" spans="2:3" x14ac:dyDescent="0.25">
      <c r="B483" t="str">
        <f>IFERROR(VLOOKUP(A483,CATRAB!$A:$D,3,FALSE()),"")</f>
        <v/>
      </c>
      <c r="C483" t="str">
        <f>IFERROR(VLOOKUP(A483,CATRAB!$A:$D,4,FALSE()),"")</f>
        <v/>
      </c>
    </row>
    <row r="484" spans="2:3" x14ac:dyDescent="0.25">
      <c r="B484" t="str">
        <f>IFERROR(VLOOKUP(A484,CATRAB!$A:$D,3,FALSE()),"")</f>
        <v/>
      </c>
      <c r="C484" t="str">
        <f>IFERROR(VLOOKUP(A484,CATRAB!$A:$D,4,FALSE()),"")</f>
        <v/>
      </c>
    </row>
    <row r="485" spans="2:3" x14ac:dyDescent="0.25">
      <c r="B485" t="str">
        <f>IFERROR(VLOOKUP(A485,CATRAB!$A:$D,3,FALSE()),"")</f>
        <v/>
      </c>
      <c r="C485" t="str">
        <f>IFERROR(VLOOKUP(A485,CATRAB!$A:$D,4,FALSE()),"")</f>
        <v/>
      </c>
    </row>
    <row r="486" spans="2:3" x14ac:dyDescent="0.25">
      <c r="B486" t="str">
        <f>IFERROR(VLOOKUP(A486,CATRAB!$A:$D,3,FALSE()),"")</f>
        <v/>
      </c>
      <c r="C486" t="str">
        <f>IFERROR(VLOOKUP(A486,CATRAB!$A:$D,4,FALSE()),"")</f>
        <v/>
      </c>
    </row>
    <row r="487" spans="2:3" x14ac:dyDescent="0.25">
      <c r="B487" t="str">
        <f>IFERROR(VLOOKUP(A487,CATRAB!$A:$D,3,FALSE()),"")</f>
        <v/>
      </c>
      <c r="C487" t="str">
        <f>IFERROR(VLOOKUP(A487,CATRAB!$A:$D,4,FALSE()),"")</f>
        <v/>
      </c>
    </row>
    <row r="488" spans="2:3" x14ac:dyDescent="0.25">
      <c r="B488" t="str">
        <f>IFERROR(VLOOKUP(A488,CATRAB!$A:$D,3,FALSE()),"")</f>
        <v/>
      </c>
      <c r="C488" t="str">
        <f>IFERROR(VLOOKUP(A488,CATRAB!$A:$D,4,FALSE()),"")</f>
        <v/>
      </c>
    </row>
    <row r="489" spans="2:3" x14ac:dyDescent="0.25">
      <c r="B489" t="str">
        <f>IFERROR(VLOOKUP(A489,CATRAB!$A:$D,3,FALSE()),"")</f>
        <v/>
      </c>
      <c r="C489" t="str">
        <f>IFERROR(VLOOKUP(A489,CATRAB!$A:$D,4,FALSE()),"")</f>
        <v/>
      </c>
    </row>
    <row r="490" spans="2:3" x14ac:dyDescent="0.25">
      <c r="B490" t="str">
        <f>IFERROR(VLOOKUP(A490,CATRAB!$A:$D,3,FALSE()),"")</f>
        <v/>
      </c>
      <c r="C490" t="str">
        <f>IFERROR(VLOOKUP(A490,CATRAB!$A:$D,4,FALSE()),"")</f>
        <v/>
      </c>
    </row>
    <row r="491" spans="2:3" x14ac:dyDescent="0.25">
      <c r="B491" t="str">
        <f>IFERROR(VLOOKUP(A491,CATRAB!$A:$D,3,FALSE()),"")</f>
        <v/>
      </c>
      <c r="C491" t="str">
        <f>IFERROR(VLOOKUP(A491,CATRAB!$A:$D,4,FALSE()),"")</f>
        <v/>
      </c>
    </row>
    <row r="492" spans="2:3" x14ac:dyDescent="0.25">
      <c r="B492" t="str">
        <f>IFERROR(VLOOKUP(A492,CATRAB!$A:$D,3,FALSE()),"")</f>
        <v/>
      </c>
      <c r="C492" t="str">
        <f>IFERROR(VLOOKUP(A492,CATRAB!$A:$D,4,FALSE()),"")</f>
        <v/>
      </c>
    </row>
    <row r="493" spans="2:3" x14ac:dyDescent="0.25">
      <c r="B493" t="str">
        <f>IFERROR(VLOOKUP(A493,CATRAB!$A:$D,3,FALSE()),"")</f>
        <v/>
      </c>
      <c r="C493" t="str">
        <f>IFERROR(VLOOKUP(A493,CATRAB!$A:$D,4,FALSE()),"")</f>
        <v/>
      </c>
    </row>
    <row r="494" spans="2:3" x14ac:dyDescent="0.25">
      <c r="B494" t="str">
        <f>IFERROR(VLOOKUP(A494,CATRAB!$A:$D,3,FALSE()),"")</f>
        <v/>
      </c>
      <c r="C494" t="str">
        <f>IFERROR(VLOOKUP(A494,CATRAB!$A:$D,4,FALSE()),"")</f>
        <v/>
      </c>
    </row>
    <row r="495" spans="2:3" x14ac:dyDescent="0.25">
      <c r="B495" t="str">
        <f>IFERROR(VLOOKUP(A495,CATRAB!$A:$D,3,FALSE()),"")</f>
        <v/>
      </c>
      <c r="C495" t="str">
        <f>IFERROR(VLOOKUP(A495,CATRAB!$A:$D,4,FALSE()),"")</f>
        <v/>
      </c>
    </row>
    <row r="496" spans="2:3" x14ac:dyDescent="0.25">
      <c r="B496" t="str">
        <f>IFERROR(VLOOKUP(A496,CATRAB!$A:$D,3,FALSE()),"")</f>
        <v/>
      </c>
      <c r="C496" t="str">
        <f>IFERROR(VLOOKUP(A496,CATRAB!$A:$D,4,FALSE()),"")</f>
        <v/>
      </c>
    </row>
    <row r="497" spans="2:3" x14ac:dyDescent="0.25">
      <c r="B497" t="str">
        <f>IFERROR(VLOOKUP(A497,CATRAB!$A:$D,3,FALSE()),"")</f>
        <v/>
      </c>
      <c r="C497" t="str">
        <f>IFERROR(VLOOKUP(A497,CATRAB!$A:$D,4,FALSE()),"")</f>
        <v/>
      </c>
    </row>
    <row r="498" spans="2:3" x14ac:dyDescent="0.25">
      <c r="B498" t="str">
        <f>IFERROR(VLOOKUP(A498,CATRAB!$A:$D,3,FALSE()),"")</f>
        <v/>
      </c>
      <c r="C498" t="str">
        <f>IFERROR(VLOOKUP(A498,CATRAB!$A:$D,4,FALSE()),"")</f>
        <v/>
      </c>
    </row>
    <row r="499" spans="2:3" x14ac:dyDescent="0.25">
      <c r="B499" t="str">
        <f>IFERROR(VLOOKUP(A499,CATRAB!$A:$D,3,FALSE()),"")</f>
        <v/>
      </c>
      <c r="C499" t="str">
        <f>IFERROR(VLOOKUP(A499,CATRAB!$A:$D,4,FALSE()),"")</f>
        <v/>
      </c>
    </row>
    <row r="500" spans="2:3" x14ac:dyDescent="0.25">
      <c r="B500" t="str">
        <f>IFERROR(VLOOKUP(A500,CATRAB!$A:$D,3,FALSE()),"")</f>
        <v/>
      </c>
      <c r="C500" t="str">
        <f>IFERROR(VLOOKUP(A500,CATRAB!$A:$D,4,FALSE()),"")</f>
        <v/>
      </c>
    </row>
    <row r="501" spans="2:3" x14ac:dyDescent="0.25">
      <c r="B501" t="str">
        <f>IFERROR(VLOOKUP(A501,CATRAB!$A:$D,3,FALSE()),"")</f>
        <v/>
      </c>
      <c r="C501" t="str">
        <f>IFERROR(VLOOKUP(A501,CATRAB!$A:$D,4,FALSE()),"")</f>
        <v/>
      </c>
    </row>
    <row r="502" spans="2:3" x14ac:dyDescent="0.25">
      <c r="B502" t="str">
        <f>IFERROR(VLOOKUP(A502,CATRAB!$A:$D,3,FALSE()),"")</f>
        <v/>
      </c>
      <c r="C502" t="str">
        <f>IFERROR(VLOOKUP(A502,CATRAB!$A:$D,4,FALSE()),"")</f>
        <v/>
      </c>
    </row>
    <row r="503" spans="2:3" x14ac:dyDescent="0.25">
      <c r="B503" t="str">
        <f>IFERROR(VLOOKUP(A503,CATRAB!$A:$D,3,FALSE()),"")</f>
        <v/>
      </c>
      <c r="C503" t="str">
        <f>IFERROR(VLOOKUP(A503,CATRAB!$A:$D,4,FALSE()),"")</f>
        <v/>
      </c>
    </row>
    <row r="504" spans="2:3" x14ac:dyDescent="0.25">
      <c r="B504" t="str">
        <f>IFERROR(VLOOKUP(A504,CATRAB!$A:$D,3,FALSE()),"")</f>
        <v/>
      </c>
      <c r="C504" t="str">
        <f>IFERROR(VLOOKUP(A504,CATRAB!$A:$D,4,FALSE()),"")</f>
        <v/>
      </c>
    </row>
    <row r="505" spans="2:3" x14ac:dyDescent="0.25">
      <c r="B505" t="str">
        <f>IFERROR(VLOOKUP(A505,CATRAB!$A:$D,3,FALSE()),"")</f>
        <v/>
      </c>
      <c r="C505" t="str">
        <f>IFERROR(VLOOKUP(A505,CATRAB!$A:$D,4,FALSE()),"")</f>
        <v/>
      </c>
    </row>
    <row r="506" spans="2:3" x14ac:dyDescent="0.25">
      <c r="B506" t="str">
        <f>IFERROR(VLOOKUP(A506,CATRAB!$A:$D,3,FALSE()),"")</f>
        <v/>
      </c>
      <c r="C506" t="str">
        <f>IFERROR(VLOOKUP(A506,CATRAB!$A:$D,4,FALSE()),"")</f>
        <v/>
      </c>
    </row>
    <row r="507" spans="2:3" x14ac:dyDescent="0.25">
      <c r="B507" t="str">
        <f>IFERROR(VLOOKUP(A507,CATRAB!$A:$D,3,FALSE()),"")</f>
        <v/>
      </c>
      <c r="C507" t="str">
        <f>IFERROR(VLOOKUP(A507,CATRAB!$A:$D,4,FALSE()),"")</f>
        <v/>
      </c>
    </row>
    <row r="508" spans="2:3" x14ac:dyDescent="0.25">
      <c r="B508" t="str">
        <f>IFERROR(VLOOKUP(A508,CATRAB!$A:$D,3,FALSE()),"")</f>
        <v/>
      </c>
      <c r="C508" t="str">
        <f>IFERROR(VLOOKUP(A508,CATRAB!$A:$D,4,FALSE()),"")</f>
        <v/>
      </c>
    </row>
    <row r="509" spans="2:3" x14ac:dyDescent="0.25">
      <c r="B509" t="str">
        <f>IFERROR(VLOOKUP(A509,CATRAB!$A:$D,3,FALSE()),"")</f>
        <v/>
      </c>
      <c r="C509" t="str">
        <f>IFERROR(VLOOKUP(A509,CATRAB!$A:$D,4,FALSE()),"")</f>
        <v/>
      </c>
    </row>
    <row r="510" spans="2:3" x14ac:dyDescent="0.25">
      <c r="B510" t="str">
        <f>IFERROR(VLOOKUP(A510,CATRAB!$A:$D,3,FALSE()),"")</f>
        <v/>
      </c>
      <c r="C510" t="str">
        <f>IFERROR(VLOOKUP(A510,CATRAB!$A:$D,4,FALSE()),"")</f>
        <v/>
      </c>
    </row>
    <row r="511" spans="2:3" x14ac:dyDescent="0.25">
      <c r="B511" t="str">
        <f>IFERROR(VLOOKUP(A511,CATRAB!$A:$D,3,FALSE()),"")</f>
        <v/>
      </c>
      <c r="C511" t="str">
        <f>IFERROR(VLOOKUP(A511,CATRAB!$A:$D,4,FALSE()),"")</f>
        <v/>
      </c>
    </row>
    <row r="512" spans="2:3" x14ac:dyDescent="0.25">
      <c r="B512" t="str">
        <f>IFERROR(VLOOKUP(A512,CATRAB!$A:$D,3,FALSE()),"")</f>
        <v/>
      </c>
      <c r="C512" t="str">
        <f>IFERROR(VLOOKUP(A512,CATRAB!$A:$D,4,FALSE()),"")</f>
        <v/>
      </c>
    </row>
    <row r="513" spans="2:3" x14ac:dyDescent="0.25">
      <c r="B513" t="str">
        <f>IFERROR(VLOOKUP(A513,CATRAB!$A:$D,3,FALSE()),"")</f>
        <v/>
      </c>
      <c r="C513" t="str">
        <f>IFERROR(VLOOKUP(A513,CATRAB!$A:$D,4,FALSE()),"")</f>
        <v/>
      </c>
    </row>
    <row r="514" spans="2:3" x14ac:dyDescent="0.25">
      <c r="B514" t="str">
        <f>IFERROR(VLOOKUP(A514,CATRAB!$A:$D,3,FALSE()),"")</f>
        <v/>
      </c>
      <c r="C514" t="str">
        <f>IFERROR(VLOOKUP(A514,CATRAB!$A:$D,4,FALSE()),"")</f>
        <v/>
      </c>
    </row>
    <row r="515" spans="2:3" x14ac:dyDescent="0.25">
      <c r="B515" t="str">
        <f>IFERROR(VLOOKUP(A515,CATRAB!$A:$D,3,FALSE()),"")</f>
        <v/>
      </c>
      <c r="C515" t="str">
        <f>IFERROR(VLOOKUP(A515,CATRAB!$A:$D,4,FALSE()),"")</f>
        <v/>
      </c>
    </row>
    <row r="516" spans="2:3" x14ac:dyDescent="0.25">
      <c r="B516" t="str">
        <f>IFERROR(VLOOKUP(A516,CATRAB!$A:$D,3,FALSE()),"")</f>
        <v/>
      </c>
      <c r="C516" t="str">
        <f>IFERROR(VLOOKUP(A516,CATRAB!$A:$D,4,FALSE()),"")</f>
        <v/>
      </c>
    </row>
    <row r="517" spans="2:3" x14ac:dyDescent="0.25">
      <c r="B517" t="str">
        <f>IFERROR(VLOOKUP(A517,CATRAB!$A:$D,3,FALSE()),"")</f>
        <v/>
      </c>
      <c r="C517" t="str">
        <f>IFERROR(VLOOKUP(A517,CATRAB!$A:$D,4,FALSE()),"")</f>
        <v/>
      </c>
    </row>
    <row r="518" spans="2:3" x14ac:dyDescent="0.25">
      <c r="B518" t="str">
        <f>IFERROR(VLOOKUP(A518,CATRAB!$A:$D,3,FALSE()),"")</f>
        <v/>
      </c>
      <c r="C518" t="str">
        <f>IFERROR(VLOOKUP(A518,CATRAB!$A:$D,4,FALSE()),"")</f>
        <v/>
      </c>
    </row>
    <row r="519" spans="2:3" x14ac:dyDescent="0.25">
      <c r="B519" t="str">
        <f>IFERROR(VLOOKUP(A519,CATRAB!$A:$D,3,FALSE()),"")</f>
        <v/>
      </c>
      <c r="C519" t="str">
        <f>IFERROR(VLOOKUP(A519,CATRAB!$A:$D,4,FALSE()),"")</f>
        <v/>
      </c>
    </row>
    <row r="520" spans="2:3" x14ac:dyDescent="0.25">
      <c r="B520" t="str">
        <f>IFERROR(VLOOKUP(A520,CATRAB!$A:$D,3,FALSE()),"")</f>
        <v/>
      </c>
      <c r="C520" t="str">
        <f>IFERROR(VLOOKUP(A520,CATRAB!$A:$D,4,FALSE()),"")</f>
        <v/>
      </c>
    </row>
    <row r="521" spans="2:3" x14ac:dyDescent="0.25">
      <c r="B521" t="str">
        <f>IFERROR(VLOOKUP(A521,CATRAB!$A:$D,3,FALSE()),"")</f>
        <v/>
      </c>
      <c r="C521" t="str">
        <f>IFERROR(VLOOKUP(A521,CATRAB!$A:$D,4,FALSE()),"")</f>
        <v/>
      </c>
    </row>
    <row r="522" spans="2:3" x14ac:dyDescent="0.25">
      <c r="B522" t="str">
        <f>IFERROR(VLOOKUP(A522,CATRAB!$A:$D,3,FALSE()),"")</f>
        <v/>
      </c>
      <c r="C522" t="str">
        <f>IFERROR(VLOOKUP(A522,CATRAB!$A:$D,4,FALSE()),"")</f>
        <v/>
      </c>
    </row>
    <row r="523" spans="2:3" x14ac:dyDescent="0.25">
      <c r="B523" t="str">
        <f>IFERROR(VLOOKUP(A523,CATRAB!$A:$D,3,FALSE()),"")</f>
        <v/>
      </c>
      <c r="C523" t="str">
        <f>IFERROR(VLOOKUP(A523,CATRAB!$A:$D,4,FALSE()),"")</f>
        <v/>
      </c>
    </row>
    <row r="524" spans="2:3" x14ac:dyDescent="0.25">
      <c r="B524" t="str">
        <f>IFERROR(VLOOKUP(A524,CATRAB!$A:$D,3,FALSE()),"")</f>
        <v/>
      </c>
      <c r="C524" t="str">
        <f>IFERROR(VLOOKUP(A524,CATRAB!$A:$D,4,FALSE()),"")</f>
        <v/>
      </c>
    </row>
    <row r="525" spans="2:3" x14ac:dyDescent="0.25">
      <c r="B525" t="str">
        <f>IFERROR(VLOOKUP(A525,CATRAB!$A:$D,3,FALSE()),"")</f>
        <v/>
      </c>
      <c r="C525" t="str">
        <f>IFERROR(VLOOKUP(A525,CATRAB!$A:$D,4,FALSE()),"")</f>
        <v/>
      </c>
    </row>
    <row r="526" spans="2:3" x14ac:dyDescent="0.25">
      <c r="B526" t="str">
        <f>IFERROR(VLOOKUP(A526,CATRAB!$A:$D,3,FALSE()),"")</f>
        <v/>
      </c>
      <c r="C526" t="str">
        <f>IFERROR(VLOOKUP(A526,CATRAB!$A:$D,4,FALSE()),"")</f>
        <v/>
      </c>
    </row>
    <row r="527" spans="2:3" x14ac:dyDescent="0.25">
      <c r="B527" t="str">
        <f>IFERROR(VLOOKUP(A527,CATRAB!$A:$D,3,FALSE()),"")</f>
        <v/>
      </c>
      <c r="C527" t="str">
        <f>IFERROR(VLOOKUP(A527,CATRAB!$A:$D,4,FALSE()),"")</f>
        <v/>
      </c>
    </row>
    <row r="528" spans="2:3" x14ac:dyDescent="0.25">
      <c r="B528" t="str">
        <f>IFERROR(VLOOKUP(A528,CATRAB!$A:$D,3,FALSE()),"")</f>
        <v/>
      </c>
      <c r="C528" t="str">
        <f>IFERROR(VLOOKUP(A528,CATRAB!$A:$D,4,FALSE()),"")</f>
        <v/>
      </c>
    </row>
    <row r="529" spans="2:3" x14ac:dyDescent="0.25">
      <c r="B529" t="str">
        <f>IFERROR(VLOOKUP(A529,CATRAB!$A:$D,3,FALSE()),"")</f>
        <v/>
      </c>
      <c r="C529" t="str">
        <f>IFERROR(VLOOKUP(A529,CATRAB!$A:$D,4,FALSE()),"")</f>
        <v/>
      </c>
    </row>
    <row r="530" spans="2:3" x14ac:dyDescent="0.25">
      <c r="B530" t="str">
        <f>IFERROR(VLOOKUP(A530,CATRAB!$A:$D,3,FALSE()),"")</f>
        <v/>
      </c>
      <c r="C530" t="str">
        <f>IFERROR(VLOOKUP(A530,CATRAB!$A:$D,4,FALSE()),"")</f>
        <v/>
      </c>
    </row>
    <row r="531" spans="2:3" x14ac:dyDescent="0.25">
      <c r="B531" t="str">
        <f>IFERROR(VLOOKUP(A531,CATRAB!$A:$D,3,FALSE()),"")</f>
        <v/>
      </c>
      <c r="C531" t="str">
        <f>IFERROR(VLOOKUP(A531,CATRAB!$A:$D,4,FALSE()),"")</f>
        <v/>
      </c>
    </row>
    <row r="532" spans="2:3" x14ac:dyDescent="0.25">
      <c r="B532" t="str">
        <f>IFERROR(VLOOKUP(A532,CATRAB!$A:$D,3,FALSE()),"")</f>
        <v/>
      </c>
      <c r="C532" t="str">
        <f>IFERROR(VLOOKUP(A532,CATRAB!$A:$D,4,FALSE()),"")</f>
        <v/>
      </c>
    </row>
    <row r="533" spans="2:3" x14ac:dyDescent="0.25">
      <c r="B533" t="str">
        <f>IFERROR(VLOOKUP(A533,CATRAB!$A:$D,3,FALSE()),"")</f>
        <v/>
      </c>
      <c r="C533" t="str">
        <f>IFERROR(VLOOKUP(A533,CATRAB!$A:$D,4,FALSE()),"")</f>
        <v/>
      </c>
    </row>
    <row r="534" spans="2:3" x14ac:dyDescent="0.25">
      <c r="B534" t="str">
        <f>IFERROR(VLOOKUP(A534,CATRAB!$A:$D,3,FALSE()),"")</f>
        <v/>
      </c>
      <c r="C534" t="str">
        <f>IFERROR(VLOOKUP(A534,CATRAB!$A:$D,4,FALSE()),"")</f>
        <v/>
      </c>
    </row>
    <row r="535" spans="2:3" x14ac:dyDescent="0.25">
      <c r="B535" t="str">
        <f>IFERROR(VLOOKUP(A535,CATRAB!$A:$D,3,FALSE()),"")</f>
        <v/>
      </c>
      <c r="C535" t="str">
        <f>IFERROR(VLOOKUP(A535,CATRAB!$A:$D,4,FALSE()),"")</f>
        <v/>
      </c>
    </row>
    <row r="536" spans="2:3" x14ac:dyDescent="0.25">
      <c r="B536" t="str">
        <f>IFERROR(VLOOKUP(A536,CATRAB!$A:$D,3,FALSE()),"")</f>
        <v/>
      </c>
      <c r="C536" t="str">
        <f>IFERROR(VLOOKUP(A536,CATRAB!$A:$D,4,FALSE()),"")</f>
        <v/>
      </c>
    </row>
    <row r="537" spans="2:3" x14ac:dyDescent="0.25">
      <c r="B537" t="str">
        <f>IFERROR(VLOOKUP(A537,CATRAB!$A:$D,3,FALSE()),"")</f>
        <v/>
      </c>
      <c r="C537" t="str">
        <f>IFERROR(VLOOKUP(A537,CATRAB!$A:$D,4,FALSE()),"")</f>
        <v/>
      </c>
    </row>
    <row r="538" spans="2:3" x14ac:dyDescent="0.25">
      <c r="B538" t="str">
        <f>IFERROR(VLOOKUP(A538,CATRAB!$A:$D,3,FALSE()),"")</f>
        <v/>
      </c>
      <c r="C538" t="str">
        <f>IFERROR(VLOOKUP(A538,CATRAB!$A:$D,4,FALSE()),"")</f>
        <v/>
      </c>
    </row>
    <row r="539" spans="2:3" x14ac:dyDescent="0.25">
      <c r="B539" t="str">
        <f>IFERROR(VLOOKUP(A539,CATRAB!$A:$D,3,FALSE()),"")</f>
        <v/>
      </c>
      <c r="C539" t="str">
        <f>IFERROR(VLOOKUP(A539,CATRAB!$A:$D,4,FALSE()),"")</f>
        <v/>
      </c>
    </row>
    <row r="540" spans="2:3" x14ac:dyDescent="0.25">
      <c r="B540" t="str">
        <f>IFERROR(VLOOKUP(A540,CATRAB!$A:$D,3,FALSE()),"")</f>
        <v/>
      </c>
      <c r="C540" t="str">
        <f>IFERROR(VLOOKUP(A540,CATRAB!$A:$D,4,FALSE()),"")</f>
        <v/>
      </c>
    </row>
    <row r="541" spans="2:3" x14ac:dyDescent="0.25">
      <c r="B541" t="str">
        <f>IFERROR(VLOOKUP(A541,CATRAB!$A:$D,3,FALSE()),"")</f>
        <v/>
      </c>
      <c r="C541" t="str">
        <f>IFERROR(VLOOKUP(A541,CATRAB!$A:$D,4,FALSE()),"")</f>
        <v/>
      </c>
    </row>
    <row r="542" spans="2:3" x14ac:dyDescent="0.25">
      <c r="B542" t="str">
        <f>IFERROR(VLOOKUP(A542,CATRAB!$A:$D,3,FALSE()),"")</f>
        <v/>
      </c>
      <c r="C542" t="str">
        <f>IFERROR(VLOOKUP(A542,CATRAB!$A:$D,4,FALSE()),"")</f>
        <v/>
      </c>
    </row>
    <row r="543" spans="2:3" x14ac:dyDescent="0.25">
      <c r="B543" t="str">
        <f>IFERROR(VLOOKUP(A543,CATRAB!$A:$D,3,FALSE()),"")</f>
        <v/>
      </c>
      <c r="C543" t="str">
        <f>IFERROR(VLOOKUP(A543,CATRAB!$A:$D,4,FALSE()),"")</f>
        <v/>
      </c>
    </row>
    <row r="544" spans="2:3" x14ac:dyDescent="0.25">
      <c r="B544" t="str">
        <f>IFERROR(VLOOKUP(A544,CATRAB!$A:$D,3,FALSE()),"")</f>
        <v/>
      </c>
      <c r="C544" t="str">
        <f>IFERROR(VLOOKUP(A544,CATRAB!$A:$D,4,FALSE()),"")</f>
        <v/>
      </c>
    </row>
    <row r="545" spans="2:3" x14ac:dyDescent="0.25">
      <c r="B545" t="str">
        <f>IFERROR(VLOOKUP(A545,CATRAB!$A:$D,3,FALSE()),"")</f>
        <v/>
      </c>
      <c r="C545" t="str">
        <f>IFERROR(VLOOKUP(A545,CATRAB!$A:$D,4,FALSE()),"")</f>
        <v/>
      </c>
    </row>
    <row r="546" spans="2:3" x14ac:dyDescent="0.25">
      <c r="B546" t="str">
        <f>IFERROR(VLOOKUP(A546,CATRAB!$A:$D,3,FALSE()),"")</f>
        <v/>
      </c>
      <c r="C546" t="str">
        <f>IFERROR(VLOOKUP(A546,CATRAB!$A:$D,4,FALSE()),"")</f>
        <v/>
      </c>
    </row>
    <row r="547" spans="2:3" x14ac:dyDescent="0.25">
      <c r="B547" t="str">
        <f>IFERROR(VLOOKUP(A547,CATRAB!$A:$D,3,FALSE()),"")</f>
        <v/>
      </c>
      <c r="C547" t="str">
        <f>IFERROR(VLOOKUP(A547,CATRAB!$A:$D,4,FALSE()),"")</f>
        <v/>
      </c>
    </row>
    <row r="548" spans="2:3" x14ac:dyDescent="0.25">
      <c r="B548" t="str">
        <f>IFERROR(VLOOKUP(A548,CATRAB!$A:$D,3,FALSE()),"")</f>
        <v/>
      </c>
      <c r="C548" t="str">
        <f>IFERROR(VLOOKUP(A548,CATRAB!$A:$D,4,FALSE()),"")</f>
        <v/>
      </c>
    </row>
    <row r="549" spans="2:3" x14ac:dyDescent="0.25">
      <c r="B549" t="str">
        <f>IFERROR(VLOOKUP(A549,CATRAB!$A:$D,3,FALSE()),"")</f>
        <v/>
      </c>
      <c r="C549" t="str">
        <f>IFERROR(VLOOKUP(A549,CATRAB!$A:$D,4,FALSE()),"")</f>
        <v/>
      </c>
    </row>
    <row r="550" spans="2:3" x14ac:dyDescent="0.25">
      <c r="B550" t="str">
        <f>IFERROR(VLOOKUP(A550,CATRAB!$A:$D,3,FALSE()),"")</f>
        <v/>
      </c>
      <c r="C550" t="str">
        <f>IFERROR(VLOOKUP(A550,CATRAB!$A:$D,4,FALSE()),"")</f>
        <v/>
      </c>
    </row>
    <row r="551" spans="2:3" x14ac:dyDescent="0.25">
      <c r="B551" t="str">
        <f>IFERROR(VLOOKUP(A551,CATRAB!$A:$D,3,FALSE()),"")</f>
        <v/>
      </c>
      <c r="C551" t="str">
        <f>IFERROR(VLOOKUP(A551,CATRAB!$A:$D,4,FALSE()),"")</f>
        <v/>
      </c>
    </row>
    <row r="552" spans="2:3" x14ac:dyDescent="0.25">
      <c r="B552" t="str">
        <f>IFERROR(VLOOKUP(A552,CATRAB!$A:$D,3,FALSE()),"")</f>
        <v/>
      </c>
      <c r="C552" t="str">
        <f>IFERROR(VLOOKUP(A552,CATRAB!$A:$D,4,FALSE()),"")</f>
        <v/>
      </c>
    </row>
    <row r="553" spans="2:3" x14ac:dyDescent="0.25">
      <c r="B553" t="str">
        <f>IFERROR(VLOOKUP(A553,CATRAB!$A:$D,3,FALSE()),"")</f>
        <v/>
      </c>
      <c r="C553" t="str">
        <f>IFERROR(VLOOKUP(A553,CATRAB!$A:$D,4,FALSE()),"")</f>
        <v/>
      </c>
    </row>
    <row r="554" spans="2:3" x14ac:dyDescent="0.25">
      <c r="B554" t="str">
        <f>IFERROR(VLOOKUP(A554,CATRAB!$A:$D,3,FALSE()),"")</f>
        <v/>
      </c>
      <c r="C554" t="str">
        <f>IFERROR(VLOOKUP(A554,CATRAB!$A:$D,4,FALSE()),"")</f>
        <v/>
      </c>
    </row>
    <row r="555" spans="2:3" x14ac:dyDescent="0.25">
      <c r="B555" t="str">
        <f>IFERROR(VLOOKUP(A555,CATRAB!$A:$D,3,FALSE()),"")</f>
        <v/>
      </c>
      <c r="C555" t="str">
        <f>IFERROR(VLOOKUP(A555,CATRAB!$A:$D,4,FALSE()),"")</f>
        <v/>
      </c>
    </row>
    <row r="556" spans="2:3" x14ac:dyDescent="0.25">
      <c r="B556" t="str">
        <f>IFERROR(VLOOKUP(A556,CATRAB!$A:$D,3,FALSE()),"")</f>
        <v/>
      </c>
      <c r="C556" t="str">
        <f>IFERROR(VLOOKUP(A556,CATRAB!$A:$D,4,FALSE()),"")</f>
        <v/>
      </c>
    </row>
    <row r="557" spans="2:3" x14ac:dyDescent="0.25">
      <c r="B557" t="str">
        <f>IFERROR(VLOOKUP(A557,CATRAB!$A:$D,3,FALSE()),"")</f>
        <v/>
      </c>
      <c r="C557" t="str">
        <f>IFERROR(VLOOKUP(A557,CATRAB!$A:$D,4,FALSE()),"")</f>
        <v/>
      </c>
    </row>
    <row r="558" spans="2:3" x14ac:dyDescent="0.25">
      <c r="B558" t="str">
        <f>IFERROR(VLOOKUP(A558,CATRAB!$A:$D,3,FALSE()),"")</f>
        <v/>
      </c>
      <c r="C558" t="str">
        <f>IFERROR(VLOOKUP(A558,CATRAB!$A:$D,4,FALSE()),"")</f>
        <v/>
      </c>
    </row>
    <row r="559" spans="2:3" x14ac:dyDescent="0.25">
      <c r="B559" t="str">
        <f>IFERROR(VLOOKUP(A559,CATRAB!$A:$D,3,FALSE()),"")</f>
        <v/>
      </c>
      <c r="C559" t="str">
        <f>IFERROR(VLOOKUP(A559,CATRAB!$A:$D,4,FALSE()),"")</f>
        <v/>
      </c>
    </row>
    <row r="560" spans="2:3" x14ac:dyDescent="0.25">
      <c r="B560" t="str">
        <f>IFERROR(VLOOKUP(A560,CATRAB!$A:$D,3,FALSE()),"")</f>
        <v/>
      </c>
      <c r="C560" t="str">
        <f>IFERROR(VLOOKUP(A560,CATRAB!$A:$D,4,FALSE()),"")</f>
        <v/>
      </c>
    </row>
    <row r="561" spans="2:3" x14ac:dyDescent="0.25">
      <c r="B561" t="str">
        <f>IFERROR(VLOOKUP(A561,CATRAB!$A:$D,3,FALSE()),"")</f>
        <v/>
      </c>
      <c r="C561" t="str">
        <f>IFERROR(VLOOKUP(A561,CATRAB!$A:$D,4,FALSE()),"")</f>
        <v/>
      </c>
    </row>
    <row r="562" spans="2:3" x14ac:dyDescent="0.25">
      <c r="B562" t="str">
        <f>IFERROR(VLOOKUP(A562,CATRAB!$A:$D,3,FALSE()),"")</f>
        <v/>
      </c>
      <c r="C562" t="str">
        <f>IFERROR(VLOOKUP(A562,CATRAB!$A:$D,4,FALSE()),"")</f>
        <v/>
      </c>
    </row>
    <row r="563" spans="2:3" x14ac:dyDescent="0.25">
      <c r="B563" t="str">
        <f>IFERROR(VLOOKUP(A563,CATRAB!$A:$D,3,FALSE()),"")</f>
        <v/>
      </c>
      <c r="C563" t="str">
        <f>IFERROR(VLOOKUP(A563,CATRAB!$A:$D,4,FALSE()),"")</f>
        <v/>
      </c>
    </row>
    <row r="564" spans="2:3" x14ac:dyDescent="0.25">
      <c r="B564" t="str">
        <f>IFERROR(VLOOKUP(A564,CATRAB!$A:$D,3,FALSE()),"")</f>
        <v/>
      </c>
      <c r="C564" t="str">
        <f>IFERROR(VLOOKUP(A564,CATRAB!$A:$D,4,FALSE()),"")</f>
        <v/>
      </c>
    </row>
    <row r="565" spans="2:3" x14ac:dyDescent="0.25">
      <c r="B565" t="str">
        <f>IFERROR(VLOOKUP(A565,CATRAB!$A:$D,3,FALSE()),"")</f>
        <v/>
      </c>
      <c r="C565" t="str">
        <f>IFERROR(VLOOKUP(A565,CATRAB!$A:$D,4,FALSE()),"")</f>
        <v/>
      </c>
    </row>
    <row r="566" spans="2:3" x14ac:dyDescent="0.25">
      <c r="B566" t="str">
        <f>IFERROR(VLOOKUP(A566,CATRAB!$A:$D,3,FALSE()),"")</f>
        <v/>
      </c>
      <c r="C566" t="str">
        <f>IFERROR(VLOOKUP(A566,CATRAB!$A:$D,4,FALSE()),"")</f>
        <v/>
      </c>
    </row>
    <row r="567" spans="2:3" x14ac:dyDescent="0.25">
      <c r="B567" t="str">
        <f>IFERROR(VLOOKUP(A567,CATRAB!$A:$D,3,FALSE()),"")</f>
        <v/>
      </c>
      <c r="C567" t="str">
        <f>IFERROR(VLOOKUP(A567,CATRAB!$A:$D,4,FALSE()),"")</f>
        <v/>
      </c>
    </row>
    <row r="568" spans="2:3" x14ac:dyDescent="0.25">
      <c r="B568" t="str">
        <f>IFERROR(VLOOKUP(A568,CATRAB!$A:$D,3,FALSE()),"")</f>
        <v/>
      </c>
      <c r="C568" t="str">
        <f>IFERROR(VLOOKUP(A568,CATRAB!$A:$D,4,FALSE()),"")</f>
        <v/>
      </c>
    </row>
    <row r="569" spans="2:3" x14ac:dyDescent="0.25">
      <c r="B569" t="str">
        <f>IFERROR(VLOOKUP(A569,CATRAB!$A:$D,3,FALSE()),"")</f>
        <v/>
      </c>
      <c r="C569" t="str">
        <f>IFERROR(VLOOKUP(A569,CATRAB!$A:$D,4,FALSE()),"")</f>
        <v/>
      </c>
    </row>
    <row r="570" spans="2:3" x14ac:dyDescent="0.25">
      <c r="B570" t="str">
        <f>IFERROR(VLOOKUP(A570,CATRAB!$A:$D,3,FALSE()),"")</f>
        <v/>
      </c>
      <c r="C570" t="str">
        <f>IFERROR(VLOOKUP(A570,CATRAB!$A:$D,4,FALSE()),"")</f>
        <v/>
      </c>
    </row>
    <row r="571" spans="2:3" x14ac:dyDescent="0.25">
      <c r="B571" t="str">
        <f>IFERROR(VLOOKUP(A571,CATRAB!$A:$D,3,FALSE()),"")</f>
        <v/>
      </c>
      <c r="C571" t="str">
        <f>IFERROR(VLOOKUP(A571,CATRAB!$A:$D,4,FALSE()),"")</f>
        <v/>
      </c>
    </row>
    <row r="572" spans="2:3" x14ac:dyDescent="0.25">
      <c r="B572" t="str">
        <f>IFERROR(VLOOKUP(A572,CATRAB!$A:$D,3,FALSE()),"")</f>
        <v/>
      </c>
      <c r="C572" t="str">
        <f>IFERROR(VLOOKUP(A572,CATRAB!$A:$D,4,FALSE()),"")</f>
        <v/>
      </c>
    </row>
    <row r="573" spans="2:3" x14ac:dyDescent="0.25">
      <c r="B573" t="str">
        <f>IFERROR(VLOOKUP(A573,CATRAB!$A:$D,3,FALSE()),"")</f>
        <v/>
      </c>
      <c r="C573" t="str">
        <f>IFERROR(VLOOKUP(A573,CATRAB!$A:$D,4,FALSE()),"")</f>
        <v/>
      </c>
    </row>
    <row r="574" spans="2:3" x14ac:dyDescent="0.25">
      <c r="B574" t="str">
        <f>IFERROR(VLOOKUP(A574,CATRAB!$A:$D,3,FALSE()),"")</f>
        <v/>
      </c>
      <c r="C574" t="str">
        <f>IFERROR(VLOOKUP(A574,CATRAB!$A:$D,4,FALSE()),"")</f>
        <v/>
      </c>
    </row>
    <row r="575" spans="2:3" x14ac:dyDescent="0.25">
      <c r="B575" t="str">
        <f>IFERROR(VLOOKUP(A575,CATRAB!$A:$D,3,FALSE()),"")</f>
        <v/>
      </c>
      <c r="C575" t="str">
        <f>IFERROR(VLOOKUP(A575,CATRAB!$A:$D,4,FALSE()),"")</f>
        <v/>
      </c>
    </row>
    <row r="576" spans="2:3" x14ac:dyDescent="0.25">
      <c r="B576" t="str">
        <f>IFERROR(VLOOKUP(A576,CATRAB!$A:$D,3,FALSE()),"")</f>
        <v/>
      </c>
      <c r="C576" t="str">
        <f>IFERROR(VLOOKUP(A576,CATRAB!$A:$D,4,FALSE()),"")</f>
        <v/>
      </c>
    </row>
    <row r="577" spans="2:3" x14ac:dyDescent="0.25">
      <c r="B577" t="str">
        <f>IFERROR(VLOOKUP(A577,CATRAB!$A:$D,3,FALSE()),"")</f>
        <v/>
      </c>
      <c r="C577" t="str">
        <f>IFERROR(VLOOKUP(A577,CATRAB!$A:$D,4,FALSE()),"")</f>
        <v/>
      </c>
    </row>
    <row r="578" spans="2:3" x14ac:dyDescent="0.25">
      <c r="B578" t="str">
        <f>IFERROR(VLOOKUP(A578,CATRAB!$A:$D,3,FALSE()),"")</f>
        <v/>
      </c>
      <c r="C578" t="str">
        <f>IFERROR(VLOOKUP(A578,CATRAB!$A:$D,4,FALSE()),"")</f>
        <v/>
      </c>
    </row>
    <row r="579" spans="2:3" x14ac:dyDescent="0.25">
      <c r="B579" t="str">
        <f>IFERROR(VLOOKUP(A579,CATRAB!$A:$D,3,FALSE()),"")</f>
        <v/>
      </c>
      <c r="C579" t="str">
        <f>IFERROR(VLOOKUP(A579,CATRAB!$A:$D,4,FALSE()),"")</f>
        <v/>
      </c>
    </row>
    <row r="580" spans="2:3" x14ac:dyDescent="0.25">
      <c r="B580" t="str">
        <f>IFERROR(VLOOKUP(A580,CATRAB!$A:$D,3,FALSE()),"")</f>
        <v/>
      </c>
      <c r="C580" t="str">
        <f>IFERROR(VLOOKUP(A580,CATRAB!$A:$D,4,FALSE()),"")</f>
        <v/>
      </c>
    </row>
    <row r="581" spans="2:3" x14ac:dyDescent="0.25">
      <c r="B581" t="str">
        <f>IFERROR(VLOOKUP(A581,CATRAB!$A:$D,3,FALSE()),"")</f>
        <v/>
      </c>
      <c r="C581" t="str">
        <f>IFERROR(VLOOKUP(A581,CATRAB!$A:$D,4,FALSE()),"")</f>
        <v/>
      </c>
    </row>
    <row r="582" spans="2:3" x14ac:dyDescent="0.25">
      <c r="B582" t="str">
        <f>IFERROR(VLOOKUP(A582,CATRAB!$A:$D,3,FALSE()),"")</f>
        <v/>
      </c>
      <c r="C582" t="str">
        <f>IFERROR(VLOOKUP(A582,CATRAB!$A:$D,4,FALSE()),"")</f>
        <v/>
      </c>
    </row>
    <row r="583" spans="2:3" x14ac:dyDescent="0.25">
      <c r="B583" t="str">
        <f>IFERROR(VLOOKUP(A583,CATRAB!$A:$D,3,FALSE()),"")</f>
        <v/>
      </c>
      <c r="C583" t="str">
        <f>IFERROR(VLOOKUP(A583,CATRAB!$A:$D,4,FALSE()),"")</f>
        <v/>
      </c>
    </row>
    <row r="584" spans="2:3" x14ac:dyDescent="0.25">
      <c r="B584" t="str">
        <f>IFERROR(VLOOKUP(A584,CATRAB!$A:$D,3,FALSE()),"")</f>
        <v/>
      </c>
      <c r="C584" t="str">
        <f>IFERROR(VLOOKUP(A584,CATRAB!$A:$D,4,FALSE()),"")</f>
        <v/>
      </c>
    </row>
    <row r="585" spans="2:3" x14ac:dyDescent="0.25">
      <c r="B585" t="str">
        <f>IFERROR(VLOOKUP(A585,CATRAB!$A:$D,3,FALSE()),"")</f>
        <v/>
      </c>
      <c r="C585" t="str">
        <f>IFERROR(VLOOKUP(A585,CATRAB!$A:$D,4,FALSE()),"")</f>
        <v/>
      </c>
    </row>
    <row r="586" spans="2:3" x14ac:dyDescent="0.25">
      <c r="B586" t="str">
        <f>IFERROR(VLOOKUP(A586,CATRAB!$A:$D,3,FALSE()),"")</f>
        <v/>
      </c>
      <c r="C586" t="str">
        <f>IFERROR(VLOOKUP(A586,CATRAB!$A:$D,4,FALSE()),"")</f>
        <v/>
      </c>
    </row>
    <row r="587" spans="2:3" x14ac:dyDescent="0.25">
      <c r="B587" t="str">
        <f>IFERROR(VLOOKUP(A587,CATRAB!$A:$D,3,FALSE()),"")</f>
        <v/>
      </c>
      <c r="C587" t="str">
        <f>IFERROR(VLOOKUP(A587,CATRAB!$A:$D,4,FALSE()),"")</f>
        <v/>
      </c>
    </row>
    <row r="588" spans="2:3" x14ac:dyDescent="0.25">
      <c r="B588" t="str">
        <f>IFERROR(VLOOKUP(A588,CATRAB!$A:$D,3,FALSE()),"")</f>
        <v/>
      </c>
      <c r="C588" t="str">
        <f>IFERROR(VLOOKUP(A588,CATRAB!$A:$D,4,FALSE()),"")</f>
        <v/>
      </c>
    </row>
    <row r="589" spans="2:3" x14ac:dyDescent="0.25">
      <c r="B589" t="str">
        <f>IFERROR(VLOOKUP(A589,CATRAB!$A:$D,3,FALSE()),"")</f>
        <v/>
      </c>
      <c r="C589" t="str">
        <f>IFERROR(VLOOKUP(A589,CATRAB!$A:$D,4,FALSE()),"")</f>
        <v/>
      </c>
    </row>
    <row r="590" spans="2:3" x14ac:dyDescent="0.25">
      <c r="B590" t="str">
        <f>IFERROR(VLOOKUP(A590,CATRAB!$A:$D,3,FALSE()),"")</f>
        <v/>
      </c>
      <c r="C590" t="str">
        <f>IFERROR(VLOOKUP(A590,CATRAB!$A:$D,4,FALSE()),"")</f>
        <v/>
      </c>
    </row>
    <row r="591" spans="2:3" x14ac:dyDescent="0.25">
      <c r="B591" t="str">
        <f>IFERROR(VLOOKUP(A591,CATRAB!$A:$D,3,FALSE()),"")</f>
        <v/>
      </c>
      <c r="C591" t="str">
        <f>IFERROR(VLOOKUP(A591,CATRAB!$A:$D,4,FALSE()),"")</f>
        <v/>
      </c>
    </row>
    <row r="592" spans="2:3" x14ac:dyDescent="0.25">
      <c r="B592" t="str">
        <f>IFERROR(VLOOKUP(A592,CATRAB!$A:$D,3,FALSE()),"")</f>
        <v/>
      </c>
      <c r="C592" t="str">
        <f>IFERROR(VLOOKUP(A592,CATRAB!$A:$D,4,FALSE()),"")</f>
        <v/>
      </c>
    </row>
    <row r="593" spans="2:3" x14ac:dyDescent="0.25">
      <c r="B593" t="str">
        <f>IFERROR(VLOOKUP(A593,CATRAB!$A:$D,3,FALSE()),"")</f>
        <v/>
      </c>
      <c r="C593" t="str">
        <f>IFERROR(VLOOKUP(A593,CATRAB!$A:$D,4,FALSE()),"")</f>
        <v/>
      </c>
    </row>
    <row r="594" spans="2:3" x14ac:dyDescent="0.25">
      <c r="B594" t="str">
        <f>IFERROR(VLOOKUP(A594,CATRAB!$A:$D,3,FALSE()),"")</f>
        <v/>
      </c>
      <c r="C594" t="str">
        <f>IFERROR(VLOOKUP(A594,CATRAB!$A:$D,4,FALSE()),"")</f>
        <v/>
      </c>
    </row>
    <row r="595" spans="2:3" x14ac:dyDescent="0.25">
      <c r="B595" t="str">
        <f>IFERROR(VLOOKUP(A595,CATRAB!$A:$D,3,FALSE()),"")</f>
        <v/>
      </c>
      <c r="C595" t="str">
        <f>IFERROR(VLOOKUP(A595,CATRAB!$A:$D,4,FALSE()),"")</f>
        <v/>
      </c>
    </row>
    <row r="596" spans="2:3" x14ac:dyDescent="0.25">
      <c r="B596" t="str">
        <f>IFERROR(VLOOKUP(A596,CATRAB!$A:$D,3,FALSE()),"")</f>
        <v/>
      </c>
      <c r="C596" t="str">
        <f>IFERROR(VLOOKUP(A596,CATRAB!$A:$D,4,FALSE()),"")</f>
        <v/>
      </c>
    </row>
    <row r="597" spans="2:3" x14ac:dyDescent="0.25">
      <c r="B597" t="str">
        <f>IFERROR(VLOOKUP(A597,CATRAB!$A:$D,3,FALSE()),"")</f>
        <v/>
      </c>
      <c r="C597" t="str">
        <f>IFERROR(VLOOKUP(A597,CATRAB!$A:$D,4,FALSE()),"")</f>
        <v/>
      </c>
    </row>
    <row r="598" spans="2:3" x14ac:dyDescent="0.25">
      <c r="B598" t="str">
        <f>IFERROR(VLOOKUP(A598,CATRAB!$A:$D,3,FALSE()),"")</f>
        <v/>
      </c>
      <c r="C598" t="str">
        <f>IFERROR(VLOOKUP(A598,CATRAB!$A:$D,4,FALSE()),"")</f>
        <v/>
      </c>
    </row>
    <row r="599" spans="2:3" x14ac:dyDescent="0.25">
      <c r="B599" t="str">
        <f>IFERROR(VLOOKUP(A599,CATRAB!$A:$D,3,FALSE()),"")</f>
        <v/>
      </c>
      <c r="C599" t="str">
        <f>IFERROR(VLOOKUP(A599,CATRAB!$A:$D,4,FALSE()),"")</f>
        <v/>
      </c>
    </row>
    <row r="600" spans="2:3" x14ac:dyDescent="0.25">
      <c r="B600" t="str">
        <f>IFERROR(VLOOKUP(A600,CATRAB!$A:$D,3,FALSE()),"")</f>
        <v/>
      </c>
      <c r="C600" t="str">
        <f>IFERROR(VLOOKUP(A600,CATRAB!$A:$D,4,FALSE()),"")</f>
        <v/>
      </c>
    </row>
    <row r="601" spans="2:3" x14ac:dyDescent="0.25">
      <c r="B601" t="str">
        <f>IFERROR(VLOOKUP(A601,CATRAB!$A:$D,3,FALSE()),"")</f>
        <v/>
      </c>
      <c r="C601" t="str">
        <f>IFERROR(VLOOKUP(A601,CATRAB!$A:$D,4,FALSE()),"")</f>
        <v/>
      </c>
    </row>
    <row r="602" spans="2:3" x14ac:dyDescent="0.25">
      <c r="B602" t="str">
        <f>IFERROR(VLOOKUP(A602,CATRAB!$A:$D,3,FALSE()),"")</f>
        <v/>
      </c>
      <c r="C602" t="str">
        <f>IFERROR(VLOOKUP(A602,CATRAB!$A:$D,4,FALSE()),"")</f>
        <v/>
      </c>
    </row>
    <row r="603" spans="2:3" x14ac:dyDescent="0.25">
      <c r="B603" t="str">
        <f>IFERROR(VLOOKUP(A603,CATRAB!$A:$D,3,FALSE()),"")</f>
        <v/>
      </c>
      <c r="C603" t="str">
        <f>IFERROR(VLOOKUP(A603,CATRAB!$A:$D,4,FALSE()),"")</f>
        <v/>
      </c>
    </row>
    <row r="604" spans="2:3" x14ac:dyDescent="0.25">
      <c r="B604" t="str">
        <f>IFERROR(VLOOKUP(A604,CATRAB!$A:$D,3,FALSE()),"")</f>
        <v/>
      </c>
      <c r="C604" t="str">
        <f>IFERROR(VLOOKUP(A604,CATRAB!$A:$D,4,FALSE()),"")</f>
        <v/>
      </c>
    </row>
    <row r="605" spans="2:3" x14ac:dyDescent="0.25">
      <c r="B605" t="str">
        <f>IFERROR(VLOOKUP(A605,CATRAB!$A:$D,3,FALSE()),"")</f>
        <v/>
      </c>
      <c r="C605" t="str">
        <f>IFERROR(VLOOKUP(A605,CATRAB!$A:$D,4,FALSE()),"")</f>
        <v/>
      </c>
    </row>
    <row r="606" spans="2:3" x14ac:dyDescent="0.25">
      <c r="B606" t="str">
        <f>IFERROR(VLOOKUP(A606,CATRAB!$A:$D,3,FALSE()),"")</f>
        <v/>
      </c>
      <c r="C606" t="str">
        <f>IFERROR(VLOOKUP(A606,CATRAB!$A:$D,4,FALSE()),"")</f>
        <v/>
      </c>
    </row>
    <row r="607" spans="2:3" x14ac:dyDescent="0.25">
      <c r="B607" t="str">
        <f>IFERROR(VLOOKUP(A607,CATRAB!$A:$D,3,FALSE()),"")</f>
        <v/>
      </c>
      <c r="C607" t="str">
        <f>IFERROR(VLOOKUP(A607,CATRAB!$A:$D,4,FALSE()),"")</f>
        <v/>
      </c>
    </row>
    <row r="608" spans="2:3" x14ac:dyDescent="0.25">
      <c r="B608" t="str">
        <f>IFERROR(VLOOKUP(A608,CATRAB!$A:$D,3,FALSE()),"")</f>
        <v/>
      </c>
      <c r="C608" t="str">
        <f>IFERROR(VLOOKUP(A608,CATRAB!$A:$D,4,FALSE()),"")</f>
        <v/>
      </c>
    </row>
    <row r="609" spans="2:3" x14ac:dyDescent="0.25">
      <c r="B609" t="str">
        <f>IFERROR(VLOOKUP(A609,CATRAB!$A:$D,3,FALSE()),"")</f>
        <v/>
      </c>
      <c r="C609" t="str">
        <f>IFERROR(VLOOKUP(A609,CATRAB!$A:$D,4,FALSE()),"")</f>
        <v/>
      </c>
    </row>
    <row r="610" spans="2:3" x14ac:dyDescent="0.25">
      <c r="B610" t="str">
        <f>IFERROR(VLOOKUP(A610,CATRAB!$A:$D,3,FALSE()),"")</f>
        <v/>
      </c>
      <c r="C610" t="str">
        <f>IFERROR(VLOOKUP(A610,CATRAB!$A:$D,4,FALSE()),"")</f>
        <v/>
      </c>
    </row>
    <row r="611" spans="2:3" x14ac:dyDescent="0.25">
      <c r="B611" t="str">
        <f>IFERROR(VLOOKUP(A611,CATRAB!$A:$D,3,FALSE()),"")</f>
        <v/>
      </c>
      <c r="C611" t="str">
        <f>IFERROR(VLOOKUP(A611,CATRAB!$A:$D,4,FALSE()),"")</f>
        <v/>
      </c>
    </row>
    <row r="612" spans="2:3" x14ac:dyDescent="0.25">
      <c r="B612" t="str">
        <f>IFERROR(VLOOKUP(A612,CATRAB!$A:$D,3,FALSE()),"")</f>
        <v/>
      </c>
      <c r="C612" t="str">
        <f>IFERROR(VLOOKUP(A612,CATRAB!$A:$D,4,FALSE()),"")</f>
        <v/>
      </c>
    </row>
    <row r="613" spans="2:3" x14ac:dyDescent="0.25">
      <c r="B613" t="str">
        <f>IFERROR(VLOOKUP(A613,CATRAB!$A:$D,3,FALSE()),"")</f>
        <v/>
      </c>
      <c r="C613" t="str">
        <f>IFERROR(VLOOKUP(A613,CATRAB!$A:$D,4,FALSE()),"")</f>
        <v/>
      </c>
    </row>
    <row r="614" spans="2:3" x14ac:dyDescent="0.25">
      <c r="B614" t="str">
        <f>IFERROR(VLOOKUP(A614,CATRAB!$A:$D,3,FALSE()),"")</f>
        <v/>
      </c>
      <c r="C614" t="str">
        <f>IFERROR(VLOOKUP(A614,CATRAB!$A:$D,4,FALSE()),"")</f>
        <v/>
      </c>
    </row>
    <row r="615" spans="2:3" x14ac:dyDescent="0.25">
      <c r="B615" t="str">
        <f>IFERROR(VLOOKUP(A615,CATRAB!$A:$D,3,FALSE()),"")</f>
        <v/>
      </c>
      <c r="C615" t="str">
        <f>IFERROR(VLOOKUP(A615,CATRAB!$A:$D,4,FALSE()),"")</f>
        <v/>
      </c>
    </row>
    <row r="616" spans="2:3" x14ac:dyDescent="0.25">
      <c r="B616" t="str">
        <f>IFERROR(VLOOKUP(A616,CATRAB!$A:$D,3,FALSE()),"")</f>
        <v/>
      </c>
      <c r="C616" t="str">
        <f>IFERROR(VLOOKUP(A616,CATRAB!$A:$D,4,FALSE()),"")</f>
        <v/>
      </c>
    </row>
    <row r="617" spans="2:3" x14ac:dyDescent="0.25">
      <c r="B617" t="str">
        <f>IFERROR(VLOOKUP(A617,CATRAB!$A:$D,3,FALSE()),"")</f>
        <v/>
      </c>
      <c r="C617" t="str">
        <f>IFERROR(VLOOKUP(A617,CATRAB!$A:$D,4,FALSE()),"")</f>
        <v/>
      </c>
    </row>
    <row r="618" spans="2:3" x14ac:dyDescent="0.25">
      <c r="B618" t="str">
        <f>IFERROR(VLOOKUP(A618,CATRAB!$A:$D,3,FALSE()),"")</f>
        <v/>
      </c>
      <c r="C618" t="str">
        <f>IFERROR(VLOOKUP(A618,CATRAB!$A:$D,4,FALSE()),"")</f>
        <v/>
      </c>
    </row>
    <row r="619" spans="2:3" x14ac:dyDescent="0.25">
      <c r="B619" t="str">
        <f>IFERROR(VLOOKUP(A619,CATRAB!$A:$D,3,FALSE()),"")</f>
        <v/>
      </c>
      <c r="C619" t="str">
        <f>IFERROR(VLOOKUP(A619,CATRAB!$A:$D,4,FALSE()),"")</f>
        <v/>
      </c>
    </row>
    <row r="620" spans="2:3" x14ac:dyDescent="0.25">
      <c r="B620" t="str">
        <f>IFERROR(VLOOKUP(A620,CATRAB!$A:$D,3,FALSE()),"")</f>
        <v/>
      </c>
      <c r="C620" t="str">
        <f>IFERROR(VLOOKUP(A620,CATRAB!$A:$D,4,FALSE()),"")</f>
        <v/>
      </c>
    </row>
    <row r="621" spans="2:3" x14ac:dyDescent="0.25">
      <c r="B621" t="str">
        <f>IFERROR(VLOOKUP(A621,CATRAB!$A:$D,3,FALSE()),"")</f>
        <v/>
      </c>
      <c r="C621" t="str">
        <f>IFERROR(VLOOKUP(A621,CATRAB!$A:$D,4,FALSE()),"")</f>
        <v/>
      </c>
    </row>
    <row r="622" spans="2:3" x14ac:dyDescent="0.25">
      <c r="B622" t="str">
        <f>IFERROR(VLOOKUP(A622,CATRAB!$A:$D,3,FALSE()),"")</f>
        <v/>
      </c>
      <c r="C622" t="str">
        <f>IFERROR(VLOOKUP(A622,CATRAB!$A:$D,4,FALSE()),"")</f>
        <v/>
      </c>
    </row>
    <row r="623" spans="2:3" x14ac:dyDescent="0.25">
      <c r="B623" t="str">
        <f>IFERROR(VLOOKUP(A623,CATRAB!$A:$D,3,FALSE()),"")</f>
        <v/>
      </c>
      <c r="C623" t="str">
        <f>IFERROR(VLOOKUP(A623,CATRAB!$A:$D,4,FALSE()),"")</f>
        <v/>
      </c>
    </row>
    <row r="624" spans="2:3" x14ac:dyDescent="0.25">
      <c r="B624" t="str">
        <f>IFERROR(VLOOKUP(A624,CATRAB!$A:$D,3,FALSE()),"")</f>
        <v/>
      </c>
      <c r="C624" t="str">
        <f>IFERROR(VLOOKUP(A624,CATRAB!$A:$D,4,FALSE()),"")</f>
        <v/>
      </c>
    </row>
    <row r="625" spans="2:3" x14ac:dyDescent="0.25">
      <c r="B625" t="str">
        <f>IFERROR(VLOOKUP(A625,CATRAB!$A:$D,3,FALSE()),"")</f>
        <v/>
      </c>
      <c r="C625" t="str">
        <f>IFERROR(VLOOKUP(A625,CATRAB!$A:$D,4,FALSE()),"")</f>
        <v/>
      </c>
    </row>
    <row r="626" spans="2:3" x14ac:dyDescent="0.25">
      <c r="B626" t="str">
        <f>IFERROR(VLOOKUP(A626,CATRAB!$A:$D,3,FALSE()),"")</f>
        <v/>
      </c>
      <c r="C626" t="str">
        <f>IFERROR(VLOOKUP(A626,CATRAB!$A:$D,4,FALSE()),"")</f>
        <v/>
      </c>
    </row>
    <row r="627" spans="2:3" x14ac:dyDescent="0.25">
      <c r="B627" t="str">
        <f>IFERROR(VLOOKUP(A627,CATRAB!$A:$D,3,FALSE()),"")</f>
        <v/>
      </c>
      <c r="C627" t="str">
        <f>IFERROR(VLOOKUP(A627,CATRAB!$A:$D,4,FALSE()),"")</f>
        <v/>
      </c>
    </row>
    <row r="628" spans="2:3" x14ac:dyDescent="0.25">
      <c r="B628" t="str">
        <f>IFERROR(VLOOKUP(A628,CATRAB!$A:$D,3,FALSE()),"")</f>
        <v/>
      </c>
      <c r="C628" t="str">
        <f>IFERROR(VLOOKUP(A628,CATRAB!$A:$D,4,FALSE()),"")</f>
        <v/>
      </c>
    </row>
    <row r="629" spans="2:3" x14ac:dyDescent="0.25">
      <c r="B629" t="str">
        <f>IFERROR(VLOOKUP(A629,CATRAB!$A:$D,3,FALSE()),"")</f>
        <v/>
      </c>
      <c r="C629" t="str">
        <f>IFERROR(VLOOKUP(A629,CATRAB!$A:$D,4,FALSE()),"")</f>
        <v/>
      </c>
    </row>
    <row r="630" spans="2:3" x14ac:dyDescent="0.25">
      <c r="B630" t="str">
        <f>IFERROR(VLOOKUP(A630,CATRAB!$A:$D,3,FALSE()),"")</f>
        <v/>
      </c>
      <c r="C630" t="str">
        <f>IFERROR(VLOOKUP(A630,CATRAB!$A:$D,4,FALSE()),"")</f>
        <v/>
      </c>
    </row>
    <row r="631" spans="2:3" x14ac:dyDescent="0.25">
      <c r="B631" t="str">
        <f>IFERROR(VLOOKUP(A631,CATRAB!$A:$D,3,FALSE()),"")</f>
        <v/>
      </c>
      <c r="C631" t="str">
        <f>IFERROR(VLOOKUP(A631,CATRAB!$A:$D,4,FALSE()),"")</f>
        <v/>
      </c>
    </row>
    <row r="632" spans="2:3" x14ac:dyDescent="0.25">
      <c r="B632" t="str">
        <f>IFERROR(VLOOKUP(A632,CATRAB!$A:$D,3,FALSE()),"")</f>
        <v/>
      </c>
      <c r="C632" t="str">
        <f>IFERROR(VLOOKUP(A632,CATRAB!$A:$D,4,FALSE()),"")</f>
        <v/>
      </c>
    </row>
    <row r="633" spans="2:3" x14ac:dyDescent="0.25">
      <c r="B633" t="str">
        <f>IFERROR(VLOOKUP(A633,CATRAB!$A:$D,3,FALSE()),"")</f>
        <v/>
      </c>
      <c r="C633" t="str">
        <f>IFERROR(VLOOKUP(A633,CATRAB!$A:$D,4,FALSE()),"")</f>
        <v/>
      </c>
    </row>
    <row r="634" spans="2:3" x14ac:dyDescent="0.25">
      <c r="B634" t="str">
        <f>IFERROR(VLOOKUP(A634,CATRAB!$A:$D,3,FALSE()),"")</f>
        <v/>
      </c>
      <c r="C634" t="str">
        <f>IFERROR(VLOOKUP(A634,CATRAB!$A:$D,4,FALSE()),"")</f>
        <v/>
      </c>
    </row>
    <row r="635" spans="2:3" x14ac:dyDescent="0.25">
      <c r="B635" t="str">
        <f>IFERROR(VLOOKUP(A635,CATRAB!$A:$D,3,FALSE()),"")</f>
        <v/>
      </c>
      <c r="C635" t="str">
        <f>IFERROR(VLOOKUP(A635,CATRAB!$A:$D,4,FALSE()),"")</f>
        <v/>
      </c>
    </row>
    <row r="636" spans="2:3" x14ac:dyDescent="0.25">
      <c r="B636" t="str">
        <f>IFERROR(VLOOKUP(A636,CATRAB!$A:$D,3,FALSE()),"")</f>
        <v/>
      </c>
      <c r="C636" t="str">
        <f>IFERROR(VLOOKUP(A636,CATRAB!$A:$D,4,FALSE()),"")</f>
        <v/>
      </c>
    </row>
    <row r="637" spans="2:3" x14ac:dyDescent="0.25">
      <c r="B637" t="str">
        <f>IFERROR(VLOOKUP(A637,CATRAB!$A:$D,3,FALSE()),"")</f>
        <v/>
      </c>
      <c r="C637" t="str">
        <f>IFERROR(VLOOKUP(A637,CATRAB!$A:$D,4,FALSE()),"")</f>
        <v/>
      </c>
    </row>
    <row r="638" spans="2:3" x14ac:dyDescent="0.25">
      <c r="B638" t="str">
        <f>IFERROR(VLOOKUP(A638,CATRAB!$A:$D,3,FALSE()),"")</f>
        <v/>
      </c>
      <c r="C638" t="str">
        <f>IFERROR(VLOOKUP(A638,CATRAB!$A:$D,4,FALSE()),"")</f>
        <v/>
      </c>
    </row>
    <row r="639" spans="2:3" x14ac:dyDescent="0.25">
      <c r="B639" t="str">
        <f>IFERROR(VLOOKUP(A639,CATRAB!$A:$D,3,FALSE()),"")</f>
        <v/>
      </c>
      <c r="C639" t="str">
        <f>IFERROR(VLOOKUP(A639,CATRAB!$A:$D,4,FALSE()),"")</f>
        <v/>
      </c>
    </row>
    <row r="640" spans="2:3" x14ac:dyDescent="0.25">
      <c r="B640" t="str">
        <f>IFERROR(VLOOKUP(A640,CATRAB!$A:$D,3,FALSE()),"")</f>
        <v/>
      </c>
      <c r="C640" t="str">
        <f>IFERROR(VLOOKUP(A640,CATRAB!$A:$D,4,FALSE()),"")</f>
        <v/>
      </c>
    </row>
    <row r="641" spans="2:3" x14ac:dyDescent="0.25">
      <c r="B641" t="str">
        <f>IFERROR(VLOOKUP(A641,CATRAB!$A:$D,3,FALSE()),"")</f>
        <v/>
      </c>
      <c r="C641" t="str">
        <f>IFERROR(VLOOKUP(A641,CATRAB!$A:$D,4,FALSE()),"")</f>
        <v/>
      </c>
    </row>
    <row r="642" spans="2:3" x14ac:dyDescent="0.25">
      <c r="B642" t="str">
        <f>IFERROR(VLOOKUP(A642,CATRAB!$A:$D,3,FALSE()),"")</f>
        <v/>
      </c>
      <c r="C642" t="str">
        <f>IFERROR(VLOOKUP(A642,CATRAB!$A:$D,4,FALSE()),"")</f>
        <v/>
      </c>
    </row>
    <row r="643" spans="2:3" x14ac:dyDescent="0.25">
      <c r="B643" t="str">
        <f>IFERROR(VLOOKUP(A643,CATRAB!$A:$D,3,FALSE()),"")</f>
        <v/>
      </c>
      <c r="C643" t="str">
        <f>IFERROR(VLOOKUP(A643,CATRAB!$A:$D,4,FALSE()),"")</f>
        <v/>
      </c>
    </row>
    <row r="644" spans="2:3" x14ac:dyDescent="0.25">
      <c r="B644" t="str">
        <f>IFERROR(VLOOKUP(A644,CATRAB!$A:$D,3,FALSE()),"")</f>
        <v/>
      </c>
      <c r="C644" t="str">
        <f>IFERROR(VLOOKUP(A644,CATRAB!$A:$D,4,FALSE()),"")</f>
        <v/>
      </c>
    </row>
    <row r="645" spans="2:3" x14ac:dyDescent="0.25">
      <c r="B645" t="str">
        <f>IFERROR(VLOOKUP(A645,CATRAB!$A:$D,3,FALSE()),"")</f>
        <v/>
      </c>
      <c r="C645" t="str">
        <f>IFERROR(VLOOKUP(A645,CATRAB!$A:$D,4,FALSE()),"")</f>
        <v/>
      </c>
    </row>
    <row r="646" spans="2:3" x14ac:dyDescent="0.25">
      <c r="B646" t="str">
        <f>IFERROR(VLOOKUP(A646,CATRAB!$A:$D,3,FALSE()),"")</f>
        <v/>
      </c>
      <c r="C646" t="str">
        <f>IFERROR(VLOOKUP(A646,CATRAB!$A:$D,4,FALSE()),"")</f>
        <v/>
      </c>
    </row>
    <row r="647" spans="2:3" x14ac:dyDescent="0.25">
      <c r="B647" t="str">
        <f>IFERROR(VLOOKUP(A647,CATRAB!$A:$D,3,FALSE()),"")</f>
        <v/>
      </c>
      <c r="C647" t="str">
        <f>IFERROR(VLOOKUP(A647,CATRAB!$A:$D,4,FALSE()),"")</f>
        <v/>
      </c>
    </row>
    <row r="648" spans="2:3" x14ac:dyDescent="0.25">
      <c r="B648" t="str">
        <f>IFERROR(VLOOKUP(A648,CATRAB!$A:$D,3,FALSE()),"")</f>
        <v/>
      </c>
      <c r="C648" t="str">
        <f>IFERROR(VLOOKUP(A648,CATRAB!$A:$D,4,FALSE()),"")</f>
        <v/>
      </c>
    </row>
    <row r="649" spans="2:3" x14ac:dyDescent="0.25">
      <c r="B649" t="str">
        <f>IFERROR(VLOOKUP(A649,CATRAB!$A:$D,3,FALSE()),"")</f>
        <v/>
      </c>
      <c r="C649" t="str">
        <f>IFERROR(VLOOKUP(A649,CATRAB!$A:$D,4,FALSE()),"")</f>
        <v/>
      </c>
    </row>
    <row r="650" spans="2:3" x14ac:dyDescent="0.25">
      <c r="B650" t="str">
        <f>IFERROR(VLOOKUP(A650,CATRAB!$A:$D,3,FALSE()),"")</f>
        <v/>
      </c>
      <c r="C650" t="str">
        <f>IFERROR(VLOOKUP(A650,CATRAB!$A:$D,4,FALSE()),"")</f>
        <v/>
      </c>
    </row>
    <row r="651" spans="2:3" x14ac:dyDescent="0.25">
      <c r="B651" t="str">
        <f>IFERROR(VLOOKUP(A651,CATRAB!$A:$D,3,FALSE()),"")</f>
        <v/>
      </c>
      <c r="C651" t="str">
        <f>IFERROR(VLOOKUP(A651,CATRAB!$A:$D,4,FALSE()),"")</f>
        <v/>
      </c>
    </row>
    <row r="652" spans="2:3" x14ac:dyDescent="0.25">
      <c r="B652" t="str">
        <f>IFERROR(VLOOKUP(A652,CATRAB!$A:$D,3,FALSE()),"")</f>
        <v/>
      </c>
      <c r="C652" t="str">
        <f>IFERROR(VLOOKUP(A652,CATRAB!$A:$D,4,FALSE()),"")</f>
        <v/>
      </c>
    </row>
    <row r="653" spans="2:3" x14ac:dyDescent="0.25">
      <c r="B653" t="str">
        <f>IFERROR(VLOOKUP(A653,CATRAB!$A:$D,3,FALSE()),"")</f>
        <v/>
      </c>
      <c r="C653" t="str">
        <f>IFERROR(VLOOKUP(A653,CATRAB!$A:$D,4,FALSE()),"")</f>
        <v/>
      </c>
    </row>
    <row r="654" spans="2:3" x14ac:dyDescent="0.25">
      <c r="B654" t="str">
        <f>IFERROR(VLOOKUP(A654,CATRAB!$A:$D,3,FALSE()),"")</f>
        <v/>
      </c>
      <c r="C654" t="str">
        <f>IFERROR(VLOOKUP(A654,CATRAB!$A:$D,4,FALSE()),"")</f>
        <v/>
      </c>
    </row>
    <row r="655" spans="2:3" x14ac:dyDescent="0.25">
      <c r="B655" t="str">
        <f>IFERROR(VLOOKUP(A655,CATRAB!$A:$D,3,FALSE()),"")</f>
        <v/>
      </c>
      <c r="C655" t="str">
        <f>IFERROR(VLOOKUP(A655,CATRAB!$A:$D,4,FALSE()),"")</f>
        <v/>
      </c>
    </row>
    <row r="656" spans="2:3" x14ac:dyDescent="0.25">
      <c r="B656" t="str">
        <f>IFERROR(VLOOKUP(A656,CATRAB!$A:$D,3,FALSE()),"")</f>
        <v/>
      </c>
      <c r="C656" t="str">
        <f>IFERROR(VLOOKUP(A656,CATRAB!$A:$D,4,FALSE()),"")</f>
        <v/>
      </c>
    </row>
    <row r="657" spans="2:3" x14ac:dyDescent="0.25">
      <c r="B657" t="str">
        <f>IFERROR(VLOOKUP(A657,CATRAB!$A:$D,3,FALSE()),"")</f>
        <v/>
      </c>
      <c r="C657" t="str">
        <f>IFERROR(VLOOKUP(A657,CATRAB!$A:$D,4,FALSE()),"")</f>
        <v/>
      </c>
    </row>
    <row r="658" spans="2:3" x14ac:dyDescent="0.25">
      <c r="B658" t="str">
        <f>IFERROR(VLOOKUP(A658,CATRAB!$A:$D,3,FALSE()),"")</f>
        <v/>
      </c>
      <c r="C658" t="str">
        <f>IFERROR(VLOOKUP(A658,CATRAB!$A:$D,4,FALSE()),"")</f>
        <v/>
      </c>
    </row>
    <row r="659" spans="2:3" x14ac:dyDescent="0.25">
      <c r="B659" t="str">
        <f>IFERROR(VLOOKUP(A659,CATRAB!$A:$D,3,FALSE()),"")</f>
        <v/>
      </c>
      <c r="C659" t="str">
        <f>IFERROR(VLOOKUP(A659,CATRAB!$A:$D,4,FALSE()),"")</f>
        <v/>
      </c>
    </row>
    <row r="660" spans="2:3" x14ac:dyDescent="0.25">
      <c r="B660" t="str">
        <f>IFERROR(VLOOKUP(A660,CATRAB!$A:$D,3,FALSE()),"")</f>
        <v/>
      </c>
      <c r="C660" t="str">
        <f>IFERROR(VLOOKUP(A660,CATRAB!$A:$D,4,FALSE()),"")</f>
        <v/>
      </c>
    </row>
    <row r="661" spans="2:3" x14ac:dyDescent="0.25">
      <c r="B661" t="str">
        <f>IFERROR(VLOOKUP(A661,CATRAB!$A:$D,3,FALSE()),"")</f>
        <v/>
      </c>
      <c r="C661" t="str">
        <f>IFERROR(VLOOKUP(A661,CATRAB!$A:$D,4,FALSE()),"")</f>
        <v/>
      </c>
    </row>
    <row r="662" spans="2:3" x14ac:dyDescent="0.25">
      <c r="B662" t="str">
        <f>IFERROR(VLOOKUP(A662,CATRAB!$A:$D,3,FALSE()),"")</f>
        <v/>
      </c>
      <c r="C662" t="str">
        <f>IFERROR(VLOOKUP(A662,CATRAB!$A:$D,4,FALSE()),"")</f>
        <v/>
      </c>
    </row>
    <row r="663" spans="2:3" x14ac:dyDescent="0.25">
      <c r="B663" t="str">
        <f>IFERROR(VLOOKUP(A663,CATRAB!$A:$D,3,FALSE()),"")</f>
        <v/>
      </c>
      <c r="C663" t="str">
        <f>IFERROR(VLOOKUP(A663,CATRAB!$A:$D,4,FALSE()),"")</f>
        <v/>
      </c>
    </row>
    <row r="664" spans="2:3" x14ac:dyDescent="0.25">
      <c r="B664" t="str">
        <f>IFERROR(VLOOKUP(A664,CATRAB!$A:$D,3,FALSE()),"")</f>
        <v/>
      </c>
      <c r="C664" t="str">
        <f>IFERROR(VLOOKUP(A664,CATRAB!$A:$D,4,FALSE()),"")</f>
        <v/>
      </c>
    </row>
    <row r="665" spans="2:3" x14ac:dyDescent="0.25">
      <c r="B665" t="str">
        <f>IFERROR(VLOOKUP(A665,CATRAB!$A:$D,3,FALSE()),"")</f>
        <v/>
      </c>
      <c r="C665" t="str">
        <f>IFERROR(VLOOKUP(A665,CATRAB!$A:$D,4,FALSE()),"")</f>
        <v/>
      </c>
    </row>
    <row r="666" spans="2:3" x14ac:dyDescent="0.25">
      <c r="B666" t="str">
        <f>IFERROR(VLOOKUP(A666,CATRAB!$A:$D,3,FALSE()),"")</f>
        <v/>
      </c>
      <c r="C666" t="str">
        <f>IFERROR(VLOOKUP(A666,CATRAB!$A:$D,4,FALSE()),"")</f>
        <v/>
      </c>
    </row>
    <row r="667" spans="2:3" x14ac:dyDescent="0.25">
      <c r="B667" t="str">
        <f>IFERROR(VLOOKUP(A667,CATRAB!$A:$D,3,FALSE()),"")</f>
        <v/>
      </c>
      <c r="C667" t="str">
        <f>IFERROR(VLOOKUP(A667,CATRAB!$A:$D,4,FALSE()),"")</f>
        <v/>
      </c>
    </row>
    <row r="668" spans="2:3" x14ac:dyDescent="0.25">
      <c r="B668" t="str">
        <f>IFERROR(VLOOKUP(A668,CATRAB!$A:$D,3,FALSE()),"")</f>
        <v/>
      </c>
      <c r="C668" t="str">
        <f>IFERROR(VLOOKUP(A668,CATRAB!$A:$D,4,FALSE()),"")</f>
        <v/>
      </c>
    </row>
    <row r="669" spans="2:3" x14ac:dyDescent="0.25">
      <c r="B669" t="str">
        <f>IFERROR(VLOOKUP(A669,CATRAB!$A:$D,3,FALSE()),"")</f>
        <v/>
      </c>
      <c r="C669" t="str">
        <f>IFERROR(VLOOKUP(A669,CATRAB!$A:$D,4,FALSE()),"")</f>
        <v/>
      </c>
    </row>
    <row r="670" spans="2:3" x14ac:dyDescent="0.25">
      <c r="B670" t="str">
        <f>IFERROR(VLOOKUP(A670,CATRAB!$A:$D,3,FALSE()),"")</f>
        <v/>
      </c>
      <c r="C670" t="str">
        <f>IFERROR(VLOOKUP(A670,CATRAB!$A:$D,4,FALSE()),"")</f>
        <v/>
      </c>
    </row>
    <row r="671" spans="2:3" x14ac:dyDescent="0.25">
      <c r="B671" t="str">
        <f>IFERROR(VLOOKUP(A671,CATRAB!$A:$D,3,FALSE()),"")</f>
        <v/>
      </c>
      <c r="C671" t="str">
        <f>IFERROR(VLOOKUP(A671,CATRAB!$A:$D,4,FALSE()),"")</f>
        <v/>
      </c>
    </row>
    <row r="672" spans="2:3" x14ac:dyDescent="0.25">
      <c r="B672" t="str">
        <f>IFERROR(VLOOKUP(A672,CATRAB!$A:$D,3,FALSE()),"")</f>
        <v/>
      </c>
      <c r="C672" t="str">
        <f>IFERROR(VLOOKUP(A672,CATRAB!$A:$D,4,FALSE()),"")</f>
        <v/>
      </c>
    </row>
    <row r="673" spans="2:3" x14ac:dyDescent="0.25">
      <c r="B673" t="str">
        <f>IFERROR(VLOOKUP(A673,CATRAB!$A:$D,3,FALSE()),"")</f>
        <v/>
      </c>
      <c r="C673" t="str">
        <f>IFERROR(VLOOKUP(A673,CATRAB!$A:$D,4,FALSE()),"")</f>
        <v/>
      </c>
    </row>
    <row r="674" spans="2:3" x14ac:dyDescent="0.25">
      <c r="B674" t="str">
        <f>IFERROR(VLOOKUP(A674,CATRAB!$A:$D,3,FALSE()),"")</f>
        <v/>
      </c>
      <c r="C674" t="str">
        <f>IFERROR(VLOOKUP(A674,CATRAB!$A:$D,4,FALSE()),"")</f>
        <v/>
      </c>
    </row>
    <row r="675" spans="2:3" x14ac:dyDescent="0.25">
      <c r="B675" t="str">
        <f>IFERROR(VLOOKUP(A675,CATRAB!$A:$D,3,FALSE()),"")</f>
        <v/>
      </c>
      <c r="C675" t="str">
        <f>IFERROR(VLOOKUP(A675,CATRAB!$A:$D,4,FALSE()),"")</f>
        <v/>
      </c>
    </row>
    <row r="676" spans="2:3" x14ac:dyDescent="0.25">
      <c r="B676" t="str">
        <f>IFERROR(VLOOKUP(A676,CATRAB!$A:$D,3,FALSE()),"")</f>
        <v/>
      </c>
      <c r="C676" t="str">
        <f>IFERROR(VLOOKUP(A676,CATRAB!$A:$D,4,FALSE()),"")</f>
        <v/>
      </c>
    </row>
    <row r="677" spans="2:3" x14ac:dyDescent="0.25">
      <c r="B677" t="str">
        <f>IFERROR(VLOOKUP(A677,CATRAB!$A:$D,3,FALSE()),"")</f>
        <v/>
      </c>
      <c r="C677" t="str">
        <f>IFERROR(VLOOKUP(A677,CATRAB!$A:$D,4,FALSE()),"")</f>
        <v/>
      </c>
    </row>
    <row r="678" spans="2:3" x14ac:dyDescent="0.25">
      <c r="B678" t="str">
        <f>IFERROR(VLOOKUP(A678,CATRAB!$A:$D,3,FALSE()),"")</f>
        <v/>
      </c>
      <c r="C678" t="str">
        <f>IFERROR(VLOOKUP(A678,CATRAB!$A:$D,4,FALSE()),"")</f>
        <v/>
      </c>
    </row>
    <row r="679" spans="2:3" x14ac:dyDescent="0.25">
      <c r="B679" t="str">
        <f>IFERROR(VLOOKUP(A679,CATRAB!$A:$D,3,FALSE()),"")</f>
        <v/>
      </c>
      <c r="C679" t="str">
        <f>IFERROR(VLOOKUP(A679,CATRAB!$A:$D,4,FALSE()),"")</f>
        <v/>
      </c>
    </row>
    <row r="680" spans="2:3" x14ac:dyDescent="0.25">
      <c r="B680" t="str">
        <f>IFERROR(VLOOKUP(A680,CATRAB!$A:$D,3,FALSE()),"")</f>
        <v/>
      </c>
      <c r="C680" t="str">
        <f>IFERROR(VLOOKUP(A680,CATRAB!$A:$D,4,FALSE()),"")</f>
        <v/>
      </c>
    </row>
    <row r="681" spans="2:3" x14ac:dyDescent="0.25">
      <c r="B681" t="str">
        <f>IFERROR(VLOOKUP(A681,CATRAB!$A:$D,3,FALSE()),"")</f>
        <v/>
      </c>
      <c r="C681" t="str">
        <f>IFERROR(VLOOKUP(A681,CATRAB!$A:$D,4,FALSE()),"")</f>
        <v/>
      </c>
    </row>
    <row r="682" spans="2:3" x14ac:dyDescent="0.25">
      <c r="B682" t="str">
        <f>IFERROR(VLOOKUP(A682,CATRAB!$A:$D,3,FALSE()),"")</f>
        <v/>
      </c>
      <c r="C682" t="str">
        <f>IFERROR(VLOOKUP(A682,CATRAB!$A:$D,4,FALSE()),"")</f>
        <v/>
      </c>
    </row>
    <row r="683" spans="2:3" x14ac:dyDescent="0.25">
      <c r="B683" t="str">
        <f>IFERROR(VLOOKUP(A683,CATRAB!$A:$D,3,FALSE()),"")</f>
        <v/>
      </c>
      <c r="C683" t="str">
        <f>IFERROR(VLOOKUP(A683,CATRAB!$A:$D,4,FALSE()),"")</f>
        <v/>
      </c>
    </row>
    <row r="684" spans="2:3" x14ac:dyDescent="0.25">
      <c r="B684" t="str">
        <f>IFERROR(VLOOKUP(A684,CATRAB!$A:$D,3,FALSE()),"")</f>
        <v/>
      </c>
      <c r="C684" t="str">
        <f>IFERROR(VLOOKUP(A684,CATRAB!$A:$D,4,FALSE()),"")</f>
        <v/>
      </c>
    </row>
    <row r="685" spans="2:3" x14ac:dyDescent="0.25">
      <c r="B685" t="str">
        <f>IFERROR(VLOOKUP(A685,CATRAB!$A:$D,3,FALSE()),"")</f>
        <v/>
      </c>
      <c r="C685" t="str">
        <f>IFERROR(VLOOKUP(A685,CATRAB!$A:$D,4,FALSE()),"")</f>
        <v/>
      </c>
    </row>
    <row r="686" spans="2:3" x14ac:dyDescent="0.25">
      <c r="B686" t="str">
        <f>IFERROR(VLOOKUP(A686,CATRAB!$A:$D,3,FALSE()),"")</f>
        <v/>
      </c>
      <c r="C686" t="str">
        <f>IFERROR(VLOOKUP(A686,CATRAB!$A:$D,4,FALSE()),"")</f>
        <v/>
      </c>
    </row>
    <row r="687" spans="2:3" x14ac:dyDescent="0.25">
      <c r="B687" t="str">
        <f>IFERROR(VLOOKUP(A687,CATRAB!$A:$D,3,FALSE()),"")</f>
        <v/>
      </c>
      <c r="C687" t="str">
        <f>IFERROR(VLOOKUP(A687,CATRAB!$A:$D,4,FALSE()),"")</f>
        <v/>
      </c>
    </row>
    <row r="688" spans="2:3" x14ac:dyDescent="0.25">
      <c r="B688" t="str">
        <f>IFERROR(VLOOKUP(A688,CATRAB!$A:$D,3,FALSE()),"")</f>
        <v/>
      </c>
      <c r="C688" t="str">
        <f>IFERROR(VLOOKUP(A688,CATRAB!$A:$D,4,FALSE()),"")</f>
        <v/>
      </c>
    </row>
    <row r="689" spans="2:3" x14ac:dyDescent="0.25">
      <c r="B689" t="str">
        <f>IFERROR(VLOOKUP(A689,CATRAB!$A:$D,3,FALSE()),"")</f>
        <v/>
      </c>
      <c r="C689" t="str">
        <f>IFERROR(VLOOKUP(A689,CATRAB!$A:$D,4,FALSE()),"")</f>
        <v/>
      </c>
    </row>
    <row r="690" spans="2:3" x14ac:dyDescent="0.25">
      <c r="B690" t="str">
        <f>IFERROR(VLOOKUP(A690,CATRAB!$A:$D,3,FALSE()),"")</f>
        <v/>
      </c>
      <c r="C690" t="str">
        <f>IFERROR(VLOOKUP(A690,CATRAB!$A:$D,4,FALSE()),"")</f>
        <v/>
      </c>
    </row>
    <row r="691" spans="2:3" x14ac:dyDescent="0.25">
      <c r="B691" t="str">
        <f>IFERROR(VLOOKUP(A691,CATRAB!$A:$D,3,FALSE()),"")</f>
        <v/>
      </c>
      <c r="C691" t="str">
        <f>IFERROR(VLOOKUP(A691,CATRAB!$A:$D,4,FALSE()),"")</f>
        <v/>
      </c>
    </row>
    <row r="692" spans="2:3" x14ac:dyDescent="0.25">
      <c r="B692" t="str">
        <f>IFERROR(VLOOKUP(A692,CATRAB!$A:$D,3,FALSE()),"")</f>
        <v/>
      </c>
      <c r="C692" t="str">
        <f>IFERROR(VLOOKUP(A692,CATRAB!$A:$D,4,FALSE()),"")</f>
        <v/>
      </c>
    </row>
    <row r="693" spans="2:3" x14ac:dyDescent="0.25">
      <c r="B693" t="str">
        <f>IFERROR(VLOOKUP(A693,CATRAB!$A:$D,3,FALSE()),"")</f>
        <v/>
      </c>
      <c r="C693" t="str">
        <f>IFERROR(VLOOKUP(A693,CATRAB!$A:$D,4,FALSE()),"")</f>
        <v/>
      </c>
    </row>
    <row r="694" spans="2:3" x14ac:dyDescent="0.25">
      <c r="B694" t="str">
        <f>IFERROR(VLOOKUP(A694,CATRAB!$A:$D,3,FALSE()),"")</f>
        <v/>
      </c>
      <c r="C694" t="str">
        <f>IFERROR(VLOOKUP(A694,CATRAB!$A:$D,4,FALSE()),"")</f>
        <v/>
      </c>
    </row>
    <row r="695" spans="2:3" x14ac:dyDescent="0.25">
      <c r="B695" t="str">
        <f>IFERROR(VLOOKUP(A695,CATRAB!$A:$D,3,FALSE()),"")</f>
        <v/>
      </c>
      <c r="C695" t="str">
        <f>IFERROR(VLOOKUP(A695,CATRAB!$A:$D,4,FALSE()),"")</f>
        <v/>
      </c>
    </row>
    <row r="696" spans="2:3" x14ac:dyDescent="0.25">
      <c r="B696" t="str">
        <f>IFERROR(VLOOKUP(A696,CATRAB!$A:$D,3,FALSE()),"")</f>
        <v/>
      </c>
      <c r="C696" t="str">
        <f>IFERROR(VLOOKUP(A696,CATRAB!$A:$D,4,FALSE()),"")</f>
        <v/>
      </c>
    </row>
    <row r="697" spans="2:3" x14ac:dyDescent="0.25">
      <c r="B697" t="str">
        <f>IFERROR(VLOOKUP(A697,CATRAB!$A:$D,3,FALSE()),"")</f>
        <v/>
      </c>
      <c r="C697" t="str">
        <f>IFERROR(VLOOKUP(A697,CATRAB!$A:$D,4,FALSE()),"")</f>
        <v/>
      </c>
    </row>
    <row r="698" spans="2:3" x14ac:dyDescent="0.25">
      <c r="B698" t="str">
        <f>IFERROR(VLOOKUP(A698,CATRAB!$A:$D,3,FALSE()),"")</f>
        <v/>
      </c>
      <c r="C698" t="str">
        <f>IFERROR(VLOOKUP(A698,CATRAB!$A:$D,4,FALSE()),"")</f>
        <v/>
      </c>
    </row>
    <row r="699" spans="2:3" x14ac:dyDescent="0.25">
      <c r="B699" t="str">
        <f>IFERROR(VLOOKUP(A699,CATRAB!$A:$D,3,FALSE()),"")</f>
        <v/>
      </c>
      <c r="C699" t="str">
        <f>IFERROR(VLOOKUP(A699,CATRAB!$A:$D,4,FALSE()),"")</f>
        <v/>
      </c>
    </row>
    <row r="700" spans="2:3" x14ac:dyDescent="0.25">
      <c r="B700" t="str">
        <f>IFERROR(VLOOKUP(A700,CATRAB!$A:$D,3,FALSE()),"")</f>
        <v/>
      </c>
      <c r="C700" t="str">
        <f>IFERROR(VLOOKUP(A700,CATRAB!$A:$D,4,FALSE()),"")</f>
        <v/>
      </c>
    </row>
    <row r="701" spans="2:3" x14ac:dyDescent="0.25">
      <c r="B701" t="str">
        <f>IFERROR(VLOOKUP(A701,CATRAB!$A:$D,3,FALSE()),"")</f>
        <v/>
      </c>
      <c r="C701" t="str">
        <f>IFERROR(VLOOKUP(A701,CATRAB!$A:$D,4,FALSE()),"")</f>
        <v/>
      </c>
    </row>
    <row r="702" spans="2:3" x14ac:dyDescent="0.25">
      <c r="B702" t="str">
        <f>IFERROR(VLOOKUP(A702,CATRAB!$A:$D,3,FALSE()),"")</f>
        <v/>
      </c>
      <c r="C702" t="str">
        <f>IFERROR(VLOOKUP(A702,CATRAB!$A:$D,4,FALSE()),"")</f>
        <v/>
      </c>
    </row>
    <row r="703" spans="2:3" x14ac:dyDescent="0.25">
      <c r="B703" t="str">
        <f>IFERROR(VLOOKUP(A703,CATRAB!$A:$D,3,FALSE()),"")</f>
        <v/>
      </c>
      <c r="C703" t="str">
        <f>IFERROR(VLOOKUP(A703,CATRAB!$A:$D,4,FALSE()),"")</f>
        <v/>
      </c>
    </row>
    <row r="704" spans="2:3" x14ac:dyDescent="0.25">
      <c r="B704" t="str">
        <f>IFERROR(VLOOKUP(A704,CATRAB!$A:$D,3,FALSE()),"")</f>
        <v/>
      </c>
      <c r="C704" t="str">
        <f>IFERROR(VLOOKUP(A704,CATRAB!$A:$D,4,FALSE()),"")</f>
        <v/>
      </c>
    </row>
    <row r="705" spans="2:3" x14ac:dyDescent="0.25">
      <c r="B705" t="str">
        <f>IFERROR(VLOOKUP(A705,CATRAB!$A:$D,3,FALSE()),"")</f>
        <v/>
      </c>
      <c r="C705" t="str">
        <f>IFERROR(VLOOKUP(A705,CATRAB!$A:$D,4,FALSE()),"")</f>
        <v/>
      </c>
    </row>
    <row r="706" spans="2:3" x14ac:dyDescent="0.25">
      <c r="B706" t="str">
        <f>IFERROR(VLOOKUP(A706,CATRAB!$A:$D,3,FALSE()),"")</f>
        <v/>
      </c>
      <c r="C706" t="str">
        <f>IFERROR(VLOOKUP(A706,CATRAB!$A:$D,4,FALSE()),"")</f>
        <v/>
      </c>
    </row>
    <row r="707" spans="2:3" x14ac:dyDescent="0.25">
      <c r="B707" t="str">
        <f>IFERROR(VLOOKUP(A707,CATRAB!$A:$D,3,FALSE()),"")</f>
        <v/>
      </c>
      <c r="C707" t="str">
        <f>IFERROR(VLOOKUP(A707,CATRAB!$A:$D,4,FALSE()),"")</f>
        <v/>
      </c>
    </row>
    <row r="708" spans="2:3" x14ac:dyDescent="0.25">
      <c r="B708" t="str">
        <f>IFERROR(VLOOKUP(A708,CATRAB!$A:$D,3,FALSE()),"")</f>
        <v/>
      </c>
      <c r="C708" t="str">
        <f>IFERROR(VLOOKUP(A708,CATRAB!$A:$D,4,FALSE()),"")</f>
        <v/>
      </c>
    </row>
    <row r="709" spans="2:3" x14ac:dyDescent="0.25">
      <c r="B709" t="str">
        <f>IFERROR(VLOOKUP(A709,CATRAB!$A:$D,3,FALSE()),"")</f>
        <v/>
      </c>
      <c r="C709" t="str">
        <f>IFERROR(VLOOKUP(A709,CATRAB!$A:$D,4,FALSE()),"")</f>
        <v/>
      </c>
    </row>
    <row r="710" spans="2:3" x14ac:dyDescent="0.25">
      <c r="B710" t="str">
        <f>IFERROR(VLOOKUP(A710,CATRAB!$A:$D,3,FALSE()),"")</f>
        <v/>
      </c>
      <c r="C710" t="str">
        <f>IFERROR(VLOOKUP(A710,CATRAB!$A:$D,4,FALSE()),"")</f>
        <v/>
      </c>
    </row>
    <row r="711" spans="2:3" x14ac:dyDescent="0.25">
      <c r="B711" t="str">
        <f>IFERROR(VLOOKUP(A711,CATRAB!$A:$D,3,FALSE()),"")</f>
        <v/>
      </c>
      <c r="C711" t="str">
        <f>IFERROR(VLOOKUP(A711,CATRAB!$A:$D,4,FALSE()),"")</f>
        <v/>
      </c>
    </row>
    <row r="712" spans="2:3" x14ac:dyDescent="0.25">
      <c r="B712" t="str">
        <f>IFERROR(VLOOKUP(A712,CATRAB!$A:$D,3,FALSE()),"")</f>
        <v/>
      </c>
      <c r="C712" t="str">
        <f>IFERROR(VLOOKUP(A712,CATRAB!$A:$D,4,FALSE()),"")</f>
        <v/>
      </c>
    </row>
    <row r="713" spans="2:3" x14ac:dyDescent="0.25">
      <c r="B713" t="str">
        <f>IFERROR(VLOOKUP(A713,CATRAB!$A:$D,3,FALSE()),"")</f>
        <v/>
      </c>
      <c r="C713" t="str">
        <f>IFERROR(VLOOKUP(A713,CATRAB!$A:$D,4,FALSE()),"")</f>
        <v/>
      </c>
    </row>
    <row r="714" spans="2:3" x14ac:dyDescent="0.25">
      <c r="B714" t="str">
        <f>IFERROR(VLOOKUP(A714,CATRAB!$A:$D,3,FALSE()),"")</f>
        <v/>
      </c>
      <c r="C714" t="str">
        <f>IFERROR(VLOOKUP(A714,CATRAB!$A:$D,4,FALSE()),"")</f>
        <v/>
      </c>
    </row>
    <row r="715" spans="2:3" x14ac:dyDescent="0.25">
      <c r="B715" t="str">
        <f>IFERROR(VLOOKUP(A715,CATRAB!$A:$D,3,FALSE()),"")</f>
        <v/>
      </c>
      <c r="C715" t="str">
        <f>IFERROR(VLOOKUP(A715,CATRAB!$A:$D,4,FALSE()),"")</f>
        <v/>
      </c>
    </row>
    <row r="716" spans="2:3" x14ac:dyDescent="0.25">
      <c r="B716" t="str">
        <f>IFERROR(VLOOKUP(A716,CATRAB!$A:$D,3,FALSE()),"")</f>
        <v/>
      </c>
      <c r="C716" t="str">
        <f>IFERROR(VLOOKUP(A716,CATRAB!$A:$D,4,FALSE()),"")</f>
        <v/>
      </c>
    </row>
    <row r="717" spans="2:3" x14ac:dyDescent="0.25">
      <c r="B717" t="str">
        <f>IFERROR(VLOOKUP(A717,CATRAB!$A:$D,3,FALSE()),"")</f>
        <v/>
      </c>
      <c r="C717" t="str">
        <f>IFERROR(VLOOKUP(A717,CATRAB!$A:$D,4,FALSE()),"")</f>
        <v/>
      </c>
    </row>
    <row r="718" spans="2:3" x14ac:dyDescent="0.25">
      <c r="B718" t="str">
        <f>IFERROR(VLOOKUP(A718,CATRAB!$A:$D,3,FALSE()),"")</f>
        <v/>
      </c>
      <c r="C718" t="str">
        <f>IFERROR(VLOOKUP(A718,CATRAB!$A:$D,4,FALSE()),"")</f>
        <v/>
      </c>
    </row>
    <row r="719" spans="2:3" x14ac:dyDescent="0.25">
      <c r="B719" t="str">
        <f>IFERROR(VLOOKUP(A719,CATRAB!$A:$D,3,FALSE()),"")</f>
        <v/>
      </c>
      <c r="C719" t="str">
        <f>IFERROR(VLOOKUP(A719,CATRAB!$A:$D,4,FALSE()),"")</f>
        <v/>
      </c>
    </row>
    <row r="720" spans="2:3" x14ac:dyDescent="0.25">
      <c r="B720" t="str">
        <f>IFERROR(VLOOKUP(A720,CATRAB!$A:$D,3,FALSE()),"")</f>
        <v/>
      </c>
      <c r="C720" t="str">
        <f>IFERROR(VLOOKUP(A720,CATRAB!$A:$D,4,FALSE()),"")</f>
        <v/>
      </c>
    </row>
    <row r="721" spans="2:3" x14ac:dyDescent="0.25">
      <c r="B721" t="str">
        <f>IFERROR(VLOOKUP(A721,CATRAB!$A:$D,3,FALSE()),"")</f>
        <v/>
      </c>
      <c r="C721" t="str">
        <f>IFERROR(VLOOKUP(A721,CATRAB!$A:$D,4,FALSE()),"")</f>
        <v/>
      </c>
    </row>
    <row r="722" spans="2:3" x14ac:dyDescent="0.25">
      <c r="B722" t="str">
        <f>IFERROR(VLOOKUP(A722,CATRAB!$A:$D,3,FALSE()),"")</f>
        <v/>
      </c>
      <c r="C722" t="str">
        <f>IFERROR(VLOOKUP(A722,CATRAB!$A:$D,4,FALSE()),"")</f>
        <v/>
      </c>
    </row>
    <row r="723" spans="2:3" x14ac:dyDescent="0.25">
      <c r="B723" t="str">
        <f>IFERROR(VLOOKUP(A723,CATRAB!$A:$D,3,FALSE()),"")</f>
        <v/>
      </c>
      <c r="C723" t="str">
        <f>IFERROR(VLOOKUP(A723,CATRAB!$A:$D,4,FALSE()),"")</f>
        <v/>
      </c>
    </row>
    <row r="724" spans="2:3" x14ac:dyDescent="0.25">
      <c r="B724" t="str">
        <f>IFERROR(VLOOKUP(A724,CATRAB!$A:$D,3,FALSE()),"")</f>
        <v/>
      </c>
      <c r="C724" t="str">
        <f>IFERROR(VLOOKUP(A724,CATRAB!$A:$D,4,FALSE()),"")</f>
        <v/>
      </c>
    </row>
    <row r="725" spans="2:3" x14ac:dyDescent="0.25">
      <c r="B725" t="str">
        <f>IFERROR(VLOOKUP(A725,CATRAB!$A:$D,3,FALSE()),"")</f>
        <v/>
      </c>
      <c r="C725" t="str">
        <f>IFERROR(VLOOKUP(A725,CATRAB!$A:$D,4,FALSE()),"")</f>
        <v/>
      </c>
    </row>
    <row r="726" spans="2:3" x14ac:dyDescent="0.25">
      <c r="B726" t="str">
        <f>IFERROR(VLOOKUP(A726,CATRAB!$A:$D,3,FALSE()),"")</f>
        <v/>
      </c>
      <c r="C726" t="str">
        <f>IFERROR(VLOOKUP(A726,CATRAB!$A:$D,4,FALSE()),"")</f>
        <v/>
      </c>
    </row>
    <row r="727" spans="2:3" x14ac:dyDescent="0.25">
      <c r="B727" t="str">
        <f>IFERROR(VLOOKUP(A727,CATRAB!$A:$D,3,FALSE()),"")</f>
        <v/>
      </c>
      <c r="C727" t="str">
        <f>IFERROR(VLOOKUP(A727,CATRAB!$A:$D,4,FALSE()),"")</f>
        <v/>
      </c>
    </row>
    <row r="728" spans="2:3" x14ac:dyDescent="0.25">
      <c r="B728" t="str">
        <f>IFERROR(VLOOKUP(A728,CATRAB!$A:$D,3,FALSE()),"")</f>
        <v/>
      </c>
      <c r="C728" t="str">
        <f>IFERROR(VLOOKUP(A728,CATRAB!$A:$D,4,FALSE()),"")</f>
        <v/>
      </c>
    </row>
    <row r="729" spans="2:3" x14ac:dyDescent="0.25">
      <c r="B729" t="str">
        <f>IFERROR(VLOOKUP(A729,CATRAB!$A:$D,3,FALSE()),"")</f>
        <v/>
      </c>
      <c r="C729" t="str">
        <f>IFERROR(VLOOKUP(A729,CATRAB!$A:$D,4,FALSE()),"")</f>
        <v/>
      </c>
    </row>
    <row r="730" spans="2:3" x14ac:dyDescent="0.25">
      <c r="B730" t="str">
        <f>IFERROR(VLOOKUP(A730,CATRAB!$A:$D,3,FALSE()),"")</f>
        <v/>
      </c>
      <c r="C730" t="str">
        <f>IFERROR(VLOOKUP(A730,CATRAB!$A:$D,4,FALSE()),"")</f>
        <v/>
      </c>
    </row>
    <row r="731" spans="2:3" x14ac:dyDescent="0.25">
      <c r="B731" t="str">
        <f>IFERROR(VLOOKUP(A731,CATRAB!$A:$D,3,FALSE()),"")</f>
        <v/>
      </c>
      <c r="C731" t="str">
        <f>IFERROR(VLOOKUP(A731,CATRAB!$A:$D,4,FALSE()),"")</f>
        <v/>
      </c>
    </row>
    <row r="732" spans="2:3" x14ac:dyDescent="0.25">
      <c r="B732" t="str">
        <f>IFERROR(VLOOKUP(A732,CATRAB!$A:$D,3,FALSE()),"")</f>
        <v/>
      </c>
      <c r="C732" t="str">
        <f>IFERROR(VLOOKUP(A732,CATRAB!$A:$D,4,FALSE()),"")</f>
        <v/>
      </c>
    </row>
    <row r="733" spans="2:3" x14ac:dyDescent="0.25">
      <c r="B733" t="str">
        <f>IFERROR(VLOOKUP(A733,CATRAB!$A:$D,3,FALSE()),"")</f>
        <v/>
      </c>
      <c r="C733" t="str">
        <f>IFERROR(VLOOKUP(A733,CATRAB!$A:$D,4,FALSE()),"")</f>
        <v/>
      </c>
    </row>
    <row r="734" spans="2:3" x14ac:dyDescent="0.25">
      <c r="B734" t="str">
        <f>IFERROR(VLOOKUP(A734,CATRAB!$A:$D,3,FALSE()),"")</f>
        <v/>
      </c>
      <c r="C734" t="str">
        <f>IFERROR(VLOOKUP(A734,CATRAB!$A:$D,4,FALSE()),"")</f>
        <v/>
      </c>
    </row>
    <row r="735" spans="2:3" x14ac:dyDescent="0.25">
      <c r="B735" t="str">
        <f>IFERROR(VLOOKUP(A735,CATRAB!$A:$D,3,FALSE()),"")</f>
        <v/>
      </c>
      <c r="C735" t="str">
        <f>IFERROR(VLOOKUP(A735,CATRAB!$A:$D,4,FALSE()),"")</f>
        <v/>
      </c>
    </row>
    <row r="736" spans="2:3" x14ac:dyDescent="0.25">
      <c r="B736" t="str">
        <f>IFERROR(VLOOKUP(A736,CATRAB!$A:$D,3,FALSE()),"")</f>
        <v/>
      </c>
      <c r="C736" t="str">
        <f>IFERROR(VLOOKUP(A736,CATRAB!$A:$D,4,FALSE()),"")</f>
        <v/>
      </c>
    </row>
    <row r="737" spans="2:3" x14ac:dyDescent="0.25">
      <c r="B737" t="str">
        <f>IFERROR(VLOOKUP(A737,CATRAB!$A:$D,3,FALSE()),"")</f>
        <v/>
      </c>
      <c r="C737" t="str">
        <f>IFERROR(VLOOKUP(A737,CATRAB!$A:$D,4,FALSE()),"")</f>
        <v/>
      </c>
    </row>
    <row r="738" spans="2:3" x14ac:dyDescent="0.25">
      <c r="B738" t="str">
        <f>IFERROR(VLOOKUP(A738,CATRAB!$A:$D,3,FALSE()),"")</f>
        <v/>
      </c>
      <c r="C738" t="str">
        <f>IFERROR(VLOOKUP(A738,CATRAB!$A:$D,4,FALSE()),"")</f>
        <v/>
      </c>
    </row>
    <row r="739" spans="2:3" x14ac:dyDescent="0.25">
      <c r="B739" t="str">
        <f>IFERROR(VLOOKUP(A739,CATRAB!$A:$D,3,FALSE()),"")</f>
        <v/>
      </c>
      <c r="C739" t="str">
        <f>IFERROR(VLOOKUP(A739,CATRAB!$A:$D,4,FALSE()),"")</f>
        <v/>
      </c>
    </row>
    <row r="740" spans="2:3" x14ac:dyDescent="0.25">
      <c r="B740" t="str">
        <f>IFERROR(VLOOKUP(A740,CATRAB!$A:$D,3,FALSE()),"")</f>
        <v/>
      </c>
      <c r="C740" t="str">
        <f>IFERROR(VLOOKUP(A740,CATRAB!$A:$D,4,FALSE()),"")</f>
        <v/>
      </c>
    </row>
    <row r="741" spans="2:3" x14ac:dyDescent="0.25">
      <c r="B741" t="str">
        <f>IFERROR(VLOOKUP(A741,CATRAB!$A:$D,3,FALSE()),"")</f>
        <v/>
      </c>
      <c r="C741" t="str">
        <f>IFERROR(VLOOKUP(A741,CATRAB!$A:$D,4,FALSE()),"")</f>
        <v/>
      </c>
    </row>
    <row r="742" spans="2:3" x14ac:dyDescent="0.25">
      <c r="B742" t="str">
        <f>IFERROR(VLOOKUP(A742,CATRAB!$A:$D,3,FALSE()),"")</f>
        <v/>
      </c>
      <c r="C742" t="str">
        <f>IFERROR(VLOOKUP(A742,CATRAB!$A:$D,4,FALSE()),"")</f>
        <v/>
      </c>
    </row>
    <row r="743" spans="2:3" x14ac:dyDescent="0.25">
      <c r="B743" t="str">
        <f>IFERROR(VLOOKUP(A743,CATRAB!$A:$D,3,FALSE()),"")</f>
        <v/>
      </c>
      <c r="C743" t="str">
        <f>IFERROR(VLOOKUP(A743,CATRAB!$A:$D,4,FALSE()),"")</f>
        <v/>
      </c>
    </row>
    <row r="744" spans="2:3" x14ac:dyDescent="0.25">
      <c r="B744" t="str">
        <f>IFERROR(VLOOKUP(A744,CATRAB!$A:$D,3,FALSE()),"")</f>
        <v/>
      </c>
      <c r="C744" t="str">
        <f>IFERROR(VLOOKUP(A744,CATRAB!$A:$D,4,FALSE()),"")</f>
        <v/>
      </c>
    </row>
    <row r="745" spans="2:3" x14ac:dyDescent="0.25">
      <c r="B745" t="str">
        <f>IFERROR(VLOOKUP(A745,CATRAB!$A:$D,3,FALSE()),"")</f>
        <v/>
      </c>
      <c r="C745" t="str">
        <f>IFERROR(VLOOKUP(A745,CATRAB!$A:$D,4,FALSE()),"")</f>
        <v/>
      </c>
    </row>
    <row r="746" spans="2:3" x14ac:dyDescent="0.25">
      <c r="B746" t="str">
        <f>IFERROR(VLOOKUP(A746,CATRAB!$A:$D,3,FALSE()),"")</f>
        <v/>
      </c>
      <c r="C746" t="str">
        <f>IFERROR(VLOOKUP(A746,CATRAB!$A:$D,4,FALSE()),"")</f>
        <v/>
      </c>
    </row>
    <row r="747" spans="2:3" x14ac:dyDescent="0.25">
      <c r="B747" t="str">
        <f>IFERROR(VLOOKUP(A747,CATRAB!$A:$D,3,FALSE()),"")</f>
        <v/>
      </c>
      <c r="C747" t="str">
        <f>IFERROR(VLOOKUP(A747,CATRAB!$A:$D,4,FALSE()),"")</f>
        <v/>
      </c>
    </row>
    <row r="748" spans="2:3" x14ac:dyDescent="0.25">
      <c r="B748" t="str">
        <f>IFERROR(VLOOKUP(A748,CATRAB!$A:$D,3,FALSE()),"")</f>
        <v/>
      </c>
      <c r="C748" t="str">
        <f>IFERROR(VLOOKUP(A748,CATRAB!$A:$D,4,FALSE()),"")</f>
        <v/>
      </c>
    </row>
    <row r="749" spans="2:3" x14ac:dyDescent="0.25">
      <c r="B749" t="str">
        <f>IFERROR(VLOOKUP(A749,CATRAB!$A:$D,3,FALSE()),"")</f>
        <v/>
      </c>
      <c r="C749" t="str">
        <f>IFERROR(VLOOKUP(A749,CATRAB!$A:$D,4,FALSE()),"")</f>
        <v/>
      </c>
    </row>
    <row r="750" spans="2:3" x14ac:dyDescent="0.25">
      <c r="B750" t="str">
        <f>IFERROR(VLOOKUP(A750,CATRAB!$A:$D,3,FALSE()),"")</f>
        <v/>
      </c>
      <c r="C750" t="str">
        <f>IFERROR(VLOOKUP(A750,CATRAB!$A:$D,4,FALSE()),"")</f>
        <v/>
      </c>
    </row>
    <row r="751" spans="2:3" x14ac:dyDescent="0.25">
      <c r="B751" t="str">
        <f>IFERROR(VLOOKUP(A751,CATRAB!$A:$D,3,FALSE()),"")</f>
        <v/>
      </c>
      <c r="C751" t="str">
        <f>IFERROR(VLOOKUP(A751,CATRAB!$A:$D,4,FALSE()),"")</f>
        <v/>
      </c>
    </row>
    <row r="752" spans="2:3" x14ac:dyDescent="0.25">
      <c r="B752" t="str">
        <f>IFERROR(VLOOKUP(A752,CATRAB!$A:$D,3,FALSE()),"")</f>
        <v/>
      </c>
      <c r="C752" t="str">
        <f>IFERROR(VLOOKUP(A752,CATRAB!$A:$D,4,FALSE()),"")</f>
        <v/>
      </c>
    </row>
    <row r="753" spans="2:3" x14ac:dyDescent="0.25">
      <c r="B753" t="str">
        <f>IFERROR(VLOOKUP(A753,CATRAB!$A:$D,3,FALSE()),"")</f>
        <v/>
      </c>
      <c r="C753" t="str">
        <f>IFERROR(VLOOKUP(A753,CATRAB!$A:$D,4,FALSE()),"")</f>
        <v/>
      </c>
    </row>
    <row r="754" spans="2:3" x14ac:dyDescent="0.25">
      <c r="B754" t="str">
        <f>IFERROR(VLOOKUP(A754,CATRAB!$A:$D,3,FALSE()),"")</f>
        <v/>
      </c>
      <c r="C754" t="str">
        <f>IFERROR(VLOOKUP(A754,CATRAB!$A:$D,4,FALSE()),"")</f>
        <v/>
      </c>
    </row>
    <row r="755" spans="2:3" x14ac:dyDescent="0.25">
      <c r="B755" t="str">
        <f>IFERROR(VLOOKUP(A755,CATRAB!$A:$D,3,FALSE()),"")</f>
        <v/>
      </c>
      <c r="C755" t="str">
        <f>IFERROR(VLOOKUP(A755,CATRAB!$A:$D,4,FALSE()),"")</f>
        <v/>
      </c>
    </row>
    <row r="756" spans="2:3" x14ac:dyDescent="0.25">
      <c r="B756" t="str">
        <f>IFERROR(VLOOKUP(A756,CATRAB!$A:$D,3,FALSE()),"")</f>
        <v/>
      </c>
      <c r="C756" t="str">
        <f>IFERROR(VLOOKUP(A756,CATRAB!$A:$D,4,FALSE()),"")</f>
        <v/>
      </c>
    </row>
    <row r="757" spans="2:3" x14ac:dyDescent="0.25">
      <c r="B757" t="str">
        <f>IFERROR(VLOOKUP(A757,CATRAB!$A:$D,3,FALSE()),"")</f>
        <v/>
      </c>
      <c r="C757" t="str">
        <f>IFERROR(VLOOKUP(A757,CATRAB!$A:$D,4,FALSE()),"")</f>
        <v/>
      </c>
    </row>
    <row r="758" spans="2:3" x14ac:dyDescent="0.25">
      <c r="B758" t="str">
        <f>IFERROR(VLOOKUP(A758,CATRAB!$A:$D,3,FALSE()),"")</f>
        <v/>
      </c>
      <c r="C758" t="str">
        <f>IFERROR(VLOOKUP(A758,CATRAB!$A:$D,4,FALSE()),"")</f>
        <v/>
      </c>
    </row>
    <row r="759" spans="2:3" x14ac:dyDescent="0.25">
      <c r="B759" t="str">
        <f>IFERROR(VLOOKUP(A759,CATRAB!$A:$D,3,FALSE()),"")</f>
        <v/>
      </c>
      <c r="C759" t="str">
        <f>IFERROR(VLOOKUP(A759,CATRAB!$A:$D,4,FALSE()),"")</f>
        <v/>
      </c>
    </row>
    <row r="760" spans="2:3" x14ac:dyDescent="0.25">
      <c r="B760" t="str">
        <f>IFERROR(VLOOKUP(A760,CATRAB!$A:$D,3,FALSE()),"")</f>
        <v/>
      </c>
      <c r="C760" t="str">
        <f>IFERROR(VLOOKUP(A760,CATRAB!$A:$D,4,FALSE()),"")</f>
        <v/>
      </c>
    </row>
    <row r="761" spans="2:3" x14ac:dyDescent="0.25">
      <c r="B761" t="str">
        <f>IFERROR(VLOOKUP(A761,CATRAB!$A:$D,3,FALSE()),"")</f>
        <v/>
      </c>
      <c r="C761" t="str">
        <f>IFERROR(VLOOKUP(A761,CATRAB!$A:$D,4,FALSE()),"")</f>
        <v/>
      </c>
    </row>
    <row r="762" spans="2:3" x14ac:dyDescent="0.25">
      <c r="B762" t="str">
        <f>IFERROR(VLOOKUP(A762,CATRAB!$A:$D,3,FALSE()),"")</f>
        <v/>
      </c>
      <c r="C762" t="str">
        <f>IFERROR(VLOOKUP(A762,CATRAB!$A:$D,4,FALSE()),"")</f>
        <v/>
      </c>
    </row>
    <row r="763" spans="2:3" x14ac:dyDescent="0.25">
      <c r="B763" t="str">
        <f>IFERROR(VLOOKUP(A763,CATRAB!$A:$D,3,FALSE()),"")</f>
        <v/>
      </c>
      <c r="C763" t="str">
        <f>IFERROR(VLOOKUP(A763,CATRAB!$A:$D,4,FALSE()),"")</f>
        <v/>
      </c>
    </row>
    <row r="764" spans="2:3" x14ac:dyDescent="0.25">
      <c r="B764" t="str">
        <f>IFERROR(VLOOKUP(A764,CATRAB!$A:$D,3,FALSE()),"")</f>
        <v/>
      </c>
      <c r="C764" t="str">
        <f>IFERROR(VLOOKUP(A764,CATRAB!$A:$D,4,FALSE()),"")</f>
        <v/>
      </c>
    </row>
    <row r="765" spans="2:3" x14ac:dyDescent="0.25">
      <c r="B765" t="str">
        <f>IFERROR(VLOOKUP(A765,CATRAB!$A:$D,3,FALSE()),"")</f>
        <v/>
      </c>
      <c r="C765" t="str">
        <f>IFERROR(VLOOKUP(A765,CATRAB!$A:$D,4,FALSE()),"")</f>
        <v/>
      </c>
    </row>
    <row r="766" spans="2:3" x14ac:dyDescent="0.25">
      <c r="B766" t="str">
        <f>IFERROR(VLOOKUP(A766,CATRAB!$A:$D,3,FALSE()),"")</f>
        <v/>
      </c>
      <c r="C766" t="str">
        <f>IFERROR(VLOOKUP(A766,CATRAB!$A:$D,4,FALSE()),"")</f>
        <v/>
      </c>
    </row>
    <row r="767" spans="2:3" x14ac:dyDescent="0.25">
      <c r="B767" t="str">
        <f>IFERROR(VLOOKUP(A767,CATRAB!$A:$D,3,FALSE()),"")</f>
        <v/>
      </c>
      <c r="C767" t="str">
        <f>IFERROR(VLOOKUP(A767,CATRAB!$A:$D,4,FALSE()),"")</f>
        <v/>
      </c>
    </row>
    <row r="768" spans="2:3" x14ac:dyDescent="0.25">
      <c r="B768" t="str">
        <f>IFERROR(VLOOKUP(A768,CATRAB!$A:$D,3,FALSE()),"")</f>
        <v/>
      </c>
      <c r="C768" t="str">
        <f>IFERROR(VLOOKUP(A768,CATRAB!$A:$D,4,FALSE()),"")</f>
        <v/>
      </c>
    </row>
    <row r="769" spans="2:3" x14ac:dyDescent="0.25">
      <c r="B769" t="str">
        <f>IFERROR(VLOOKUP(A769,CATRAB!$A:$D,3,FALSE()),"")</f>
        <v/>
      </c>
      <c r="C769" t="str">
        <f>IFERROR(VLOOKUP(A769,CATRAB!$A:$D,4,FALSE()),"")</f>
        <v/>
      </c>
    </row>
    <row r="770" spans="2:3" x14ac:dyDescent="0.25">
      <c r="B770" t="str">
        <f>IFERROR(VLOOKUP(A770,CATRAB!$A:$D,3,FALSE()),"")</f>
        <v/>
      </c>
      <c r="C770" t="str">
        <f>IFERROR(VLOOKUP(A770,CATRAB!$A:$D,4,FALSE()),"")</f>
        <v/>
      </c>
    </row>
    <row r="771" spans="2:3" x14ac:dyDescent="0.25">
      <c r="B771" t="str">
        <f>IFERROR(VLOOKUP(A771,CATRAB!$A:$D,3,FALSE()),"")</f>
        <v/>
      </c>
      <c r="C771" t="str">
        <f>IFERROR(VLOOKUP(A771,CATRAB!$A:$D,4,FALSE()),"")</f>
        <v/>
      </c>
    </row>
    <row r="772" spans="2:3" x14ac:dyDescent="0.25">
      <c r="B772" t="str">
        <f>IFERROR(VLOOKUP(A772,CATRAB!$A:$D,3,FALSE()),"")</f>
        <v/>
      </c>
      <c r="C772" t="str">
        <f>IFERROR(VLOOKUP(A772,CATRAB!$A:$D,4,FALSE()),"")</f>
        <v/>
      </c>
    </row>
    <row r="773" spans="2:3" x14ac:dyDescent="0.25">
      <c r="B773" t="str">
        <f>IFERROR(VLOOKUP(A773,CATRAB!$A:$D,3,FALSE()),"")</f>
        <v/>
      </c>
      <c r="C773" t="str">
        <f>IFERROR(VLOOKUP(A773,CATRAB!$A:$D,4,FALSE()),"")</f>
        <v/>
      </c>
    </row>
    <row r="774" spans="2:3" x14ac:dyDescent="0.25">
      <c r="B774" t="str">
        <f>IFERROR(VLOOKUP(A774,CATRAB!$A:$D,3,FALSE()),"")</f>
        <v/>
      </c>
      <c r="C774" t="str">
        <f>IFERROR(VLOOKUP(A774,CATRAB!$A:$D,4,FALSE()),"")</f>
        <v/>
      </c>
    </row>
    <row r="775" spans="2:3" x14ac:dyDescent="0.25">
      <c r="B775" t="str">
        <f>IFERROR(VLOOKUP(A775,CATRAB!$A:$D,3,FALSE()),"")</f>
        <v/>
      </c>
      <c r="C775" t="str">
        <f>IFERROR(VLOOKUP(A775,CATRAB!$A:$D,4,FALSE()),"")</f>
        <v/>
      </c>
    </row>
    <row r="776" spans="2:3" x14ac:dyDescent="0.25">
      <c r="B776" t="str">
        <f>IFERROR(VLOOKUP(A776,CATRAB!$A:$D,3,FALSE()),"")</f>
        <v/>
      </c>
      <c r="C776" t="str">
        <f>IFERROR(VLOOKUP(A776,CATRAB!$A:$D,4,FALSE()),"")</f>
        <v/>
      </c>
    </row>
    <row r="777" spans="2:3" x14ac:dyDescent="0.25">
      <c r="B777" t="str">
        <f>IFERROR(VLOOKUP(A777,CATRAB!$A:$D,3,FALSE()),"")</f>
        <v/>
      </c>
      <c r="C777" t="str">
        <f>IFERROR(VLOOKUP(A777,CATRAB!$A:$D,4,FALSE()),"")</f>
        <v/>
      </c>
    </row>
    <row r="778" spans="2:3" x14ac:dyDescent="0.25">
      <c r="B778" t="str">
        <f>IFERROR(VLOOKUP(A778,CATRAB!$A:$D,3,FALSE()),"")</f>
        <v/>
      </c>
      <c r="C778" t="str">
        <f>IFERROR(VLOOKUP(A778,CATRAB!$A:$D,4,FALSE()),"")</f>
        <v/>
      </c>
    </row>
    <row r="779" spans="2:3" x14ac:dyDescent="0.25">
      <c r="B779" t="str">
        <f>IFERROR(VLOOKUP(A779,CATRAB!$A:$D,3,FALSE()),"")</f>
        <v/>
      </c>
      <c r="C779" t="str">
        <f>IFERROR(VLOOKUP(A779,CATRAB!$A:$D,4,FALSE()),"")</f>
        <v/>
      </c>
    </row>
    <row r="780" spans="2:3" x14ac:dyDescent="0.25">
      <c r="B780" t="str">
        <f>IFERROR(VLOOKUP(A780,CATRAB!$A:$D,3,FALSE()),"")</f>
        <v/>
      </c>
      <c r="C780" t="str">
        <f>IFERROR(VLOOKUP(A780,CATRAB!$A:$D,4,FALSE()),"")</f>
        <v/>
      </c>
    </row>
    <row r="781" spans="2:3" x14ac:dyDescent="0.25">
      <c r="B781" t="str">
        <f>IFERROR(VLOOKUP(A781,CATRAB!$A:$D,3,FALSE()),"")</f>
        <v/>
      </c>
      <c r="C781" t="str">
        <f>IFERROR(VLOOKUP(A781,CATRAB!$A:$D,4,FALSE()),"")</f>
        <v/>
      </c>
    </row>
    <row r="782" spans="2:3" x14ac:dyDescent="0.25">
      <c r="B782" t="str">
        <f>IFERROR(VLOOKUP(A782,CATRAB!$A:$D,3,FALSE()),"")</f>
        <v/>
      </c>
      <c r="C782" t="str">
        <f>IFERROR(VLOOKUP(A782,CATRAB!$A:$D,4,FALSE()),"")</f>
        <v/>
      </c>
    </row>
    <row r="783" spans="2:3" x14ac:dyDescent="0.25">
      <c r="B783" t="str">
        <f>IFERROR(VLOOKUP(A783,CATRAB!$A:$D,3,FALSE()),"")</f>
        <v/>
      </c>
      <c r="C783" t="str">
        <f>IFERROR(VLOOKUP(A783,CATRAB!$A:$D,4,FALSE()),"")</f>
        <v/>
      </c>
    </row>
    <row r="784" spans="2:3" x14ac:dyDescent="0.25">
      <c r="B784" t="str">
        <f>IFERROR(VLOOKUP(A784,CATRAB!$A:$D,3,FALSE()),"")</f>
        <v/>
      </c>
      <c r="C784" t="str">
        <f>IFERROR(VLOOKUP(A784,CATRAB!$A:$D,4,FALSE()),"")</f>
        <v/>
      </c>
    </row>
    <row r="785" spans="2:3" x14ac:dyDescent="0.25">
      <c r="B785" t="str">
        <f>IFERROR(VLOOKUP(A785,CATRAB!$A:$D,3,FALSE()),"")</f>
        <v/>
      </c>
      <c r="C785" t="str">
        <f>IFERROR(VLOOKUP(A785,CATRAB!$A:$D,4,FALSE()),"")</f>
        <v/>
      </c>
    </row>
    <row r="786" spans="2:3" x14ac:dyDescent="0.25">
      <c r="B786" t="str">
        <f>IFERROR(VLOOKUP(A786,CATRAB!$A:$D,3,FALSE()),"")</f>
        <v/>
      </c>
      <c r="C786" t="str">
        <f>IFERROR(VLOOKUP(A786,CATRAB!$A:$D,4,FALSE()),"")</f>
        <v/>
      </c>
    </row>
    <row r="787" spans="2:3" x14ac:dyDescent="0.25">
      <c r="B787" t="str">
        <f>IFERROR(VLOOKUP(A787,CATRAB!$A:$D,3,FALSE()),"")</f>
        <v/>
      </c>
      <c r="C787" t="str">
        <f>IFERROR(VLOOKUP(A787,CATRAB!$A:$D,4,FALSE()),"")</f>
        <v/>
      </c>
    </row>
    <row r="788" spans="2:3" x14ac:dyDescent="0.25">
      <c r="B788" t="str">
        <f>IFERROR(VLOOKUP(A788,CATRAB!$A:$D,3,FALSE()),"")</f>
        <v/>
      </c>
      <c r="C788" t="str">
        <f>IFERROR(VLOOKUP(A788,CATRAB!$A:$D,4,FALSE()),"")</f>
        <v/>
      </c>
    </row>
    <row r="789" spans="2:3" x14ac:dyDescent="0.25">
      <c r="B789" t="str">
        <f>IFERROR(VLOOKUP(A789,CATRAB!$A:$D,3,FALSE()),"")</f>
        <v/>
      </c>
      <c r="C789" t="str">
        <f>IFERROR(VLOOKUP(A789,CATRAB!$A:$D,4,FALSE()),"")</f>
        <v/>
      </c>
    </row>
    <row r="790" spans="2:3" x14ac:dyDescent="0.25">
      <c r="B790" t="str">
        <f>IFERROR(VLOOKUP(A790,CATRAB!$A:$D,3,FALSE()),"")</f>
        <v/>
      </c>
      <c r="C790" t="str">
        <f>IFERROR(VLOOKUP(A790,CATRAB!$A:$D,4,FALSE()),"")</f>
        <v/>
      </c>
    </row>
    <row r="791" spans="2:3" x14ac:dyDescent="0.25">
      <c r="B791" t="str">
        <f>IFERROR(VLOOKUP(A791,CATRAB!$A:$D,3,FALSE()),"")</f>
        <v/>
      </c>
      <c r="C791" t="str">
        <f>IFERROR(VLOOKUP(A791,CATRAB!$A:$D,4,FALSE()),"")</f>
        <v/>
      </c>
    </row>
    <row r="792" spans="2:3" x14ac:dyDescent="0.25">
      <c r="B792" t="str">
        <f>IFERROR(VLOOKUP(A792,CATRAB!$A:$D,3,FALSE()),"")</f>
        <v/>
      </c>
      <c r="C792" t="str">
        <f>IFERROR(VLOOKUP(A792,CATRAB!$A:$D,4,FALSE()),"")</f>
        <v/>
      </c>
    </row>
    <row r="793" spans="2:3" x14ac:dyDescent="0.25">
      <c r="B793" t="str">
        <f>IFERROR(VLOOKUP(A793,CATRAB!$A:$D,3,FALSE()),"")</f>
        <v/>
      </c>
      <c r="C793" t="str">
        <f>IFERROR(VLOOKUP(A793,CATRAB!$A:$D,4,FALSE()),"")</f>
        <v/>
      </c>
    </row>
    <row r="794" spans="2:3" x14ac:dyDescent="0.25">
      <c r="B794" t="str">
        <f>IFERROR(VLOOKUP(A794,CATRAB!$A:$D,3,FALSE()),"")</f>
        <v/>
      </c>
      <c r="C794" t="str">
        <f>IFERROR(VLOOKUP(A794,CATRAB!$A:$D,4,FALSE()),"")</f>
        <v/>
      </c>
    </row>
    <row r="795" spans="2:3" x14ac:dyDescent="0.25">
      <c r="B795" t="str">
        <f>IFERROR(VLOOKUP(A795,CATRAB!$A:$D,3,FALSE()),"")</f>
        <v/>
      </c>
      <c r="C795" t="str">
        <f>IFERROR(VLOOKUP(A795,CATRAB!$A:$D,4,FALSE()),"")</f>
        <v/>
      </c>
    </row>
    <row r="796" spans="2:3" x14ac:dyDescent="0.25">
      <c r="B796" t="str">
        <f>IFERROR(VLOOKUP(A796,CATRAB!$A:$D,3,FALSE()),"")</f>
        <v/>
      </c>
      <c r="C796" t="str">
        <f>IFERROR(VLOOKUP(A796,CATRAB!$A:$D,4,FALSE()),"")</f>
        <v/>
      </c>
    </row>
    <row r="797" spans="2:3" x14ac:dyDescent="0.25">
      <c r="B797" t="str">
        <f>IFERROR(VLOOKUP(A797,CATRAB!$A:$D,3,FALSE()),"")</f>
        <v/>
      </c>
      <c r="C797" t="str">
        <f>IFERROR(VLOOKUP(A797,CATRAB!$A:$D,4,FALSE()),"")</f>
        <v/>
      </c>
    </row>
    <row r="798" spans="2:3" x14ac:dyDescent="0.25">
      <c r="B798" t="str">
        <f>IFERROR(VLOOKUP(A798,CATRAB!$A:$D,3,FALSE()),"")</f>
        <v/>
      </c>
      <c r="C798" t="str">
        <f>IFERROR(VLOOKUP(A798,CATRAB!$A:$D,4,FALSE()),"")</f>
        <v/>
      </c>
    </row>
    <row r="799" spans="2:3" x14ac:dyDescent="0.25">
      <c r="B799" t="str">
        <f>IFERROR(VLOOKUP(A799,CATRAB!$A:$D,3,FALSE()),"")</f>
        <v/>
      </c>
      <c r="C799" t="str">
        <f>IFERROR(VLOOKUP(A799,CATRAB!$A:$D,4,FALSE()),"")</f>
        <v/>
      </c>
    </row>
    <row r="800" spans="2:3" x14ac:dyDescent="0.25">
      <c r="B800" t="str">
        <f>IFERROR(VLOOKUP(A800,CATRAB!$A:$D,3,FALSE()),"")</f>
        <v/>
      </c>
      <c r="C800" t="str">
        <f>IFERROR(VLOOKUP(A800,CATRAB!$A:$D,4,FALSE()),"")</f>
        <v/>
      </c>
    </row>
    <row r="801" spans="2:3" x14ac:dyDescent="0.25">
      <c r="B801" t="str">
        <f>IFERROR(VLOOKUP(A801,CATRAB!$A:$D,3,FALSE()),"")</f>
        <v/>
      </c>
      <c r="C801" t="str">
        <f>IFERROR(VLOOKUP(A801,CATRAB!$A:$D,4,FALSE()),"")</f>
        <v/>
      </c>
    </row>
    <row r="802" spans="2:3" x14ac:dyDescent="0.25">
      <c r="B802" t="str">
        <f>IFERROR(VLOOKUP(A802,CATRAB!$A:$D,3,FALSE()),"")</f>
        <v/>
      </c>
      <c r="C802" t="str">
        <f>IFERROR(VLOOKUP(A802,CATRAB!$A:$D,4,FALSE()),"")</f>
        <v/>
      </c>
    </row>
    <row r="803" spans="2:3" x14ac:dyDescent="0.25">
      <c r="B803" t="str">
        <f>IFERROR(VLOOKUP(A803,CATRAB!$A:$D,3,FALSE()),"")</f>
        <v/>
      </c>
      <c r="C803" t="str">
        <f>IFERROR(VLOOKUP(A803,CATRAB!$A:$D,4,FALSE()),"")</f>
        <v/>
      </c>
    </row>
    <row r="804" spans="2:3" x14ac:dyDescent="0.25">
      <c r="B804" t="str">
        <f>IFERROR(VLOOKUP(A804,CATRAB!$A:$D,3,FALSE()),"")</f>
        <v/>
      </c>
      <c r="C804" t="str">
        <f>IFERROR(VLOOKUP(A804,CATRAB!$A:$D,4,FALSE()),"")</f>
        <v/>
      </c>
    </row>
    <row r="805" spans="2:3" x14ac:dyDescent="0.25">
      <c r="B805" t="str">
        <f>IFERROR(VLOOKUP(A805,CATRAB!$A:$D,3,FALSE()),"")</f>
        <v/>
      </c>
      <c r="C805" t="str">
        <f>IFERROR(VLOOKUP(A805,CATRAB!$A:$D,4,FALSE()),"")</f>
        <v/>
      </c>
    </row>
    <row r="806" spans="2:3" x14ac:dyDescent="0.25">
      <c r="B806" t="str">
        <f>IFERROR(VLOOKUP(A806,CATRAB!$A:$D,3,FALSE()),"")</f>
        <v/>
      </c>
      <c r="C806" t="str">
        <f>IFERROR(VLOOKUP(A806,CATRAB!$A:$D,4,FALSE()),"")</f>
        <v/>
      </c>
    </row>
    <row r="807" spans="2:3" x14ac:dyDescent="0.25">
      <c r="B807" t="str">
        <f>IFERROR(VLOOKUP(A807,CATRAB!$A:$D,3,FALSE()),"")</f>
        <v/>
      </c>
      <c r="C807" t="str">
        <f>IFERROR(VLOOKUP(A807,CATRAB!$A:$D,4,FALSE()),"")</f>
        <v/>
      </c>
    </row>
    <row r="808" spans="2:3" x14ac:dyDescent="0.25">
      <c r="B808" t="str">
        <f>IFERROR(VLOOKUP(A808,CATRAB!$A:$D,3,FALSE()),"")</f>
        <v/>
      </c>
      <c r="C808" t="str">
        <f>IFERROR(VLOOKUP(A808,CATRAB!$A:$D,4,FALSE()),"")</f>
        <v/>
      </c>
    </row>
    <row r="809" spans="2:3" x14ac:dyDescent="0.25">
      <c r="B809" t="str">
        <f>IFERROR(VLOOKUP(A809,CATRAB!$A:$D,3,FALSE()),"")</f>
        <v/>
      </c>
      <c r="C809" t="str">
        <f>IFERROR(VLOOKUP(A809,CATRAB!$A:$D,4,FALSE()),"")</f>
        <v/>
      </c>
    </row>
    <row r="810" spans="2:3" x14ac:dyDescent="0.25">
      <c r="B810" t="str">
        <f>IFERROR(VLOOKUP(A810,CATRAB!$A:$D,3,FALSE()),"")</f>
        <v/>
      </c>
      <c r="C810" t="str">
        <f>IFERROR(VLOOKUP(A810,CATRAB!$A:$D,4,FALSE()),"")</f>
        <v/>
      </c>
    </row>
    <row r="811" spans="2:3" x14ac:dyDescent="0.25">
      <c r="B811" t="str">
        <f>IFERROR(VLOOKUP(A811,CATRAB!$A:$D,3,FALSE()),"")</f>
        <v/>
      </c>
      <c r="C811" t="str">
        <f>IFERROR(VLOOKUP(A811,CATRAB!$A:$D,4,FALSE()),"")</f>
        <v/>
      </c>
    </row>
    <row r="812" spans="2:3" x14ac:dyDescent="0.25">
      <c r="B812" t="str">
        <f>IFERROR(VLOOKUP(A812,CATRAB!$A:$D,3,FALSE()),"")</f>
        <v/>
      </c>
      <c r="C812" t="str">
        <f>IFERROR(VLOOKUP(A812,CATRAB!$A:$D,4,FALSE()),"")</f>
        <v/>
      </c>
    </row>
    <row r="813" spans="2:3" x14ac:dyDescent="0.25">
      <c r="B813" t="str">
        <f>IFERROR(VLOOKUP(A813,CATRAB!$A:$D,3,FALSE()),"")</f>
        <v/>
      </c>
      <c r="C813" t="str">
        <f>IFERROR(VLOOKUP(A813,CATRAB!$A:$D,4,FALSE()),"")</f>
        <v/>
      </c>
    </row>
    <row r="814" spans="2:3" x14ac:dyDescent="0.25">
      <c r="B814" t="str">
        <f>IFERROR(VLOOKUP(A814,CATRAB!$A:$D,3,FALSE()),"")</f>
        <v/>
      </c>
      <c r="C814" t="str">
        <f>IFERROR(VLOOKUP(A814,CATRAB!$A:$D,4,FALSE()),"")</f>
        <v/>
      </c>
    </row>
    <row r="815" spans="2:3" x14ac:dyDescent="0.25">
      <c r="B815" t="str">
        <f>IFERROR(VLOOKUP(A815,CATRAB!$A:$D,3,FALSE()),"")</f>
        <v/>
      </c>
      <c r="C815" t="str">
        <f>IFERROR(VLOOKUP(A815,CATRAB!$A:$D,4,FALSE()),"")</f>
        <v/>
      </c>
    </row>
    <row r="816" spans="2:3" x14ac:dyDescent="0.25">
      <c r="B816" t="str">
        <f>IFERROR(VLOOKUP(A816,CATRAB!$A:$D,3,FALSE()),"")</f>
        <v/>
      </c>
      <c r="C816" t="str">
        <f>IFERROR(VLOOKUP(A816,CATRAB!$A:$D,4,FALSE()),"")</f>
        <v/>
      </c>
    </row>
    <row r="817" spans="2:3" x14ac:dyDescent="0.25">
      <c r="B817" t="str">
        <f>IFERROR(VLOOKUP(A817,CATRAB!$A:$D,3,FALSE()),"")</f>
        <v/>
      </c>
      <c r="C817" t="str">
        <f>IFERROR(VLOOKUP(A817,CATRAB!$A:$D,4,FALSE()),"")</f>
        <v/>
      </c>
    </row>
    <row r="818" spans="2:3" x14ac:dyDescent="0.25">
      <c r="B818" t="str">
        <f>IFERROR(VLOOKUP(A818,CATRAB!$A:$D,3,FALSE()),"")</f>
        <v/>
      </c>
      <c r="C818" t="str">
        <f>IFERROR(VLOOKUP(A818,CATRAB!$A:$D,4,FALSE()),"")</f>
        <v/>
      </c>
    </row>
    <row r="819" spans="2:3" x14ac:dyDescent="0.25">
      <c r="B819" t="str">
        <f>IFERROR(VLOOKUP(A819,CATRAB!$A:$D,3,FALSE()),"")</f>
        <v/>
      </c>
      <c r="C819" t="str">
        <f>IFERROR(VLOOKUP(A819,CATRAB!$A:$D,4,FALSE()),"")</f>
        <v/>
      </c>
    </row>
    <row r="820" spans="2:3" x14ac:dyDescent="0.25">
      <c r="B820" t="str">
        <f>IFERROR(VLOOKUP(A820,CATRAB!$A:$D,3,FALSE()),"")</f>
        <v/>
      </c>
      <c r="C820" t="str">
        <f>IFERROR(VLOOKUP(A820,CATRAB!$A:$D,4,FALSE()),"")</f>
        <v/>
      </c>
    </row>
    <row r="821" spans="2:3" x14ac:dyDescent="0.25">
      <c r="B821" t="str">
        <f>IFERROR(VLOOKUP(A821,CATRAB!$A:$D,3,FALSE()),"")</f>
        <v/>
      </c>
      <c r="C821" t="str">
        <f>IFERROR(VLOOKUP(A821,CATRAB!$A:$D,4,FALSE()),"")</f>
        <v/>
      </c>
    </row>
    <row r="822" spans="2:3" x14ac:dyDescent="0.25">
      <c r="B822" t="str">
        <f>IFERROR(VLOOKUP(A822,CATRAB!$A:$D,3,FALSE()),"")</f>
        <v/>
      </c>
      <c r="C822" t="str">
        <f>IFERROR(VLOOKUP(A822,CATRAB!$A:$D,4,FALSE()),"")</f>
        <v/>
      </c>
    </row>
    <row r="823" spans="2:3" x14ac:dyDescent="0.25">
      <c r="B823" t="str">
        <f>IFERROR(VLOOKUP(A823,CATRAB!$A:$D,3,FALSE()),"")</f>
        <v/>
      </c>
      <c r="C823" t="str">
        <f>IFERROR(VLOOKUP(A823,CATRAB!$A:$D,4,FALSE()),"")</f>
        <v/>
      </c>
    </row>
    <row r="824" spans="2:3" x14ac:dyDescent="0.25">
      <c r="B824" t="str">
        <f>IFERROR(VLOOKUP(A824,CATRAB!$A:$D,3,FALSE()),"")</f>
        <v/>
      </c>
      <c r="C824" t="str">
        <f>IFERROR(VLOOKUP(A824,CATRAB!$A:$D,4,FALSE()),"")</f>
        <v/>
      </c>
    </row>
    <row r="825" spans="2:3" x14ac:dyDescent="0.25">
      <c r="B825" t="str">
        <f>IFERROR(VLOOKUP(A825,CATRAB!$A:$D,3,FALSE()),"")</f>
        <v/>
      </c>
      <c r="C825" t="str">
        <f>IFERROR(VLOOKUP(A825,CATRAB!$A:$D,4,FALSE()),"")</f>
        <v/>
      </c>
    </row>
    <row r="826" spans="2:3" x14ac:dyDescent="0.25">
      <c r="B826" t="str">
        <f>IFERROR(VLOOKUP(A826,CATRAB!$A:$D,3,FALSE()),"")</f>
        <v/>
      </c>
      <c r="C826" t="str">
        <f>IFERROR(VLOOKUP(A826,CATRAB!$A:$D,4,FALSE()),"")</f>
        <v/>
      </c>
    </row>
    <row r="827" spans="2:3" x14ac:dyDescent="0.25">
      <c r="B827" t="str">
        <f>IFERROR(VLOOKUP(A827,CATRAB!$A:$D,3,FALSE()),"")</f>
        <v/>
      </c>
      <c r="C827" t="str">
        <f>IFERROR(VLOOKUP(A827,CATRAB!$A:$D,4,FALSE()),"")</f>
        <v/>
      </c>
    </row>
    <row r="828" spans="2:3" x14ac:dyDescent="0.25">
      <c r="B828" t="str">
        <f>IFERROR(VLOOKUP(A828,CATRAB!$A:$D,3,FALSE()),"")</f>
        <v/>
      </c>
      <c r="C828" t="str">
        <f>IFERROR(VLOOKUP(A828,CATRAB!$A:$D,4,FALSE()),"")</f>
        <v/>
      </c>
    </row>
    <row r="829" spans="2:3" x14ac:dyDescent="0.25">
      <c r="B829" t="str">
        <f>IFERROR(VLOOKUP(A829,CATRAB!$A:$D,3,FALSE()),"")</f>
        <v/>
      </c>
      <c r="C829" t="str">
        <f>IFERROR(VLOOKUP(A829,CATRAB!$A:$D,4,FALSE()),"")</f>
        <v/>
      </c>
    </row>
    <row r="830" spans="2:3" x14ac:dyDescent="0.25">
      <c r="B830" t="str">
        <f>IFERROR(VLOOKUP(A830,CATRAB!$A:$D,3,FALSE()),"")</f>
        <v/>
      </c>
      <c r="C830" t="str">
        <f>IFERROR(VLOOKUP(A830,CATRAB!$A:$D,4,FALSE()),"")</f>
        <v/>
      </c>
    </row>
    <row r="831" spans="2:3" x14ac:dyDescent="0.25">
      <c r="B831" t="str">
        <f>IFERROR(VLOOKUP(A831,CATRAB!$A:$D,3,FALSE()),"")</f>
        <v/>
      </c>
      <c r="C831" t="str">
        <f>IFERROR(VLOOKUP(A831,CATRAB!$A:$D,4,FALSE()),"")</f>
        <v/>
      </c>
    </row>
    <row r="832" spans="2:3" x14ac:dyDescent="0.25">
      <c r="B832" t="str">
        <f>IFERROR(VLOOKUP(A832,CATRAB!$A:$D,3,FALSE()),"")</f>
        <v/>
      </c>
      <c r="C832" t="str">
        <f>IFERROR(VLOOKUP(A832,CATRAB!$A:$D,4,FALSE()),"")</f>
        <v/>
      </c>
    </row>
    <row r="833" spans="2:3" x14ac:dyDescent="0.25">
      <c r="B833" t="str">
        <f>IFERROR(VLOOKUP(A833,CATRAB!$A:$D,3,FALSE()),"")</f>
        <v/>
      </c>
      <c r="C833" t="str">
        <f>IFERROR(VLOOKUP(A833,CATRAB!$A:$D,4,FALSE()),"")</f>
        <v/>
      </c>
    </row>
    <row r="834" spans="2:3" x14ac:dyDescent="0.25">
      <c r="B834" t="str">
        <f>IFERROR(VLOOKUP(A834,CATRAB!$A:$D,3,FALSE()),"")</f>
        <v/>
      </c>
      <c r="C834" t="str">
        <f>IFERROR(VLOOKUP(A834,CATRAB!$A:$D,4,FALSE()),"")</f>
        <v/>
      </c>
    </row>
    <row r="835" spans="2:3" x14ac:dyDescent="0.25">
      <c r="B835" t="str">
        <f>IFERROR(VLOOKUP(A835,CATRAB!$A:$D,3,FALSE()),"")</f>
        <v/>
      </c>
      <c r="C835" t="str">
        <f>IFERROR(VLOOKUP(A835,CATRAB!$A:$D,4,FALSE()),"")</f>
        <v/>
      </c>
    </row>
    <row r="836" spans="2:3" x14ac:dyDescent="0.25">
      <c r="B836" t="str">
        <f>IFERROR(VLOOKUP(A836,CATRAB!$A:$D,3,FALSE()),"")</f>
        <v/>
      </c>
      <c r="C836" t="str">
        <f>IFERROR(VLOOKUP(A836,CATRAB!$A:$D,4,FALSE()),"")</f>
        <v/>
      </c>
    </row>
    <row r="837" spans="2:3" x14ac:dyDescent="0.25">
      <c r="B837" t="str">
        <f>IFERROR(VLOOKUP(A837,CATRAB!$A:$D,3,FALSE()),"")</f>
        <v/>
      </c>
      <c r="C837" t="str">
        <f>IFERROR(VLOOKUP(A837,CATRAB!$A:$D,4,FALSE()),"")</f>
        <v/>
      </c>
    </row>
    <row r="838" spans="2:3" x14ac:dyDescent="0.25">
      <c r="B838" t="str">
        <f>IFERROR(VLOOKUP(A838,CATRAB!$A:$D,3,FALSE()),"")</f>
        <v/>
      </c>
      <c r="C838" t="str">
        <f>IFERROR(VLOOKUP(A838,CATRAB!$A:$D,4,FALSE()),"")</f>
        <v/>
      </c>
    </row>
    <row r="839" spans="2:3" x14ac:dyDescent="0.25">
      <c r="B839" t="str">
        <f>IFERROR(VLOOKUP(A839,CATRAB!$A:$D,3,FALSE()),"")</f>
        <v/>
      </c>
      <c r="C839" t="str">
        <f>IFERROR(VLOOKUP(A839,CATRAB!$A:$D,4,FALSE()),"")</f>
        <v/>
      </c>
    </row>
    <row r="840" spans="2:3" x14ac:dyDescent="0.25">
      <c r="B840" t="str">
        <f>IFERROR(VLOOKUP(A840,CATRAB!$A:$D,3,FALSE()),"")</f>
        <v/>
      </c>
      <c r="C840" t="str">
        <f>IFERROR(VLOOKUP(A840,CATRAB!$A:$D,4,FALSE()),"")</f>
        <v/>
      </c>
    </row>
    <row r="841" spans="2:3" x14ac:dyDescent="0.25">
      <c r="B841" t="str">
        <f>IFERROR(VLOOKUP(A841,CATRAB!$A:$D,3,FALSE()),"")</f>
        <v/>
      </c>
      <c r="C841" t="str">
        <f>IFERROR(VLOOKUP(A841,CATRAB!$A:$D,4,FALSE()),"")</f>
        <v/>
      </c>
    </row>
    <row r="842" spans="2:3" x14ac:dyDescent="0.25">
      <c r="B842" t="str">
        <f>IFERROR(VLOOKUP(A842,CATRAB!$A:$D,3,FALSE()),"")</f>
        <v/>
      </c>
      <c r="C842" t="str">
        <f>IFERROR(VLOOKUP(A842,CATRAB!$A:$D,4,FALSE()),"")</f>
        <v/>
      </c>
    </row>
    <row r="843" spans="2:3" x14ac:dyDescent="0.25">
      <c r="B843" t="str">
        <f>IFERROR(VLOOKUP(A843,CATRAB!$A:$D,3,FALSE()),"")</f>
        <v/>
      </c>
      <c r="C843" t="str">
        <f>IFERROR(VLOOKUP(A843,CATRAB!$A:$D,4,FALSE()),"")</f>
        <v/>
      </c>
    </row>
    <row r="844" spans="2:3" x14ac:dyDescent="0.25">
      <c r="B844" t="str">
        <f>IFERROR(VLOOKUP(A844,CATRAB!$A:$D,3,FALSE()),"")</f>
        <v/>
      </c>
      <c r="C844" t="str">
        <f>IFERROR(VLOOKUP(A844,CATRAB!$A:$D,4,FALSE()),"")</f>
        <v/>
      </c>
    </row>
    <row r="845" spans="2:3" x14ac:dyDescent="0.25">
      <c r="B845" t="str">
        <f>IFERROR(VLOOKUP(A845,CATRAB!$A:$D,3,FALSE()),"")</f>
        <v/>
      </c>
      <c r="C845" t="str">
        <f>IFERROR(VLOOKUP(A845,CATRAB!$A:$D,4,FALSE()),"")</f>
        <v/>
      </c>
    </row>
    <row r="846" spans="2:3" x14ac:dyDescent="0.25">
      <c r="B846" t="str">
        <f>IFERROR(VLOOKUP(A846,CATRAB!$A:$D,3,FALSE()),"")</f>
        <v/>
      </c>
      <c r="C846" t="str">
        <f>IFERROR(VLOOKUP(A846,CATRAB!$A:$D,4,FALSE()),"")</f>
        <v/>
      </c>
    </row>
    <row r="847" spans="2:3" x14ac:dyDescent="0.25">
      <c r="B847" t="str">
        <f>IFERROR(VLOOKUP(A847,CATRAB!$A:$D,3,FALSE()),"")</f>
        <v/>
      </c>
      <c r="C847" t="str">
        <f>IFERROR(VLOOKUP(A847,CATRAB!$A:$D,4,FALSE()),"")</f>
        <v/>
      </c>
    </row>
    <row r="848" spans="2:3" x14ac:dyDescent="0.25">
      <c r="B848" t="str">
        <f>IFERROR(VLOOKUP(A848,CATRAB!$A:$D,3,FALSE()),"")</f>
        <v/>
      </c>
      <c r="C848" t="str">
        <f>IFERROR(VLOOKUP(A848,CATRAB!$A:$D,4,FALSE()),"")</f>
        <v/>
      </c>
    </row>
    <row r="849" spans="2:3" x14ac:dyDescent="0.25">
      <c r="B849" t="str">
        <f>IFERROR(VLOOKUP(A849,CATRAB!$A:$D,3,FALSE()),"")</f>
        <v/>
      </c>
      <c r="C849" t="str">
        <f>IFERROR(VLOOKUP(A849,CATRAB!$A:$D,4,FALSE()),"")</f>
        <v/>
      </c>
    </row>
    <row r="850" spans="2:3" x14ac:dyDescent="0.25">
      <c r="B850" t="str">
        <f>IFERROR(VLOOKUP(A850,CATRAB!$A:$D,3,FALSE()),"")</f>
        <v/>
      </c>
      <c r="C850" t="str">
        <f>IFERROR(VLOOKUP(A850,CATRAB!$A:$D,4,FALSE()),"")</f>
        <v/>
      </c>
    </row>
    <row r="851" spans="2:3" x14ac:dyDescent="0.25">
      <c r="B851" t="str">
        <f>IFERROR(VLOOKUP(A851,CATRAB!$A:$D,3,FALSE()),"")</f>
        <v/>
      </c>
      <c r="C851" t="str">
        <f>IFERROR(VLOOKUP(A851,CATRAB!$A:$D,4,FALSE()),"")</f>
        <v/>
      </c>
    </row>
    <row r="852" spans="2:3" x14ac:dyDescent="0.25">
      <c r="B852" t="str">
        <f>IFERROR(VLOOKUP(A852,CATRAB!$A:$D,3,FALSE()),"")</f>
        <v/>
      </c>
      <c r="C852" t="str">
        <f>IFERROR(VLOOKUP(A852,CATRAB!$A:$D,4,FALSE()),"")</f>
        <v/>
      </c>
    </row>
    <row r="853" spans="2:3" x14ac:dyDescent="0.25">
      <c r="B853" t="str">
        <f>IFERROR(VLOOKUP(A853,CATRAB!$A:$D,3,FALSE()),"")</f>
        <v/>
      </c>
      <c r="C853" t="str">
        <f>IFERROR(VLOOKUP(A853,CATRAB!$A:$D,4,FALSE()),"")</f>
        <v/>
      </c>
    </row>
    <row r="854" spans="2:3" x14ac:dyDescent="0.25">
      <c r="B854" t="str">
        <f>IFERROR(VLOOKUP(A854,CATRAB!$A:$D,3,FALSE()),"")</f>
        <v/>
      </c>
      <c r="C854" t="str">
        <f>IFERROR(VLOOKUP(A854,CATRAB!$A:$D,4,FALSE()),"")</f>
        <v/>
      </c>
    </row>
    <row r="855" spans="2:3" x14ac:dyDescent="0.25">
      <c r="B855" t="str">
        <f>IFERROR(VLOOKUP(A855,CATRAB!$A:$D,3,FALSE()),"")</f>
        <v/>
      </c>
      <c r="C855" t="str">
        <f>IFERROR(VLOOKUP(A855,CATRAB!$A:$D,4,FALSE()),"")</f>
        <v/>
      </c>
    </row>
    <row r="856" spans="2:3" x14ac:dyDescent="0.25">
      <c r="B856" t="str">
        <f>IFERROR(VLOOKUP(A856,CATRAB!$A:$D,3,FALSE()),"")</f>
        <v/>
      </c>
      <c r="C856" t="str">
        <f>IFERROR(VLOOKUP(A856,CATRAB!$A:$D,4,FALSE()),"")</f>
        <v/>
      </c>
    </row>
    <row r="857" spans="2:3" x14ac:dyDescent="0.25">
      <c r="B857" t="str">
        <f>IFERROR(VLOOKUP(A857,CATRAB!$A:$D,3,FALSE()),"")</f>
        <v/>
      </c>
      <c r="C857" t="str">
        <f>IFERROR(VLOOKUP(A857,CATRAB!$A:$D,4,FALSE()),"")</f>
        <v/>
      </c>
    </row>
    <row r="858" spans="2:3" x14ac:dyDescent="0.25">
      <c r="B858" t="str">
        <f>IFERROR(VLOOKUP(A858,CATRAB!$A:$D,3,FALSE()),"")</f>
        <v/>
      </c>
      <c r="C858" t="str">
        <f>IFERROR(VLOOKUP(A858,CATRAB!$A:$D,4,FALSE()),"")</f>
        <v/>
      </c>
    </row>
    <row r="859" spans="2:3" x14ac:dyDescent="0.25">
      <c r="B859" t="str">
        <f>IFERROR(VLOOKUP(A859,CATRAB!$A:$D,3,FALSE()),"")</f>
        <v/>
      </c>
      <c r="C859" t="str">
        <f>IFERROR(VLOOKUP(A859,CATRAB!$A:$D,4,FALSE()),"")</f>
        <v/>
      </c>
    </row>
    <row r="860" spans="2:3" x14ac:dyDescent="0.25">
      <c r="B860" t="str">
        <f>IFERROR(VLOOKUP(A860,CATRAB!$A:$D,3,FALSE()),"")</f>
        <v/>
      </c>
      <c r="C860" t="str">
        <f>IFERROR(VLOOKUP(A860,CATRAB!$A:$D,4,FALSE()),"")</f>
        <v/>
      </c>
    </row>
    <row r="861" spans="2:3" x14ac:dyDescent="0.25">
      <c r="B861" t="str">
        <f>IFERROR(VLOOKUP(A861,CATRAB!$A:$D,3,FALSE()),"")</f>
        <v/>
      </c>
      <c r="C861" t="str">
        <f>IFERROR(VLOOKUP(A861,CATRAB!$A:$D,4,FALSE()),"")</f>
        <v/>
      </c>
    </row>
    <row r="862" spans="2:3" x14ac:dyDescent="0.25">
      <c r="B862" t="str">
        <f>IFERROR(VLOOKUP(A862,CATRAB!$A:$D,3,FALSE()),"")</f>
        <v/>
      </c>
      <c r="C862" t="str">
        <f>IFERROR(VLOOKUP(A862,CATRAB!$A:$D,4,FALSE()),"")</f>
        <v/>
      </c>
    </row>
    <row r="863" spans="2:3" x14ac:dyDescent="0.25">
      <c r="B863" t="str">
        <f>IFERROR(VLOOKUP(A863,CATRAB!$A:$D,3,FALSE()),"")</f>
        <v/>
      </c>
      <c r="C863" t="str">
        <f>IFERROR(VLOOKUP(A863,CATRAB!$A:$D,4,FALSE()),"")</f>
        <v/>
      </c>
    </row>
    <row r="864" spans="2:3" x14ac:dyDescent="0.25">
      <c r="B864" t="str">
        <f>IFERROR(VLOOKUP(A864,CATRAB!$A:$D,3,FALSE()),"")</f>
        <v/>
      </c>
      <c r="C864" t="str">
        <f>IFERROR(VLOOKUP(A864,CATRAB!$A:$D,4,FALSE()),"")</f>
        <v/>
      </c>
    </row>
    <row r="865" spans="2:3" x14ac:dyDescent="0.25">
      <c r="B865" t="str">
        <f>IFERROR(VLOOKUP(A865,CATRAB!$A:$D,3,FALSE()),"")</f>
        <v/>
      </c>
      <c r="C865" t="str">
        <f>IFERROR(VLOOKUP(A865,CATRAB!$A:$D,4,FALSE()),"")</f>
        <v/>
      </c>
    </row>
    <row r="866" spans="2:3" x14ac:dyDescent="0.25">
      <c r="B866" t="str">
        <f>IFERROR(VLOOKUP(A866,CATRAB!$A:$D,3,FALSE()),"")</f>
        <v/>
      </c>
      <c r="C866" t="str">
        <f>IFERROR(VLOOKUP(A866,CATRAB!$A:$D,4,FALSE()),"")</f>
        <v/>
      </c>
    </row>
    <row r="867" spans="2:3" x14ac:dyDescent="0.25">
      <c r="B867" t="str">
        <f>IFERROR(VLOOKUP(A867,CATRAB!$A:$D,3,FALSE()),"")</f>
        <v/>
      </c>
      <c r="C867" t="str">
        <f>IFERROR(VLOOKUP(A867,CATRAB!$A:$D,4,FALSE()),"")</f>
        <v/>
      </c>
    </row>
    <row r="868" spans="2:3" x14ac:dyDescent="0.25">
      <c r="B868" t="str">
        <f>IFERROR(VLOOKUP(A868,CATRAB!$A:$D,3,FALSE()),"")</f>
        <v/>
      </c>
      <c r="C868" t="str">
        <f>IFERROR(VLOOKUP(A868,CATRAB!$A:$D,4,FALSE()),"")</f>
        <v/>
      </c>
    </row>
    <row r="869" spans="2:3" x14ac:dyDescent="0.25">
      <c r="B869" t="str">
        <f>IFERROR(VLOOKUP(A869,CATRAB!$A:$D,3,FALSE()),"")</f>
        <v/>
      </c>
      <c r="C869" t="str">
        <f>IFERROR(VLOOKUP(A869,CATRAB!$A:$D,4,FALSE()),"")</f>
        <v/>
      </c>
    </row>
    <row r="870" spans="2:3" x14ac:dyDescent="0.25">
      <c r="B870" t="str">
        <f>IFERROR(VLOOKUP(A870,CATRAB!$A:$D,3,FALSE()),"")</f>
        <v/>
      </c>
      <c r="C870" t="str">
        <f>IFERROR(VLOOKUP(A870,CATRAB!$A:$D,4,FALSE()),"")</f>
        <v/>
      </c>
    </row>
    <row r="871" spans="2:3" x14ac:dyDescent="0.25">
      <c r="B871" t="str">
        <f>IFERROR(VLOOKUP(A871,CATRAB!$A:$D,3,FALSE()),"")</f>
        <v/>
      </c>
      <c r="C871" t="str">
        <f>IFERROR(VLOOKUP(A871,CATRAB!$A:$D,4,FALSE()),"")</f>
        <v/>
      </c>
    </row>
    <row r="872" spans="2:3" x14ac:dyDescent="0.25">
      <c r="B872" t="str">
        <f>IFERROR(VLOOKUP(A872,CATRAB!$A:$D,3,FALSE()),"")</f>
        <v/>
      </c>
      <c r="C872" t="str">
        <f>IFERROR(VLOOKUP(A872,CATRAB!$A:$D,4,FALSE()),"")</f>
        <v/>
      </c>
    </row>
    <row r="873" spans="2:3" x14ac:dyDescent="0.25">
      <c r="B873" t="str">
        <f>IFERROR(VLOOKUP(A873,CATRAB!$A:$D,3,FALSE()),"")</f>
        <v/>
      </c>
      <c r="C873" t="str">
        <f>IFERROR(VLOOKUP(A873,CATRAB!$A:$D,4,FALSE()),"")</f>
        <v/>
      </c>
    </row>
    <row r="874" spans="2:3" x14ac:dyDescent="0.25">
      <c r="B874" t="str">
        <f>IFERROR(VLOOKUP(A874,CATRAB!$A:$D,3,FALSE()),"")</f>
        <v/>
      </c>
      <c r="C874" t="str">
        <f>IFERROR(VLOOKUP(A874,CATRAB!$A:$D,4,FALSE()),"")</f>
        <v/>
      </c>
    </row>
    <row r="875" spans="2:3" x14ac:dyDescent="0.25">
      <c r="B875" t="str">
        <f>IFERROR(VLOOKUP(A875,CATRAB!$A:$D,3,FALSE()),"")</f>
        <v/>
      </c>
      <c r="C875" t="str">
        <f>IFERROR(VLOOKUP(A875,CATRAB!$A:$D,4,FALSE()),"")</f>
        <v/>
      </c>
    </row>
    <row r="876" spans="2:3" x14ac:dyDescent="0.25">
      <c r="B876" t="str">
        <f>IFERROR(VLOOKUP(A876,CATRAB!$A:$D,3,FALSE()),"")</f>
        <v/>
      </c>
      <c r="C876" t="str">
        <f>IFERROR(VLOOKUP(A876,CATRAB!$A:$D,4,FALSE()),"")</f>
        <v/>
      </c>
    </row>
    <row r="877" spans="2:3" x14ac:dyDescent="0.25">
      <c r="B877" t="str">
        <f>IFERROR(VLOOKUP(A877,CATRAB!$A:$D,3,FALSE()),"")</f>
        <v/>
      </c>
      <c r="C877" t="str">
        <f>IFERROR(VLOOKUP(A877,CATRAB!$A:$D,4,FALSE()),"")</f>
        <v/>
      </c>
    </row>
    <row r="878" spans="2:3" x14ac:dyDescent="0.25">
      <c r="B878" t="str">
        <f>IFERROR(VLOOKUP(A878,CATRAB!$A:$D,3,FALSE()),"")</f>
        <v/>
      </c>
      <c r="C878" t="str">
        <f>IFERROR(VLOOKUP(A878,CATRAB!$A:$D,4,FALSE()),"")</f>
        <v/>
      </c>
    </row>
    <row r="879" spans="2:3" x14ac:dyDescent="0.25">
      <c r="B879" t="str">
        <f>IFERROR(VLOOKUP(A879,CATRAB!$A:$D,3,FALSE()),"")</f>
        <v/>
      </c>
      <c r="C879" t="str">
        <f>IFERROR(VLOOKUP(A879,CATRAB!$A:$D,4,FALSE()),"")</f>
        <v/>
      </c>
    </row>
    <row r="880" spans="2:3" x14ac:dyDescent="0.25">
      <c r="B880" t="str">
        <f>IFERROR(VLOOKUP(A880,CATRAB!$A:$D,3,FALSE()),"")</f>
        <v/>
      </c>
      <c r="C880" t="str">
        <f>IFERROR(VLOOKUP(A880,CATRAB!$A:$D,4,FALSE()),"")</f>
        <v/>
      </c>
    </row>
    <row r="881" spans="2:3" x14ac:dyDescent="0.25">
      <c r="B881" t="str">
        <f>IFERROR(VLOOKUP(A881,CATRAB!$A:$D,3,FALSE()),"")</f>
        <v/>
      </c>
      <c r="C881" t="str">
        <f>IFERROR(VLOOKUP(A881,CATRAB!$A:$D,4,FALSE()),"")</f>
        <v/>
      </c>
    </row>
    <row r="882" spans="2:3" x14ac:dyDescent="0.25">
      <c r="B882" t="str">
        <f>IFERROR(VLOOKUP(A882,CATRAB!$A:$D,3,FALSE()),"")</f>
        <v/>
      </c>
      <c r="C882" t="str">
        <f>IFERROR(VLOOKUP(A882,CATRAB!$A:$D,4,FALSE()),"")</f>
        <v/>
      </c>
    </row>
    <row r="883" spans="2:3" x14ac:dyDescent="0.25">
      <c r="B883" t="str">
        <f>IFERROR(VLOOKUP(A883,CATRAB!$A:$D,3,FALSE()),"")</f>
        <v/>
      </c>
      <c r="C883" t="str">
        <f>IFERROR(VLOOKUP(A883,CATRAB!$A:$D,4,FALSE()),"")</f>
        <v/>
      </c>
    </row>
    <row r="884" spans="2:3" x14ac:dyDescent="0.25">
      <c r="B884" t="str">
        <f>IFERROR(VLOOKUP(A884,CATRAB!$A:$D,3,FALSE()),"")</f>
        <v/>
      </c>
      <c r="C884" t="str">
        <f>IFERROR(VLOOKUP(A884,CATRAB!$A:$D,4,FALSE()),"")</f>
        <v/>
      </c>
    </row>
    <row r="885" spans="2:3" x14ac:dyDescent="0.25">
      <c r="B885" t="str">
        <f>IFERROR(VLOOKUP(A885,CATRAB!$A:$D,3,FALSE()),"")</f>
        <v/>
      </c>
      <c r="C885" t="str">
        <f>IFERROR(VLOOKUP(A885,CATRAB!$A:$D,4,FALSE()),"")</f>
        <v/>
      </c>
    </row>
    <row r="886" spans="2:3" x14ac:dyDescent="0.25">
      <c r="B886" t="str">
        <f>IFERROR(VLOOKUP(A886,CATRAB!$A:$D,3,FALSE()),"")</f>
        <v/>
      </c>
      <c r="C886" t="str">
        <f>IFERROR(VLOOKUP(A886,CATRAB!$A:$D,4,FALSE()),"")</f>
        <v/>
      </c>
    </row>
    <row r="887" spans="2:3" x14ac:dyDescent="0.25">
      <c r="B887" t="str">
        <f>IFERROR(VLOOKUP(A887,CATRAB!$A:$D,3,FALSE()),"")</f>
        <v/>
      </c>
      <c r="C887" t="str">
        <f>IFERROR(VLOOKUP(A887,CATRAB!$A:$D,4,FALSE()),"")</f>
        <v/>
      </c>
    </row>
    <row r="888" spans="2:3" x14ac:dyDescent="0.25">
      <c r="B888" t="str">
        <f>IFERROR(VLOOKUP(A888,CATRAB!$A:$D,3,FALSE()),"")</f>
        <v/>
      </c>
      <c r="C888" t="str">
        <f>IFERROR(VLOOKUP(A888,CATRAB!$A:$D,4,FALSE()),"")</f>
        <v/>
      </c>
    </row>
    <row r="889" spans="2:3" x14ac:dyDescent="0.25">
      <c r="B889" t="str">
        <f>IFERROR(VLOOKUP(A889,CATRAB!$A:$D,3,FALSE()),"")</f>
        <v/>
      </c>
      <c r="C889" t="str">
        <f>IFERROR(VLOOKUP(A889,CATRAB!$A:$D,4,FALSE()),"")</f>
        <v/>
      </c>
    </row>
    <row r="890" spans="2:3" x14ac:dyDescent="0.25">
      <c r="B890" t="str">
        <f>IFERROR(VLOOKUP(A890,CATRAB!$A:$D,3,FALSE()),"")</f>
        <v/>
      </c>
      <c r="C890" t="str">
        <f>IFERROR(VLOOKUP(A890,CATRAB!$A:$D,4,FALSE()),"")</f>
        <v/>
      </c>
    </row>
    <row r="891" spans="2:3" x14ac:dyDescent="0.25">
      <c r="B891" t="str">
        <f>IFERROR(VLOOKUP(A891,CATRAB!$A:$D,3,FALSE()),"")</f>
        <v/>
      </c>
      <c r="C891" t="str">
        <f>IFERROR(VLOOKUP(A891,CATRAB!$A:$D,4,FALSE()),"")</f>
        <v/>
      </c>
    </row>
    <row r="892" spans="2:3" x14ac:dyDescent="0.25">
      <c r="B892" t="str">
        <f>IFERROR(VLOOKUP(A892,CATRAB!$A:$D,3,FALSE()),"")</f>
        <v/>
      </c>
      <c r="C892" t="str">
        <f>IFERROR(VLOOKUP(A892,CATRAB!$A:$D,4,FALSE()),"")</f>
        <v/>
      </c>
    </row>
    <row r="893" spans="2:3" x14ac:dyDescent="0.25">
      <c r="B893" t="str">
        <f>IFERROR(VLOOKUP(A893,CATRAB!$A:$D,3,FALSE()),"")</f>
        <v/>
      </c>
      <c r="C893" t="str">
        <f>IFERROR(VLOOKUP(A893,CATRAB!$A:$D,4,FALSE()),"")</f>
        <v/>
      </c>
    </row>
    <row r="894" spans="2:3" x14ac:dyDescent="0.25">
      <c r="B894" t="str">
        <f>IFERROR(VLOOKUP(A894,CATRAB!$A:$D,3,FALSE()),"")</f>
        <v/>
      </c>
      <c r="C894" t="str">
        <f>IFERROR(VLOOKUP(A894,CATRAB!$A:$D,4,FALSE()),"")</f>
        <v/>
      </c>
    </row>
    <row r="895" spans="2:3" x14ac:dyDescent="0.25">
      <c r="B895" t="str">
        <f>IFERROR(VLOOKUP(A895,CATRAB!$A:$D,3,FALSE()),"")</f>
        <v/>
      </c>
      <c r="C895" t="str">
        <f>IFERROR(VLOOKUP(A895,CATRAB!$A:$D,4,FALSE()),"")</f>
        <v/>
      </c>
    </row>
    <row r="896" spans="2:3" x14ac:dyDescent="0.25">
      <c r="B896" t="str">
        <f>IFERROR(VLOOKUP(A896,CATRAB!$A:$D,3,FALSE()),"")</f>
        <v/>
      </c>
      <c r="C896" t="str">
        <f>IFERROR(VLOOKUP(A896,CATRAB!$A:$D,4,FALSE()),"")</f>
        <v/>
      </c>
    </row>
    <row r="897" spans="2:3" x14ac:dyDescent="0.25">
      <c r="B897" t="str">
        <f>IFERROR(VLOOKUP(A897,CATRAB!$A:$D,3,FALSE()),"")</f>
        <v/>
      </c>
      <c r="C897" t="str">
        <f>IFERROR(VLOOKUP(A897,CATRAB!$A:$D,4,FALSE()),"")</f>
        <v/>
      </c>
    </row>
    <row r="898" spans="2:3" x14ac:dyDescent="0.25">
      <c r="B898" t="str">
        <f>IFERROR(VLOOKUP(A898,CATRAB!$A:$D,3,FALSE()),"")</f>
        <v/>
      </c>
      <c r="C898" t="str">
        <f>IFERROR(VLOOKUP(A898,CATRAB!$A:$D,4,FALSE()),"")</f>
        <v/>
      </c>
    </row>
    <row r="899" spans="2:3" x14ac:dyDescent="0.25">
      <c r="B899" t="str">
        <f>IFERROR(VLOOKUP(A899,CATRAB!$A:$D,3,FALSE()),"")</f>
        <v/>
      </c>
      <c r="C899" t="str">
        <f>IFERROR(VLOOKUP(A899,CATRAB!$A:$D,4,FALSE()),"")</f>
        <v/>
      </c>
    </row>
    <row r="900" spans="2:3" x14ac:dyDescent="0.25">
      <c r="B900" t="str">
        <f>IFERROR(VLOOKUP(A900,CATRAB!$A:$D,3,FALSE()),"")</f>
        <v/>
      </c>
      <c r="C900" t="str">
        <f>IFERROR(VLOOKUP(A900,CATRAB!$A:$D,4,FALSE()),"")</f>
        <v/>
      </c>
    </row>
    <row r="901" spans="2:3" x14ac:dyDescent="0.25">
      <c r="B901" t="str">
        <f>IFERROR(VLOOKUP(A901,CATRAB!$A:$D,3,FALSE()),"")</f>
        <v/>
      </c>
      <c r="C901" t="str">
        <f>IFERROR(VLOOKUP(A901,CATRAB!$A:$D,4,FALSE()),"")</f>
        <v/>
      </c>
    </row>
    <row r="902" spans="2:3" x14ac:dyDescent="0.25">
      <c r="B902" t="str">
        <f>IFERROR(VLOOKUP(A902,CATRAB!$A:$D,3,FALSE()),"")</f>
        <v/>
      </c>
      <c r="C902" t="str">
        <f>IFERROR(VLOOKUP(A902,CATRAB!$A:$D,4,FALSE()),"")</f>
        <v/>
      </c>
    </row>
    <row r="903" spans="2:3" x14ac:dyDescent="0.25">
      <c r="B903" t="str">
        <f>IFERROR(VLOOKUP(A903,CATRAB!$A:$D,3,FALSE()),"")</f>
        <v/>
      </c>
      <c r="C903" t="str">
        <f>IFERROR(VLOOKUP(A903,CATRAB!$A:$D,4,FALSE()),"")</f>
        <v/>
      </c>
    </row>
    <row r="904" spans="2:3" x14ac:dyDescent="0.25">
      <c r="B904" t="str">
        <f>IFERROR(VLOOKUP(A904,CATRAB!$A:$D,3,FALSE()),"")</f>
        <v/>
      </c>
      <c r="C904" t="str">
        <f>IFERROR(VLOOKUP(A904,CATRAB!$A:$D,4,FALSE()),"")</f>
        <v/>
      </c>
    </row>
    <row r="905" spans="2:3" x14ac:dyDescent="0.25">
      <c r="B905" t="str">
        <f>IFERROR(VLOOKUP(A905,CATRAB!$A:$D,3,FALSE()),"")</f>
        <v/>
      </c>
      <c r="C905" t="str">
        <f>IFERROR(VLOOKUP(A905,CATRAB!$A:$D,4,FALSE()),"")</f>
        <v/>
      </c>
    </row>
    <row r="906" spans="2:3" x14ac:dyDescent="0.25">
      <c r="B906" t="str">
        <f>IFERROR(VLOOKUP(A906,CATRAB!$A:$D,3,FALSE()),"")</f>
        <v/>
      </c>
      <c r="C906" t="str">
        <f>IFERROR(VLOOKUP(A906,CATRAB!$A:$D,4,FALSE()),"")</f>
        <v/>
      </c>
    </row>
    <row r="907" spans="2:3" x14ac:dyDescent="0.25">
      <c r="B907" t="str">
        <f>IFERROR(VLOOKUP(A907,CATRAB!$A:$D,3,FALSE()),"")</f>
        <v/>
      </c>
      <c r="C907" t="str">
        <f>IFERROR(VLOOKUP(A907,CATRAB!$A:$D,4,FALSE()),"")</f>
        <v/>
      </c>
    </row>
    <row r="908" spans="2:3" x14ac:dyDescent="0.25">
      <c r="B908" t="str">
        <f>IFERROR(VLOOKUP(A908,CATRAB!$A:$D,3,FALSE()),"")</f>
        <v/>
      </c>
      <c r="C908" t="str">
        <f>IFERROR(VLOOKUP(A908,CATRAB!$A:$D,4,FALSE()),"")</f>
        <v/>
      </c>
    </row>
    <row r="909" spans="2:3" x14ac:dyDescent="0.25">
      <c r="B909" t="str">
        <f>IFERROR(VLOOKUP(A909,CATRAB!$A:$D,3,FALSE()),"")</f>
        <v/>
      </c>
      <c r="C909" t="str">
        <f>IFERROR(VLOOKUP(A909,CATRAB!$A:$D,4,FALSE()),"")</f>
        <v/>
      </c>
    </row>
    <row r="910" spans="2:3" x14ac:dyDescent="0.25">
      <c r="B910" t="str">
        <f>IFERROR(VLOOKUP(A910,CATRAB!$A:$D,3,FALSE()),"")</f>
        <v/>
      </c>
      <c r="C910" t="str">
        <f>IFERROR(VLOOKUP(A910,CATRAB!$A:$D,4,FALSE()),"")</f>
        <v/>
      </c>
    </row>
    <row r="911" spans="2:3" x14ac:dyDescent="0.25">
      <c r="B911" t="str">
        <f>IFERROR(VLOOKUP(A911,CATRAB!$A:$D,3,FALSE()),"")</f>
        <v/>
      </c>
      <c r="C911" t="str">
        <f>IFERROR(VLOOKUP(A911,CATRAB!$A:$D,4,FALSE()),"")</f>
        <v/>
      </c>
    </row>
    <row r="912" spans="2:3" x14ac:dyDescent="0.25">
      <c r="B912" t="str">
        <f>IFERROR(VLOOKUP(A912,CATRAB!$A:$D,3,FALSE()),"")</f>
        <v/>
      </c>
      <c r="C912" t="str">
        <f>IFERROR(VLOOKUP(A912,CATRAB!$A:$D,4,FALSE()),"")</f>
        <v/>
      </c>
    </row>
    <row r="913" spans="2:3" x14ac:dyDescent="0.25">
      <c r="B913" t="str">
        <f>IFERROR(VLOOKUP(A913,CATRAB!$A:$D,3,FALSE()),"")</f>
        <v/>
      </c>
      <c r="C913" t="str">
        <f>IFERROR(VLOOKUP(A913,CATRAB!$A:$D,4,FALSE()),"")</f>
        <v/>
      </c>
    </row>
    <row r="914" spans="2:3" x14ac:dyDescent="0.25">
      <c r="B914" t="str">
        <f>IFERROR(VLOOKUP(A914,CATRAB!$A:$D,3,FALSE()),"")</f>
        <v/>
      </c>
      <c r="C914" t="str">
        <f>IFERROR(VLOOKUP(A914,CATRAB!$A:$D,4,FALSE()),"")</f>
        <v/>
      </c>
    </row>
    <row r="915" spans="2:3" x14ac:dyDescent="0.25">
      <c r="B915" t="str">
        <f>IFERROR(VLOOKUP(A915,CATRAB!$A:$D,3,FALSE()),"")</f>
        <v/>
      </c>
      <c r="C915" t="str">
        <f>IFERROR(VLOOKUP(A915,CATRAB!$A:$D,4,FALSE()),"")</f>
        <v/>
      </c>
    </row>
    <row r="916" spans="2:3" x14ac:dyDescent="0.25">
      <c r="B916" t="str">
        <f>IFERROR(VLOOKUP(A916,CATRAB!$A:$D,3,FALSE()),"")</f>
        <v/>
      </c>
      <c r="C916" t="str">
        <f>IFERROR(VLOOKUP(A916,CATRAB!$A:$D,4,FALSE()),"")</f>
        <v/>
      </c>
    </row>
    <row r="917" spans="2:3" x14ac:dyDescent="0.25">
      <c r="B917" t="str">
        <f>IFERROR(VLOOKUP(A917,CATRAB!$A:$D,3,FALSE()),"")</f>
        <v/>
      </c>
      <c r="C917" t="str">
        <f>IFERROR(VLOOKUP(A917,CATRAB!$A:$D,4,FALSE()),"")</f>
        <v/>
      </c>
    </row>
    <row r="918" spans="2:3" x14ac:dyDescent="0.25">
      <c r="B918" t="str">
        <f>IFERROR(VLOOKUP(A918,CATRAB!$A:$D,3,FALSE()),"")</f>
        <v/>
      </c>
      <c r="C918" t="str">
        <f>IFERROR(VLOOKUP(A918,CATRAB!$A:$D,4,FALSE()),"")</f>
        <v/>
      </c>
    </row>
    <row r="919" spans="2:3" x14ac:dyDescent="0.25">
      <c r="B919" t="str">
        <f>IFERROR(VLOOKUP(A919,CATRAB!$A:$D,3,FALSE()),"")</f>
        <v/>
      </c>
      <c r="C919" t="str">
        <f>IFERROR(VLOOKUP(A919,CATRAB!$A:$D,4,FALSE()),"")</f>
        <v/>
      </c>
    </row>
    <row r="920" spans="2:3" x14ac:dyDescent="0.25">
      <c r="B920" t="str">
        <f>IFERROR(VLOOKUP(A920,CATRAB!$A:$D,3,FALSE()),"")</f>
        <v/>
      </c>
      <c r="C920" t="str">
        <f>IFERROR(VLOOKUP(A920,CATRAB!$A:$D,4,FALSE()),"")</f>
        <v/>
      </c>
    </row>
    <row r="921" spans="2:3" x14ac:dyDescent="0.25">
      <c r="B921" t="str">
        <f>IFERROR(VLOOKUP(A921,CATRAB!$A:$D,3,FALSE()),"")</f>
        <v/>
      </c>
      <c r="C921" t="str">
        <f>IFERROR(VLOOKUP(A921,CATRAB!$A:$D,4,FALSE()),"")</f>
        <v/>
      </c>
    </row>
    <row r="922" spans="2:3" x14ac:dyDescent="0.25">
      <c r="B922" t="str">
        <f>IFERROR(VLOOKUP(A922,CATRAB!$A:$D,3,FALSE()),"")</f>
        <v/>
      </c>
      <c r="C922" t="str">
        <f>IFERROR(VLOOKUP(A922,CATRAB!$A:$D,4,FALSE()),"")</f>
        <v/>
      </c>
    </row>
    <row r="923" spans="2:3" x14ac:dyDescent="0.25">
      <c r="B923" t="str">
        <f>IFERROR(VLOOKUP(A923,CATRAB!$A:$D,3,FALSE()),"")</f>
        <v/>
      </c>
      <c r="C923" t="str">
        <f>IFERROR(VLOOKUP(A923,CATRAB!$A:$D,4,FALSE()),"")</f>
        <v/>
      </c>
    </row>
    <row r="924" spans="2:3" x14ac:dyDescent="0.25">
      <c r="B924" t="str">
        <f>IFERROR(VLOOKUP(A924,CATRAB!$A:$D,3,FALSE()),"")</f>
        <v/>
      </c>
      <c r="C924" t="str">
        <f>IFERROR(VLOOKUP(A924,CATRAB!$A:$D,4,FALSE()),"")</f>
        <v/>
      </c>
    </row>
    <row r="925" spans="2:3" x14ac:dyDescent="0.25">
      <c r="B925" t="str">
        <f>IFERROR(VLOOKUP(A925,CATRAB!$A:$D,3,FALSE()),"")</f>
        <v/>
      </c>
      <c r="C925" t="str">
        <f>IFERROR(VLOOKUP(A925,CATRAB!$A:$D,4,FALSE()),"")</f>
        <v/>
      </c>
    </row>
    <row r="926" spans="2:3" x14ac:dyDescent="0.25">
      <c r="B926" t="str">
        <f>IFERROR(VLOOKUP(A926,CATRAB!$A:$D,3,FALSE()),"")</f>
        <v/>
      </c>
      <c r="C926" t="str">
        <f>IFERROR(VLOOKUP(A926,CATRAB!$A:$D,4,FALSE()),"")</f>
        <v/>
      </c>
    </row>
    <row r="927" spans="2:3" x14ac:dyDescent="0.25">
      <c r="B927" t="str">
        <f>IFERROR(VLOOKUP(A927,CATRAB!$A:$D,3,FALSE()),"")</f>
        <v/>
      </c>
      <c r="C927" t="str">
        <f>IFERROR(VLOOKUP(A927,CATRAB!$A:$D,4,FALSE()),"")</f>
        <v/>
      </c>
    </row>
    <row r="928" spans="2:3" x14ac:dyDescent="0.25">
      <c r="B928" t="str">
        <f>IFERROR(VLOOKUP(A928,CATRAB!$A:$D,3,FALSE()),"")</f>
        <v/>
      </c>
      <c r="C928" t="str">
        <f>IFERROR(VLOOKUP(A928,CATRAB!$A:$D,4,FALSE()),"")</f>
        <v/>
      </c>
    </row>
    <row r="929" spans="2:3" x14ac:dyDescent="0.25">
      <c r="B929" t="str">
        <f>IFERROR(VLOOKUP(A929,CATRAB!$A:$D,3,FALSE()),"")</f>
        <v/>
      </c>
      <c r="C929" t="str">
        <f>IFERROR(VLOOKUP(A929,CATRAB!$A:$D,4,FALSE()),"")</f>
        <v/>
      </c>
    </row>
    <row r="930" spans="2:3" x14ac:dyDescent="0.25">
      <c r="B930" t="str">
        <f>IFERROR(VLOOKUP(A930,CATRAB!$A:$D,3,FALSE()),"")</f>
        <v/>
      </c>
      <c r="C930" t="str">
        <f>IFERROR(VLOOKUP(A930,CATRAB!$A:$D,4,FALSE()),"")</f>
        <v/>
      </c>
    </row>
    <row r="931" spans="2:3" x14ac:dyDescent="0.25">
      <c r="B931" t="str">
        <f>IFERROR(VLOOKUP(A931,CATRAB!$A:$D,3,FALSE()),"")</f>
        <v/>
      </c>
      <c r="C931" t="str">
        <f>IFERROR(VLOOKUP(A931,CATRAB!$A:$D,4,FALSE()),"")</f>
        <v/>
      </c>
    </row>
    <row r="932" spans="2:3" x14ac:dyDescent="0.25">
      <c r="B932" t="str">
        <f>IFERROR(VLOOKUP(A932,CATRAB!$A:$D,3,FALSE()),"")</f>
        <v/>
      </c>
      <c r="C932" t="str">
        <f>IFERROR(VLOOKUP(A932,CATRAB!$A:$D,4,FALSE()),"")</f>
        <v/>
      </c>
    </row>
    <row r="933" spans="2:3" x14ac:dyDescent="0.25">
      <c r="B933" t="str">
        <f>IFERROR(VLOOKUP(A933,CATRAB!$A:$D,3,FALSE()),"")</f>
        <v/>
      </c>
      <c r="C933" t="str">
        <f>IFERROR(VLOOKUP(A933,CATRAB!$A:$D,4,FALSE()),"")</f>
        <v/>
      </c>
    </row>
    <row r="934" spans="2:3" x14ac:dyDescent="0.25">
      <c r="B934" t="str">
        <f>IFERROR(VLOOKUP(A934,CATRAB!$A:$D,3,FALSE()),"")</f>
        <v/>
      </c>
      <c r="C934" t="str">
        <f>IFERROR(VLOOKUP(A934,CATRAB!$A:$D,4,FALSE()),"")</f>
        <v/>
      </c>
    </row>
    <row r="935" spans="2:3" x14ac:dyDescent="0.25">
      <c r="B935" t="str">
        <f>IFERROR(VLOOKUP(A935,CATRAB!$A:$D,3,FALSE()),"")</f>
        <v/>
      </c>
      <c r="C935" t="str">
        <f>IFERROR(VLOOKUP(A935,CATRAB!$A:$D,4,FALSE()),"")</f>
        <v/>
      </c>
    </row>
    <row r="936" spans="2:3" x14ac:dyDescent="0.25">
      <c r="B936" t="str">
        <f>IFERROR(VLOOKUP(A936,CATRAB!$A:$D,3,FALSE()),"")</f>
        <v/>
      </c>
      <c r="C936" t="str">
        <f>IFERROR(VLOOKUP(A936,CATRAB!$A:$D,4,FALSE()),"")</f>
        <v/>
      </c>
    </row>
    <row r="937" spans="2:3" x14ac:dyDescent="0.25">
      <c r="B937" t="str">
        <f>IFERROR(VLOOKUP(A937,CATRAB!$A:$D,3,FALSE()),"")</f>
        <v/>
      </c>
      <c r="C937" t="str">
        <f>IFERROR(VLOOKUP(A937,CATRAB!$A:$D,4,FALSE()),"")</f>
        <v/>
      </c>
    </row>
    <row r="938" spans="2:3" x14ac:dyDescent="0.25">
      <c r="B938" t="str">
        <f>IFERROR(VLOOKUP(A938,CATRAB!$A:$D,3,FALSE()),"")</f>
        <v/>
      </c>
      <c r="C938" t="str">
        <f>IFERROR(VLOOKUP(A938,CATRAB!$A:$D,4,FALSE()),"")</f>
        <v/>
      </c>
    </row>
    <row r="939" spans="2:3" x14ac:dyDescent="0.25">
      <c r="B939" t="str">
        <f>IFERROR(VLOOKUP(A939,CATRAB!$A:$D,3,FALSE()),"")</f>
        <v/>
      </c>
      <c r="C939" t="str">
        <f>IFERROR(VLOOKUP(A939,CATRAB!$A:$D,4,FALSE()),"")</f>
        <v/>
      </c>
    </row>
    <row r="940" spans="2:3" x14ac:dyDescent="0.25">
      <c r="B940" t="str">
        <f>IFERROR(VLOOKUP(A940,CATRAB!$A:$D,3,FALSE()),"")</f>
        <v/>
      </c>
      <c r="C940" t="str">
        <f>IFERROR(VLOOKUP(A940,CATRAB!$A:$D,4,FALSE()),"")</f>
        <v/>
      </c>
    </row>
    <row r="941" spans="2:3" x14ac:dyDescent="0.25">
      <c r="B941" t="str">
        <f>IFERROR(VLOOKUP(A941,CATRAB!$A:$D,3,FALSE()),"")</f>
        <v/>
      </c>
      <c r="C941" t="str">
        <f>IFERROR(VLOOKUP(A941,CATRAB!$A:$D,4,FALSE()),"")</f>
        <v/>
      </c>
    </row>
    <row r="942" spans="2:3" x14ac:dyDescent="0.25">
      <c r="B942" t="str">
        <f>IFERROR(VLOOKUP(A942,CATRAB!$A:$D,3,FALSE()),"")</f>
        <v/>
      </c>
      <c r="C942" t="str">
        <f>IFERROR(VLOOKUP(A942,CATRAB!$A:$D,4,FALSE()),"")</f>
        <v/>
      </c>
    </row>
    <row r="943" spans="2:3" x14ac:dyDescent="0.25">
      <c r="B943" t="str">
        <f>IFERROR(VLOOKUP(A943,CATRAB!$A:$D,3,FALSE()),"")</f>
        <v/>
      </c>
      <c r="C943" t="str">
        <f>IFERROR(VLOOKUP(A943,CATRAB!$A:$D,4,FALSE()),"")</f>
        <v/>
      </c>
    </row>
    <row r="944" spans="2:3" x14ac:dyDescent="0.25">
      <c r="B944" t="str">
        <f>IFERROR(VLOOKUP(A944,CATRAB!$A:$D,3,FALSE()),"")</f>
        <v/>
      </c>
      <c r="C944" t="str">
        <f>IFERROR(VLOOKUP(A944,CATRAB!$A:$D,4,FALSE()),"")</f>
        <v/>
      </c>
    </row>
    <row r="945" spans="2:3" x14ac:dyDescent="0.25">
      <c r="B945" t="str">
        <f>IFERROR(VLOOKUP(A945,CATRAB!$A:$D,3,FALSE()),"")</f>
        <v/>
      </c>
      <c r="C945" t="str">
        <f>IFERROR(VLOOKUP(A945,CATRAB!$A:$D,4,FALSE()),"")</f>
        <v/>
      </c>
    </row>
    <row r="946" spans="2:3" x14ac:dyDescent="0.25">
      <c r="B946" t="str">
        <f>IFERROR(VLOOKUP(A946,CATRAB!$A:$D,3,FALSE()),"")</f>
        <v/>
      </c>
      <c r="C946" t="str">
        <f>IFERROR(VLOOKUP(A946,CATRAB!$A:$D,4,FALSE()),"")</f>
        <v/>
      </c>
    </row>
    <row r="947" spans="2:3" x14ac:dyDescent="0.25">
      <c r="B947" t="str">
        <f>IFERROR(VLOOKUP(A947,CATRAB!$A:$D,3,FALSE()),"")</f>
        <v/>
      </c>
      <c r="C947" t="str">
        <f>IFERROR(VLOOKUP(A947,CATRAB!$A:$D,4,FALSE()),"")</f>
        <v/>
      </c>
    </row>
    <row r="948" spans="2:3" x14ac:dyDescent="0.25">
      <c r="B948" t="str">
        <f>IFERROR(VLOOKUP(A948,CATRAB!$A:$D,3,FALSE()),"")</f>
        <v/>
      </c>
      <c r="C948" t="str">
        <f>IFERROR(VLOOKUP(A948,CATRAB!$A:$D,4,FALSE()),"")</f>
        <v/>
      </c>
    </row>
    <row r="949" spans="2:3" x14ac:dyDescent="0.25">
      <c r="B949" t="str">
        <f>IFERROR(VLOOKUP(A949,CATRAB!$A:$D,3,FALSE()),"")</f>
        <v/>
      </c>
      <c r="C949" t="str">
        <f>IFERROR(VLOOKUP(A949,CATRAB!$A:$D,4,FALSE()),"")</f>
        <v/>
      </c>
    </row>
    <row r="950" spans="2:3" x14ac:dyDescent="0.25">
      <c r="B950" t="str">
        <f>IFERROR(VLOOKUP(A950,CATRAB!$A:$D,3,FALSE()),"")</f>
        <v/>
      </c>
      <c r="C950" t="str">
        <f>IFERROR(VLOOKUP(A950,CATRAB!$A:$D,4,FALSE()),"")</f>
        <v/>
      </c>
    </row>
    <row r="951" spans="2:3" x14ac:dyDescent="0.25">
      <c r="B951" t="str">
        <f>IFERROR(VLOOKUP(A951,CATRAB!$A:$D,3,FALSE()),"")</f>
        <v/>
      </c>
      <c r="C951" t="str">
        <f>IFERROR(VLOOKUP(A951,CATRAB!$A:$D,4,FALSE()),"")</f>
        <v/>
      </c>
    </row>
    <row r="952" spans="2:3" x14ac:dyDescent="0.25">
      <c r="B952" t="str">
        <f>IFERROR(VLOOKUP(A952,CATRAB!$A:$D,3,FALSE()),"")</f>
        <v/>
      </c>
      <c r="C952" t="str">
        <f>IFERROR(VLOOKUP(A952,CATRAB!$A:$D,4,FALSE()),"")</f>
        <v/>
      </c>
    </row>
    <row r="953" spans="2:3" x14ac:dyDescent="0.25">
      <c r="B953" t="str">
        <f>IFERROR(VLOOKUP(A953,CATRAB!$A:$D,3,FALSE()),"")</f>
        <v/>
      </c>
      <c r="C953" t="str">
        <f>IFERROR(VLOOKUP(A953,CATRAB!$A:$D,4,FALSE()),"")</f>
        <v/>
      </c>
    </row>
    <row r="954" spans="2:3" x14ac:dyDescent="0.25">
      <c r="B954" t="str">
        <f>IFERROR(VLOOKUP(A954,CATRAB!$A:$D,3,FALSE()),"")</f>
        <v/>
      </c>
      <c r="C954" t="str">
        <f>IFERROR(VLOOKUP(A954,CATRAB!$A:$D,4,FALSE()),"")</f>
        <v/>
      </c>
    </row>
    <row r="955" spans="2:3" x14ac:dyDescent="0.25">
      <c r="B955" t="str">
        <f>IFERROR(VLOOKUP(A955,CATRAB!$A:$D,3,FALSE()),"")</f>
        <v/>
      </c>
      <c r="C955" t="str">
        <f>IFERROR(VLOOKUP(A955,CATRAB!$A:$D,4,FALSE()),"")</f>
        <v/>
      </c>
    </row>
    <row r="956" spans="2:3" x14ac:dyDescent="0.25">
      <c r="B956" t="str">
        <f>IFERROR(VLOOKUP(A956,CATRAB!$A:$D,3,FALSE()),"")</f>
        <v/>
      </c>
      <c r="C956" t="str">
        <f>IFERROR(VLOOKUP(A956,CATRAB!$A:$D,4,FALSE()),"")</f>
        <v/>
      </c>
    </row>
    <row r="957" spans="2:3" x14ac:dyDescent="0.25">
      <c r="B957" t="str">
        <f>IFERROR(VLOOKUP(A957,CATRAB!$A:$D,3,FALSE()),"")</f>
        <v/>
      </c>
      <c r="C957" t="str">
        <f>IFERROR(VLOOKUP(A957,CATRAB!$A:$D,4,FALSE()),"")</f>
        <v/>
      </c>
    </row>
    <row r="958" spans="2:3" x14ac:dyDescent="0.25">
      <c r="B958" t="str">
        <f>IFERROR(VLOOKUP(A958,CATRAB!$A:$D,3,FALSE()),"")</f>
        <v/>
      </c>
      <c r="C958" t="str">
        <f>IFERROR(VLOOKUP(A958,CATRAB!$A:$D,4,FALSE()),"")</f>
        <v/>
      </c>
    </row>
    <row r="959" spans="2:3" x14ac:dyDescent="0.25">
      <c r="B959" t="str">
        <f>IFERROR(VLOOKUP(A959,CATRAB!$A:$D,3,FALSE()),"")</f>
        <v/>
      </c>
      <c r="C959" t="str">
        <f>IFERROR(VLOOKUP(A959,CATRAB!$A:$D,4,FALSE()),"")</f>
        <v/>
      </c>
    </row>
    <row r="960" spans="2:3" x14ac:dyDescent="0.25">
      <c r="B960" t="str">
        <f>IFERROR(VLOOKUP(A960,CATRAB!$A:$D,3,FALSE()),"")</f>
        <v/>
      </c>
      <c r="C960" t="str">
        <f>IFERROR(VLOOKUP(A960,CATRAB!$A:$D,4,FALSE()),"")</f>
        <v/>
      </c>
    </row>
    <row r="961" spans="2:3" x14ac:dyDescent="0.25">
      <c r="B961" t="str">
        <f>IFERROR(VLOOKUP(A961,CATRAB!$A:$D,3,FALSE()),"")</f>
        <v/>
      </c>
      <c r="C961" t="str">
        <f>IFERROR(VLOOKUP(A961,CATRAB!$A:$D,4,FALSE()),"")</f>
        <v/>
      </c>
    </row>
    <row r="962" spans="2:3" x14ac:dyDescent="0.25">
      <c r="B962" t="str">
        <f>IFERROR(VLOOKUP(A962,CATRAB!$A:$D,3,FALSE()),"")</f>
        <v/>
      </c>
      <c r="C962" t="str">
        <f>IFERROR(VLOOKUP(A962,CATRAB!$A:$D,4,FALSE()),"")</f>
        <v/>
      </c>
    </row>
    <row r="963" spans="2:3" x14ac:dyDescent="0.25">
      <c r="B963" t="str">
        <f>IFERROR(VLOOKUP(A963,CATRAB!$A:$D,3,FALSE()),"")</f>
        <v/>
      </c>
      <c r="C963" t="str">
        <f>IFERROR(VLOOKUP(A963,CATRAB!$A:$D,4,FALSE()),"")</f>
        <v/>
      </c>
    </row>
    <row r="964" spans="2:3" x14ac:dyDescent="0.25">
      <c r="B964" t="str">
        <f>IFERROR(VLOOKUP(A964,CATRAB!$A:$D,3,FALSE()),"")</f>
        <v/>
      </c>
      <c r="C964" t="str">
        <f>IFERROR(VLOOKUP(A964,CATRAB!$A:$D,4,FALSE()),"")</f>
        <v/>
      </c>
    </row>
    <row r="965" spans="2:3" x14ac:dyDescent="0.25">
      <c r="B965" t="str">
        <f>IFERROR(VLOOKUP(A965,CATRAB!$A:$D,3,FALSE()),"")</f>
        <v/>
      </c>
      <c r="C965" t="str">
        <f>IFERROR(VLOOKUP(A965,CATRAB!$A:$D,4,FALSE()),"")</f>
        <v/>
      </c>
    </row>
    <row r="966" spans="2:3" x14ac:dyDescent="0.25">
      <c r="B966" t="str">
        <f>IFERROR(VLOOKUP(A966,CATRAB!$A:$D,3,FALSE()),"")</f>
        <v/>
      </c>
      <c r="C966" t="str">
        <f>IFERROR(VLOOKUP(A966,CATRAB!$A:$D,4,FALSE()),"")</f>
        <v/>
      </c>
    </row>
    <row r="967" spans="2:3" x14ac:dyDescent="0.25">
      <c r="B967" t="str">
        <f>IFERROR(VLOOKUP(A967,CATRAB!$A:$D,3,FALSE()),"")</f>
        <v/>
      </c>
      <c r="C967" t="str">
        <f>IFERROR(VLOOKUP(A967,CATRAB!$A:$D,4,FALSE()),"")</f>
        <v/>
      </c>
    </row>
    <row r="968" spans="2:3" x14ac:dyDescent="0.25">
      <c r="B968" t="str">
        <f>IFERROR(VLOOKUP(A968,CATRAB!$A:$D,3,FALSE()),"")</f>
        <v/>
      </c>
      <c r="C968" t="str">
        <f>IFERROR(VLOOKUP(A968,CATRAB!$A:$D,4,FALSE()),"")</f>
        <v/>
      </c>
    </row>
    <row r="969" spans="2:3" x14ac:dyDescent="0.25">
      <c r="B969" t="str">
        <f>IFERROR(VLOOKUP(A969,CATRAB!$A:$D,3,FALSE()),"")</f>
        <v/>
      </c>
      <c r="C969" t="str">
        <f>IFERROR(VLOOKUP(A969,CATRAB!$A:$D,4,FALSE()),"")</f>
        <v/>
      </c>
    </row>
    <row r="970" spans="2:3" x14ac:dyDescent="0.25">
      <c r="B970" t="str">
        <f>IFERROR(VLOOKUP(A970,CATRAB!$A:$D,3,FALSE()),"")</f>
        <v/>
      </c>
      <c r="C970" t="str">
        <f>IFERROR(VLOOKUP(A970,CATRAB!$A:$D,4,FALSE()),"")</f>
        <v/>
      </c>
    </row>
    <row r="971" spans="2:3" x14ac:dyDescent="0.25">
      <c r="B971" t="str">
        <f>IFERROR(VLOOKUP(A971,CATRAB!$A:$D,3,FALSE()),"")</f>
        <v/>
      </c>
      <c r="C971" t="str">
        <f>IFERROR(VLOOKUP(A971,CATRAB!$A:$D,4,FALSE()),"")</f>
        <v/>
      </c>
    </row>
    <row r="972" spans="2:3" x14ac:dyDescent="0.25">
      <c r="B972" t="str">
        <f>IFERROR(VLOOKUP(A972,CATRAB!$A:$D,3,FALSE()),"")</f>
        <v/>
      </c>
      <c r="C972" t="str">
        <f>IFERROR(VLOOKUP(A972,CATRAB!$A:$D,4,FALSE()),"")</f>
        <v/>
      </c>
    </row>
    <row r="973" spans="2:3" x14ac:dyDescent="0.25">
      <c r="B973" t="str">
        <f>IFERROR(VLOOKUP(A973,CATRAB!$A:$D,3,FALSE()),"")</f>
        <v/>
      </c>
      <c r="C973" t="str">
        <f>IFERROR(VLOOKUP(A973,CATRAB!$A:$D,4,FALSE()),"")</f>
        <v/>
      </c>
    </row>
    <row r="974" spans="2:3" x14ac:dyDescent="0.25">
      <c r="B974" t="str">
        <f>IFERROR(VLOOKUP(A974,CATRAB!$A:$D,3,FALSE()),"")</f>
        <v/>
      </c>
      <c r="C974" t="str">
        <f>IFERROR(VLOOKUP(A974,CATRAB!$A:$D,4,FALSE()),"")</f>
        <v/>
      </c>
    </row>
    <row r="975" spans="2:3" x14ac:dyDescent="0.25">
      <c r="B975" t="str">
        <f>IFERROR(VLOOKUP(A975,CATRAB!$A:$D,3,FALSE()),"")</f>
        <v/>
      </c>
      <c r="C975" t="str">
        <f>IFERROR(VLOOKUP(A975,CATRAB!$A:$D,4,FALSE()),"")</f>
        <v/>
      </c>
    </row>
    <row r="976" spans="2:3" x14ac:dyDescent="0.25">
      <c r="B976" t="str">
        <f>IFERROR(VLOOKUP(A976,CATRAB!$A:$D,3,FALSE()),"")</f>
        <v/>
      </c>
      <c r="C976" t="str">
        <f>IFERROR(VLOOKUP(A976,CATRAB!$A:$D,4,FALSE()),"")</f>
        <v/>
      </c>
    </row>
    <row r="977" spans="2:3" x14ac:dyDescent="0.25">
      <c r="B977" t="str">
        <f>IFERROR(VLOOKUP(A977,CATRAB!$A:$D,3,FALSE()),"")</f>
        <v/>
      </c>
      <c r="C977" t="str">
        <f>IFERROR(VLOOKUP(A977,CATRAB!$A:$D,4,FALSE()),"")</f>
        <v/>
      </c>
    </row>
    <row r="978" spans="2:3" x14ac:dyDescent="0.25">
      <c r="B978" t="str">
        <f>IFERROR(VLOOKUP(A978,CATRAB!$A:$D,3,FALSE()),"")</f>
        <v/>
      </c>
      <c r="C978" t="str">
        <f>IFERROR(VLOOKUP(A978,CATRAB!$A:$D,4,FALSE()),"")</f>
        <v/>
      </c>
    </row>
    <row r="979" spans="2:3" x14ac:dyDescent="0.25">
      <c r="B979" t="str">
        <f>IFERROR(VLOOKUP(A979,CATRAB!$A:$D,3,FALSE()),"")</f>
        <v/>
      </c>
      <c r="C979" t="str">
        <f>IFERROR(VLOOKUP(A979,CATRAB!$A:$D,4,FALSE()),"")</f>
        <v/>
      </c>
    </row>
    <row r="980" spans="2:3" x14ac:dyDescent="0.25">
      <c r="B980" t="str">
        <f>IFERROR(VLOOKUP(A980,CATRAB!$A:$D,3,FALSE()),"")</f>
        <v/>
      </c>
      <c r="C980" t="str">
        <f>IFERROR(VLOOKUP(A980,CATRAB!$A:$D,4,FALSE()),"")</f>
        <v/>
      </c>
    </row>
    <row r="981" spans="2:3" x14ac:dyDescent="0.25">
      <c r="B981" t="str">
        <f>IFERROR(VLOOKUP(A981,CATRAB!$A:$D,3,FALSE()),"")</f>
        <v/>
      </c>
      <c r="C981" t="str">
        <f>IFERROR(VLOOKUP(A981,CATRAB!$A:$D,4,FALSE()),"")</f>
        <v/>
      </c>
    </row>
    <row r="982" spans="2:3" x14ac:dyDescent="0.25">
      <c r="B982" t="str">
        <f>IFERROR(VLOOKUP(A982,CATRAB!$A:$D,3,FALSE()),"")</f>
        <v/>
      </c>
      <c r="C982" t="str">
        <f>IFERROR(VLOOKUP(A982,CATRAB!$A:$D,4,FALSE()),"")</f>
        <v/>
      </c>
    </row>
    <row r="983" spans="2:3" x14ac:dyDescent="0.25">
      <c r="B983" t="str">
        <f>IFERROR(VLOOKUP(A983,CATRAB!$A:$D,3,FALSE()),"")</f>
        <v/>
      </c>
      <c r="C983" t="str">
        <f>IFERROR(VLOOKUP(A983,CATRAB!$A:$D,4,FALSE()),"")</f>
        <v/>
      </c>
    </row>
    <row r="984" spans="2:3" x14ac:dyDescent="0.25">
      <c r="B984" t="str">
        <f>IFERROR(VLOOKUP(A984,CATRAB!$A:$D,3,FALSE()),"")</f>
        <v/>
      </c>
      <c r="C984" t="str">
        <f>IFERROR(VLOOKUP(A984,CATRAB!$A:$D,4,FALSE()),"")</f>
        <v/>
      </c>
    </row>
    <row r="985" spans="2:3" x14ac:dyDescent="0.25">
      <c r="B985" t="str">
        <f>IFERROR(VLOOKUP(A985,CATRAB!$A:$D,3,FALSE()),"")</f>
        <v/>
      </c>
      <c r="C985" t="str">
        <f>IFERROR(VLOOKUP(A985,CATRAB!$A:$D,4,FALSE()),"")</f>
        <v/>
      </c>
    </row>
    <row r="986" spans="2:3" x14ac:dyDescent="0.25">
      <c r="B986" t="str">
        <f>IFERROR(VLOOKUP(A986,CATRAB!$A:$D,3,FALSE()),"")</f>
        <v/>
      </c>
      <c r="C986" t="str">
        <f>IFERROR(VLOOKUP(A986,CATRAB!$A:$D,4,FALSE()),"")</f>
        <v/>
      </c>
    </row>
    <row r="987" spans="2:3" x14ac:dyDescent="0.25">
      <c r="B987" t="str">
        <f>IFERROR(VLOOKUP(A987,CATRAB!$A:$D,3,FALSE()),"")</f>
        <v/>
      </c>
      <c r="C987" t="str">
        <f>IFERROR(VLOOKUP(A987,CATRAB!$A:$D,4,FALSE()),"")</f>
        <v/>
      </c>
    </row>
    <row r="988" spans="2:3" x14ac:dyDescent="0.25">
      <c r="B988" t="str">
        <f>IFERROR(VLOOKUP(A988,CATRAB!$A:$D,3,FALSE()),"")</f>
        <v/>
      </c>
      <c r="C988" t="str">
        <f>IFERROR(VLOOKUP(A988,CATRAB!$A:$D,4,FALSE()),"")</f>
        <v/>
      </c>
    </row>
    <row r="989" spans="2:3" x14ac:dyDescent="0.25">
      <c r="B989" t="str">
        <f>IFERROR(VLOOKUP(A989,CATRAB!$A:$D,3,FALSE()),"")</f>
        <v/>
      </c>
      <c r="C989" t="str">
        <f>IFERROR(VLOOKUP(A989,CATRAB!$A:$D,4,FALSE()),"")</f>
        <v/>
      </c>
    </row>
    <row r="990" spans="2:3" x14ac:dyDescent="0.25">
      <c r="B990" t="str">
        <f>IFERROR(VLOOKUP(A990,CATRAB!$A:$D,3,FALSE()),"")</f>
        <v/>
      </c>
      <c r="C990" t="str">
        <f>IFERROR(VLOOKUP(A990,CATRAB!$A:$D,4,FALSE()),"")</f>
        <v/>
      </c>
    </row>
    <row r="991" spans="2:3" x14ac:dyDescent="0.25">
      <c r="B991" t="str">
        <f>IFERROR(VLOOKUP(A991,CATRAB!$A:$D,3,FALSE()),"")</f>
        <v/>
      </c>
      <c r="C991" t="str">
        <f>IFERROR(VLOOKUP(A991,CATRAB!$A:$D,4,FALSE()),"")</f>
        <v/>
      </c>
    </row>
    <row r="992" spans="2:3" x14ac:dyDescent="0.25">
      <c r="B992" t="str">
        <f>IFERROR(VLOOKUP(A992,CATRAB!$A:$D,3,FALSE()),"")</f>
        <v/>
      </c>
      <c r="C992" t="str">
        <f>IFERROR(VLOOKUP(A992,CATRAB!$A:$D,4,FALSE()),"")</f>
        <v/>
      </c>
    </row>
    <row r="993" spans="2:3" x14ac:dyDescent="0.25">
      <c r="B993" t="str">
        <f>IFERROR(VLOOKUP(A993,CATRAB!$A:$D,3,FALSE()),"")</f>
        <v/>
      </c>
      <c r="C993" t="str">
        <f>IFERROR(VLOOKUP(A993,CATRAB!$A:$D,4,FALSE()),"")</f>
        <v/>
      </c>
    </row>
    <row r="994" spans="2:3" x14ac:dyDescent="0.25">
      <c r="B994" t="str">
        <f>IFERROR(VLOOKUP(A994,CATRAB!$A:$D,3,FALSE()),"")</f>
        <v/>
      </c>
      <c r="C994" t="str">
        <f>IFERROR(VLOOKUP(A994,CATRAB!$A:$D,4,FALSE()),"")</f>
        <v/>
      </c>
    </row>
    <row r="995" spans="2:3" x14ac:dyDescent="0.25">
      <c r="B995" t="str">
        <f>IFERROR(VLOOKUP(A995,CATRAB!$A:$D,3,FALSE()),"")</f>
        <v/>
      </c>
      <c r="C995" t="str">
        <f>IFERROR(VLOOKUP(A995,CATRAB!$A:$D,4,FALSE()),"")</f>
        <v/>
      </c>
    </row>
    <row r="996" spans="2:3" x14ac:dyDescent="0.25">
      <c r="B996" t="str">
        <f>IFERROR(VLOOKUP(A996,CATRAB!$A:$D,3,FALSE()),"")</f>
        <v/>
      </c>
      <c r="C996" t="str">
        <f>IFERROR(VLOOKUP(A996,CATRAB!$A:$D,4,FALSE()),"")</f>
        <v/>
      </c>
    </row>
    <row r="997" spans="2:3" x14ac:dyDescent="0.25">
      <c r="B997" t="str">
        <f>IFERROR(VLOOKUP(A997,CATRAB!$A:$D,3,FALSE()),"")</f>
        <v/>
      </c>
      <c r="C997" t="str">
        <f>IFERROR(VLOOKUP(A997,CATRAB!$A:$D,4,FALSE()),"")</f>
        <v/>
      </c>
    </row>
    <row r="998" spans="2:3" x14ac:dyDescent="0.25">
      <c r="B998" t="str">
        <f>IFERROR(VLOOKUP(A998,CATRAB!$A:$D,3,FALSE()),"")</f>
        <v/>
      </c>
      <c r="C998" t="str">
        <f>IFERROR(VLOOKUP(A998,CATRAB!$A:$D,4,FALSE()),"")</f>
        <v/>
      </c>
    </row>
    <row r="999" spans="2:3" x14ac:dyDescent="0.25">
      <c r="B999" t="str">
        <f>IFERROR(VLOOKUP(A999,CATRAB!$A:$D,3,FALSE()),"")</f>
        <v/>
      </c>
      <c r="C999" t="str">
        <f>IFERROR(VLOOKUP(A999,CATRAB!$A:$D,4,FALSE()),"")</f>
        <v/>
      </c>
    </row>
    <row r="1000" spans="2:3" x14ac:dyDescent="0.25">
      <c r="B1000" t="str">
        <f>IFERROR(VLOOKUP(A1000,CATRAB!$A:$D,3,FALSE()),"")</f>
        <v/>
      </c>
      <c r="C1000" t="str">
        <f>IFERROR(VLOOKUP(A1000,CATRAB!$A:$D,4,FALSE()),"")</f>
        <v/>
      </c>
    </row>
    <row r="1001" spans="2:3" x14ac:dyDescent="0.25">
      <c r="B1001" t="str">
        <f>IFERROR(VLOOKUP(A1001,CATRAB!$A:$D,3,FALSE()),"")</f>
        <v/>
      </c>
      <c r="C1001" t="str">
        <f>IFERROR(VLOOKUP(A1001,CATRAB!$A:$D,4,FALSE()),"")</f>
        <v/>
      </c>
    </row>
    <row r="1002" spans="2:3" x14ac:dyDescent="0.25">
      <c r="B1002" t="str">
        <f>IFERROR(VLOOKUP(A1002,CATRAB!$A:$D,3,FALSE()),"")</f>
        <v/>
      </c>
      <c r="C1002" t="str">
        <f>IFERROR(VLOOKUP(A1002,CATRAB!$A:$D,4,FALSE()),"")</f>
        <v/>
      </c>
    </row>
    <row r="1003" spans="2:3" x14ac:dyDescent="0.25">
      <c r="B1003" t="str">
        <f>IFERROR(VLOOKUP(A1003,CATRAB!$A:$D,3,FALSE()),"")</f>
        <v/>
      </c>
      <c r="C1003" t="str">
        <f>IFERROR(VLOOKUP(A1003,CATRAB!$A:$D,4,FALSE()),"")</f>
        <v/>
      </c>
    </row>
    <row r="1004" spans="2:3" x14ac:dyDescent="0.25">
      <c r="B1004" t="str">
        <f>IFERROR(VLOOKUP(A1004,CATRAB!$A:$D,3,FALSE()),"")</f>
        <v/>
      </c>
      <c r="C1004" t="str">
        <f>IFERROR(VLOOKUP(A1004,CATRAB!$A:$D,4,FALSE()),"")</f>
        <v/>
      </c>
    </row>
    <row r="1005" spans="2:3" x14ac:dyDescent="0.25">
      <c r="B1005" t="str">
        <f>IFERROR(VLOOKUP(A1005,CATRAB!$A:$D,3,FALSE()),"")</f>
        <v/>
      </c>
      <c r="C1005" t="str">
        <f>IFERROR(VLOOKUP(A1005,CATRAB!$A:$D,4,FALSE()),"")</f>
        <v/>
      </c>
    </row>
    <row r="1006" spans="2:3" x14ac:dyDescent="0.25">
      <c r="B1006" t="str">
        <f>IFERROR(VLOOKUP(A1006,CATRAB!$A:$D,3,FALSE()),"")</f>
        <v/>
      </c>
      <c r="C1006" t="str">
        <f>IFERROR(VLOOKUP(A1006,CATRAB!$A:$D,4,FALSE()),"")</f>
        <v/>
      </c>
    </row>
    <row r="1007" spans="2:3" x14ac:dyDescent="0.25">
      <c r="B1007" t="str">
        <f>IFERROR(VLOOKUP(A1007,CATRAB!$A:$D,3,FALSE()),"")</f>
        <v/>
      </c>
      <c r="C1007" t="str">
        <f>IFERROR(VLOOKUP(A1007,CATRAB!$A:$D,4,FALSE()),"")</f>
        <v/>
      </c>
    </row>
    <row r="1008" spans="2:3" x14ac:dyDescent="0.25">
      <c r="B1008" t="str">
        <f>IFERROR(VLOOKUP(A1008,CATRAB!$A:$D,3,FALSE()),"")</f>
        <v/>
      </c>
      <c r="C1008" t="str">
        <f>IFERROR(VLOOKUP(A1008,CATRAB!$A:$D,4,FALSE()),"")</f>
        <v/>
      </c>
    </row>
    <row r="1009" spans="2:3" x14ac:dyDescent="0.25">
      <c r="B1009" t="str">
        <f>IFERROR(VLOOKUP(A1009,CATRAB!$A:$D,3,FALSE()),"")</f>
        <v/>
      </c>
      <c r="C1009" t="str">
        <f>IFERROR(VLOOKUP(A1009,CATRAB!$A:$D,4,FALSE()),"")</f>
        <v/>
      </c>
    </row>
    <row r="1010" spans="2:3" x14ac:dyDescent="0.25">
      <c r="B1010" t="str">
        <f>IFERROR(VLOOKUP(A1010,CATRAB!$A:$D,3,FALSE()),"")</f>
        <v/>
      </c>
      <c r="C1010" t="str">
        <f>IFERROR(VLOOKUP(A1010,CATRAB!$A:$D,4,FALSE()),"")</f>
        <v/>
      </c>
    </row>
    <row r="1011" spans="2:3" x14ac:dyDescent="0.25">
      <c r="B1011" t="str">
        <f>IFERROR(VLOOKUP(A1011,CATRAB!$A:$D,3,FALSE()),"")</f>
        <v/>
      </c>
      <c r="C1011" t="str">
        <f>IFERROR(VLOOKUP(A1011,CATRAB!$A:$D,4,FALSE()),"")</f>
        <v/>
      </c>
    </row>
    <row r="1012" spans="2:3" x14ac:dyDescent="0.25">
      <c r="B1012" t="str">
        <f>IFERROR(VLOOKUP(A1012,CATRAB!$A:$D,3,FALSE()),"")</f>
        <v/>
      </c>
      <c r="C1012" t="str">
        <f>IFERROR(VLOOKUP(A1012,CATRAB!$A:$D,4,FALSE()),"")</f>
        <v/>
      </c>
    </row>
    <row r="1013" spans="2:3" x14ac:dyDescent="0.25">
      <c r="B1013" t="str">
        <f>IFERROR(VLOOKUP(A1013,CATRAB!$A:$D,3,FALSE()),"")</f>
        <v/>
      </c>
      <c r="C1013" t="str">
        <f>IFERROR(VLOOKUP(A1013,CATRAB!$A:$D,4,FALSE()),"")</f>
        <v/>
      </c>
    </row>
    <row r="1014" spans="2:3" x14ac:dyDescent="0.25">
      <c r="B1014" t="str">
        <f>IFERROR(VLOOKUP(A1014,CATRAB!$A:$D,3,FALSE()),"")</f>
        <v/>
      </c>
      <c r="C1014" t="str">
        <f>IFERROR(VLOOKUP(A1014,CATRAB!$A:$D,4,FALSE()),"")</f>
        <v/>
      </c>
    </row>
    <row r="1015" spans="2:3" x14ac:dyDescent="0.25">
      <c r="B1015" t="str">
        <f>IFERROR(VLOOKUP(A1015,CATRAB!$A:$D,3,FALSE()),"")</f>
        <v/>
      </c>
      <c r="C1015" t="str">
        <f>IFERROR(VLOOKUP(A1015,CATRAB!$A:$D,4,FALSE()),"")</f>
        <v/>
      </c>
    </row>
    <row r="1016" spans="2:3" x14ac:dyDescent="0.25">
      <c r="B1016" t="str">
        <f>IFERROR(VLOOKUP(A1016,CATRAB!$A:$D,3,FALSE()),"")</f>
        <v/>
      </c>
      <c r="C1016" t="str">
        <f>IFERROR(VLOOKUP(A1016,CATRAB!$A:$D,4,FALSE()),"")</f>
        <v/>
      </c>
    </row>
    <row r="1017" spans="2:3" x14ac:dyDescent="0.25">
      <c r="B1017" t="str">
        <f>IFERROR(VLOOKUP(A1017,CATRAB!$A:$D,3,FALSE()),"")</f>
        <v/>
      </c>
      <c r="C1017" t="str">
        <f>IFERROR(VLOOKUP(A1017,CATRAB!$A:$D,4,FALSE()),"")</f>
        <v/>
      </c>
    </row>
    <row r="1018" spans="2:3" x14ac:dyDescent="0.25">
      <c r="B1018" t="str">
        <f>IFERROR(VLOOKUP(A1018,CATRAB!$A:$D,3,FALSE()),"")</f>
        <v/>
      </c>
      <c r="C1018" t="str">
        <f>IFERROR(VLOOKUP(A1018,CATRAB!$A:$D,4,FALSE()),"")</f>
        <v/>
      </c>
    </row>
    <row r="1019" spans="2:3" x14ac:dyDescent="0.25">
      <c r="B1019" t="str">
        <f>IFERROR(VLOOKUP(A1019,CATRAB!$A:$D,3,FALSE()),"")</f>
        <v/>
      </c>
      <c r="C1019" t="str">
        <f>IFERROR(VLOOKUP(A1019,CATRAB!$A:$D,4,FALSE()),"")</f>
        <v/>
      </c>
    </row>
    <row r="1020" spans="2:3" x14ac:dyDescent="0.25">
      <c r="B1020" t="str">
        <f>IFERROR(VLOOKUP(A1020,CATRAB!$A:$D,3,FALSE()),"")</f>
        <v/>
      </c>
      <c r="C1020" t="str">
        <f>IFERROR(VLOOKUP(A1020,CATRAB!$A:$D,4,FALSE()),"")</f>
        <v/>
      </c>
    </row>
    <row r="1021" spans="2:3" x14ac:dyDescent="0.25">
      <c r="B1021" t="str">
        <f>IFERROR(VLOOKUP(A1021,CATRAB!$A:$D,3,FALSE()),"")</f>
        <v/>
      </c>
      <c r="C1021" t="str">
        <f>IFERROR(VLOOKUP(A1021,CATRAB!$A:$D,4,FALSE()),"")</f>
        <v/>
      </c>
    </row>
    <row r="1022" spans="2:3" x14ac:dyDescent="0.25">
      <c r="B1022" t="str">
        <f>IFERROR(VLOOKUP(A1022,CATRAB!$A:$D,3,FALSE()),"")</f>
        <v/>
      </c>
      <c r="C1022" t="str">
        <f>IFERROR(VLOOKUP(A1022,CATRAB!$A:$D,4,FALSE()),"")</f>
        <v/>
      </c>
    </row>
    <row r="1023" spans="2:3" x14ac:dyDescent="0.25">
      <c r="B1023" t="str">
        <f>IFERROR(VLOOKUP(A1023,CATRAB!$A:$D,3,FALSE()),"")</f>
        <v/>
      </c>
      <c r="C1023" t="str">
        <f>IFERROR(VLOOKUP(A1023,CATRAB!$A:$D,4,FALSE()),"")</f>
        <v/>
      </c>
    </row>
    <row r="1024" spans="2:3" x14ac:dyDescent="0.25">
      <c r="B1024" t="str">
        <f>IFERROR(VLOOKUP(A1024,CATRAB!$A:$D,3,FALSE()),"")</f>
        <v/>
      </c>
      <c r="C1024" t="str">
        <f>IFERROR(VLOOKUP(A1024,CATRAB!$A:$D,4,FALSE()),"")</f>
        <v/>
      </c>
    </row>
    <row r="1025" spans="2:3" x14ac:dyDescent="0.25">
      <c r="B1025" t="str">
        <f>IFERROR(VLOOKUP(A1025,CATRAB!$A:$D,3,FALSE()),"")</f>
        <v/>
      </c>
      <c r="C1025" t="str">
        <f>IFERROR(VLOOKUP(A1025,CATRAB!$A:$D,4,FALSE()),"")</f>
        <v/>
      </c>
    </row>
    <row r="1026" spans="2:3" x14ac:dyDescent="0.25">
      <c r="B1026" t="str">
        <f>IFERROR(VLOOKUP(A1026,CATRAB!$A:$D,3,FALSE()),"")</f>
        <v/>
      </c>
      <c r="C1026" t="str">
        <f>IFERROR(VLOOKUP(A1026,CATRAB!$A:$D,4,FALSE()),"")</f>
        <v/>
      </c>
    </row>
    <row r="1027" spans="2:3" x14ac:dyDescent="0.25">
      <c r="B1027" t="str">
        <f>IFERROR(VLOOKUP(A1027,CATRAB!$A:$D,3,FALSE()),"")</f>
        <v/>
      </c>
      <c r="C1027" t="str">
        <f>IFERROR(VLOOKUP(A1027,CATRAB!$A:$D,4,FALSE()),"")</f>
        <v/>
      </c>
    </row>
    <row r="1028" spans="2:3" x14ac:dyDescent="0.25">
      <c r="B1028" t="str">
        <f>IFERROR(VLOOKUP(A1028,CATRAB!$A:$D,3,FALSE()),"")</f>
        <v/>
      </c>
      <c r="C1028" t="str">
        <f>IFERROR(VLOOKUP(A1028,CATRAB!$A:$D,4,FALSE()),"")</f>
        <v/>
      </c>
    </row>
    <row r="1029" spans="2:3" x14ac:dyDescent="0.25">
      <c r="B1029" t="str">
        <f>IFERROR(VLOOKUP(A1029,CATRAB!$A:$D,3,FALSE()),"")</f>
        <v/>
      </c>
      <c r="C1029" t="str">
        <f>IFERROR(VLOOKUP(A1029,CATRAB!$A:$D,4,FALSE()),"")</f>
        <v/>
      </c>
    </row>
    <row r="1030" spans="2:3" x14ac:dyDescent="0.25">
      <c r="B1030" t="str">
        <f>IFERROR(VLOOKUP(A1030,CATRAB!$A:$D,3,FALSE()),"")</f>
        <v/>
      </c>
      <c r="C1030" t="str">
        <f>IFERROR(VLOOKUP(A1030,CATRAB!$A:$D,4,FALSE()),"")</f>
        <v/>
      </c>
    </row>
    <row r="1031" spans="2:3" x14ac:dyDescent="0.25">
      <c r="B1031" t="str">
        <f>IFERROR(VLOOKUP(A1031,CATRAB!$A:$D,3,FALSE()),"")</f>
        <v/>
      </c>
      <c r="C1031" t="str">
        <f>IFERROR(VLOOKUP(A1031,CATRAB!$A:$D,4,FALSE()),"")</f>
        <v/>
      </c>
    </row>
    <row r="1032" spans="2:3" x14ac:dyDescent="0.25">
      <c r="B1032" t="str">
        <f>IFERROR(VLOOKUP(A1032,CATRAB!$A:$D,3,FALSE()),"")</f>
        <v/>
      </c>
      <c r="C1032" t="str">
        <f>IFERROR(VLOOKUP(A1032,CATRAB!$A:$D,4,FALSE()),"")</f>
        <v/>
      </c>
    </row>
    <row r="1033" spans="2:3" x14ac:dyDescent="0.25">
      <c r="B1033" t="str">
        <f>IFERROR(VLOOKUP(A1033,CATRAB!$A:$D,3,FALSE()),"")</f>
        <v/>
      </c>
      <c r="C1033" t="str">
        <f>IFERROR(VLOOKUP(A1033,CATRAB!$A:$D,4,FALSE()),"")</f>
        <v/>
      </c>
    </row>
    <row r="1034" spans="2:3" x14ac:dyDescent="0.25">
      <c r="B1034" t="str">
        <f>IFERROR(VLOOKUP(A1034,CATRAB!$A:$D,3,FALSE()),"")</f>
        <v/>
      </c>
      <c r="C1034" t="str">
        <f>IFERROR(VLOOKUP(A1034,CATRAB!$A:$D,4,FALSE()),"")</f>
        <v/>
      </c>
    </row>
    <row r="1035" spans="2:3" x14ac:dyDescent="0.25">
      <c r="B1035" t="str">
        <f>IFERROR(VLOOKUP(A1035,CATRAB!$A:$D,3,FALSE()),"")</f>
        <v/>
      </c>
      <c r="C1035" t="str">
        <f>IFERROR(VLOOKUP(A1035,CATRAB!$A:$D,4,FALSE()),"")</f>
        <v/>
      </c>
    </row>
    <row r="1036" spans="2:3" x14ac:dyDescent="0.25">
      <c r="B1036" t="str">
        <f>IFERROR(VLOOKUP(A1036,CATRAB!$A:$D,3,FALSE()),"")</f>
        <v/>
      </c>
      <c r="C1036" t="str">
        <f>IFERROR(VLOOKUP(A1036,CATRAB!$A:$D,4,FALSE()),"")</f>
        <v/>
      </c>
    </row>
    <row r="1037" spans="2:3" x14ac:dyDescent="0.25">
      <c r="B1037" t="str">
        <f>IFERROR(VLOOKUP(A1037,CATRAB!$A:$D,3,FALSE()),"")</f>
        <v/>
      </c>
      <c r="C1037" t="str">
        <f>IFERROR(VLOOKUP(A1037,CATRAB!$A:$D,4,FALSE()),"")</f>
        <v/>
      </c>
    </row>
    <row r="1038" spans="2:3" x14ac:dyDescent="0.25">
      <c r="B1038" t="str">
        <f>IFERROR(VLOOKUP(A1038,CATRAB!$A:$D,3,FALSE()),"")</f>
        <v/>
      </c>
      <c r="C1038" t="str">
        <f>IFERROR(VLOOKUP(A1038,CATRAB!$A:$D,4,FALSE()),"")</f>
        <v/>
      </c>
    </row>
    <row r="1039" spans="2:3" x14ac:dyDescent="0.25">
      <c r="B1039" t="str">
        <f>IFERROR(VLOOKUP(A1039,CATRAB!$A:$D,3,FALSE()),"")</f>
        <v/>
      </c>
      <c r="C1039" t="str">
        <f>IFERROR(VLOOKUP(A1039,CATRAB!$A:$D,4,FALSE()),"")</f>
        <v/>
      </c>
    </row>
    <row r="1040" spans="2:3" x14ac:dyDescent="0.25">
      <c r="B1040" t="str">
        <f>IFERROR(VLOOKUP(A1040,CATRAB!$A:$D,3,FALSE()),"")</f>
        <v/>
      </c>
      <c r="C1040" t="str">
        <f>IFERROR(VLOOKUP(A1040,CATRAB!$A:$D,4,FALSE()),"")</f>
        <v/>
      </c>
    </row>
    <row r="1041" spans="2:3" x14ac:dyDescent="0.25">
      <c r="B1041" t="str">
        <f>IFERROR(VLOOKUP(A1041,CATRAB!$A:$D,3,FALSE()),"")</f>
        <v/>
      </c>
      <c r="C1041" t="str">
        <f>IFERROR(VLOOKUP(A1041,CATRAB!$A:$D,4,FALSE()),"")</f>
        <v/>
      </c>
    </row>
    <row r="1042" spans="2:3" x14ac:dyDescent="0.25">
      <c r="B1042" t="str">
        <f>IFERROR(VLOOKUP(A1042,CATRAB!$A:$D,3,FALSE()),"")</f>
        <v/>
      </c>
      <c r="C1042" t="str">
        <f>IFERROR(VLOOKUP(A1042,CATRAB!$A:$D,4,FALSE()),"")</f>
        <v/>
      </c>
    </row>
    <row r="1043" spans="2:3" x14ac:dyDescent="0.25">
      <c r="B1043" t="str">
        <f>IFERROR(VLOOKUP(A1043,CATRAB!$A:$D,3,FALSE()),"")</f>
        <v/>
      </c>
      <c r="C1043" t="str">
        <f>IFERROR(VLOOKUP(A1043,CATRAB!$A:$D,4,FALSE()),"")</f>
        <v/>
      </c>
    </row>
    <row r="1044" spans="2:3" x14ac:dyDescent="0.25">
      <c r="B1044" t="str">
        <f>IFERROR(VLOOKUP(A1044,CATRAB!$A:$D,3,FALSE()),"")</f>
        <v/>
      </c>
      <c r="C1044" t="str">
        <f>IFERROR(VLOOKUP(A1044,CATRAB!$A:$D,4,FALSE()),"")</f>
        <v/>
      </c>
    </row>
    <row r="1045" spans="2:3" x14ac:dyDescent="0.25">
      <c r="B1045" t="str">
        <f>IFERROR(VLOOKUP(A1045,CATRAB!$A:$D,3,FALSE()),"")</f>
        <v/>
      </c>
      <c r="C1045" t="str">
        <f>IFERROR(VLOOKUP(A1045,CATRAB!$A:$D,4,FALSE()),"")</f>
        <v/>
      </c>
    </row>
    <row r="1046" spans="2:3" x14ac:dyDescent="0.25">
      <c r="B1046" t="str">
        <f>IFERROR(VLOOKUP(A1046,CATRAB!$A:$D,3,FALSE()),"")</f>
        <v/>
      </c>
      <c r="C1046" t="str">
        <f>IFERROR(VLOOKUP(A1046,CATRAB!$A:$D,4,FALSE()),"")</f>
        <v/>
      </c>
    </row>
    <row r="1047" spans="2:3" x14ac:dyDescent="0.25">
      <c r="B1047" t="str">
        <f>IFERROR(VLOOKUP(A1047,CATRAB!$A:$D,3,FALSE()),"")</f>
        <v/>
      </c>
      <c r="C1047" t="str">
        <f>IFERROR(VLOOKUP(A1047,CATRAB!$A:$D,4,FALSE()),"")</f>
        <v/>
      </c>
    </row>
    <row r="1048" spans="2:3" x14ac:dyDescent="0.25">
      <c r="B1048" t="str">
        <f>IFERROR(VLOOKUP(A1048,CATRAB!$A:$D,3,FALSE()),"")</f>
        <v/>
      </c>
      <c r="C1048" t="str">
        <f>IFERROR(VLOOKUP(A1048,CATRAB!$A:$D,4,FALSE()),"")</f>
        <v/>
      </c>
    </row>
    <row r="1049" spans="2:3" x14ac:dyDescent="0.25">
      <c r="B1049" t="str">
        <f>IFERROR(VLOOKUP(A1049,CATRAB!$A:$D,3,FALSE()),"")</f>
        <v/>
      </c>
      <c r="C1049" t="str">
        <f>IFERROR(VLOOKUP(A1049,CATRAB!$A:$D,4,FALSE()),"")</f>
        <v/>
      </c>
    </row>
    <row r="1050" spans="2:3" x14ac:dyDescent="0.25">
      <c r="B1050" t="str">
        <f>IFERROR(VLOOKUP(A1050,CATRAB!$A:$D,3,FALSE()),"")</f>
        <v/>
      </c>
      <c r="C1050" t="str">
        <f>IFERROR(VLOOKUP(A1050,CATRAB!$A:$D,4,FALSE()),"")</f>
        <v/>
      </c>
    </row>
    <row r="1051" spans="2:3" x14ac:dyDescent="0.25">
      <c r="B1051" t="str">
        <f>IFERROR(VLOOKUP(A1051,CATRAB!$A:$D,3,FALSE()),"")</f>
        <v/>
      </c>
      <c r="C1051" t="str">
        <f>IFERROR(VLOOKUP(A1051,CATRAB!$A:$D,4,FALSE()),"")</f>
        <v/>
      </c>
    </row>
    <row r="1052" spans="2:3" x14ac:dyDescent="0.25">
      <c r="B1052" t="str">
        <f>IFERROR(VLOOKUP(A1052,CATRAB!$A:$D,3,FALSE()),"")</f>
        <v/>
      </c>
      <c r="C1052" t="str">
        <f>IFERROR(VLOOKUP(A1052,CATRAB!$A:$D,4,FALSE()),"")</f>
        <v/>
      </c>
    </row>
    <row r="1053" spans="2:3" x14ac:dyDescent="0.25">
      <c r="B1053" t="str">
        <f>IFERROR(VLOOKUP(A1053,CATRAB!$A:$D,3,FALSE()),"")</f>
        <v/>
      </c>
      <c r="C1053" t="str">
        <f>IFERROR(VLOOKUP(A1053,CATRAB!$A:$D,4,FALSE()),"")</f>
        <v/>
      </c>
    </row>
    <row r="1054" spans="2:3" x14ac:dyDescent="0.25">
      <c r="B1054" t="str">
        <f>IFERROR(VLOOKUP(A1054,CATRAB!$A:$D,3,FALSE()),"")</f>
        <v/>
      </c>
      <c r="C1054" t="str">
        <f>IFERROR(VLOOKUP(A1054,CATRAB!$A:$D,4,FALSE()),"")</f>
        <v/>
      </c>
    </row>
    <row r="1055" spans="2:3" x14ac:dyDescent="0.25">
      <c r="B1055" t="str">
        <f>IFERROR(VLOOKUP(A1055,CATRAB!$A:$D,3,FALSE()),"")</f>
        <v/>
      </c>
      <c r="C1055" t="str">
        <f>IFERROR(VLOOKUP(A1055,CATRAB!$A:$D,4,FALSE()),"")</f>
        <v/>
      </c>
    </row>
    <row r="1056" spans="2:3" x14ac:dyDescent="0.25">
      <c r="B1056" t="str">
        <f>IFERROR(VLOOKUP(A1056,CATRAB!$A:$D,3,FALSE()),"")</f>
        <v/>
      </c>
      <c r="C1056" t="str">
        <f>IFERROR(VLOOKUP(A1056,CATRAB!$A:$D,4,FALSE()),"")</f>
        <v/>
      </c>
    </row>
    <row r="1057" spans="2:3" x14ac:dyDescent="0.25">
      <c r="B1057" t="str">
        <f>IFERROR(VLOOKUP(A1057,CATRAB!$A:$D,3,FALSE()),"")</f>
        <v/>
      </c>
      <c r="C1057" t="str">
        <f>IFERROR(VLOOKUP(A1057,CATRAB!$A:$D,4,FALSE()),"")</f>
        <v/>
      </c>
    </row>
    <row r="1058" spans="2:3" x14ac:dyDescent="0.25">
      <c r="B1058" t="str">
        <f>IFERROR(VLOOKUP(A1058,CATRAB!$A:$D,3,FALSE()),"")</f>
        <v/>
      </c>
      <c r="C1058" t="str">
        <f>IFERROR(VLOOKUP(A1058,CATRAB!$A:$D,4,FALSE()),"")</f>
        <v/>
      </c>
    </row>
    <row r="1059" spans="2:3" x14ac:dyDescent="0.25">
      <c r="B1059" t="str">
        <f>IFERROR(VLOOKUP(A1059,CATRAB!$A:$D,3,FALSE()),"")</f>
        <v/>
      </c>
      <c r="C1059" t="str">
        <f>IFERROR(VLOOKUP(A1059,CATRAB!$A:$D,4,FALSE()),"")</f>
        <v/>
      </c>
    </row>
    <row r="1060" spans="2:3" x14ac:dyDescent="0.25">
      <c r="B1060" t="str">
        <f>IFERROR(VLOOKUP(A1060,CATRAB!$A:$D,3,FALSE()),"")</f>
        <v/>
      </c>
      <c r="C1060" t="str">
        <f>IFERROR(VLOOKUP(A1060,CATRAB!$A:$D,4,FALSE()),"")</f>
        <v/>
      </c>
    </row>
    <row r="1061" spans="2:3" x14ac:dyDescent="0.25">
      <c r="B1061" t="str">
        <f>IFERROR(VLOOKUP(A1061,CATRAB!$A:$D,3,FALSE()),"")</f>
        <v/>
      </c>
      <c r="C1061" t="str">
        <f>IFERROR(VLOOKUP(A1061,CATRAB!$A:$D,4,FALSE()),"")</f>
        <v/>
      </c>
    </row>
    <row r="1062" spans="2:3" x14ac:dyDescent="0.25">
      <c r="B1062" t="str">
        <f>IFERROR(VLOOKUP(A1062,CATRAB!$A:$D,3,FALSE()),"")</f>
        <v/>
      </c>
      <c r="C1062" t="str">
        <f>IFERROR(VLOOKUP(A1062,CATRAB!$A:$D,4,FALSE()),"")</f>
        <v/>
      </c>
    </row>
    <row r="1063" spans="2:3" x14ac:dyDescent="0.25">
      <c r="B1063" t="str">
        <f>IFERROR(VLOOKUP(A1063,CATRAB!$A:$D,3,FALSE()),"")</f>
        <v/>
      </c>
      <c r="C1063" t="str">
        <f>IFERROR(VLOOKUP(A1063,CATRAB!$A:$D,4,FALSE()),"")</f>
        <v/>
      </c>
    </row>
    <row r="1064" spans="2:3" x14ac:dyDescent="0.25">
      <c r="B1064" t="str">
        <f>IFERROR(VLOOKUP(A1064,CATRAB!$A:$D,3,FALSE()),"")</f>
        <v/>
      </c>
      <c r="C1064" t="str">
        <f>IFERROR(VLOOKUP(A1064,CATRAB!$A:$D,4,FALSE()),"")</f>
        <v/>
      </c>
    </row>
    <row r="1065" spans="2:3" x14ac:dyDescent="0.25">
      <c r="B1065" t="str">
        <f>IFERROR(VLOOKUP(A1065,CATRAB!$A:$D,3,FALSE()),"")</f>
        <v/>
      </c>
      <c r="C1065" t="str">
        <f>IFERROR(VLOOKUP(A1065,CATRAB!$A:$D,4,FALSE()),"")</f>
        <v/>
      </c>
    </row>
    <row r="1066" spans="2:3" x14ac:dyDescent="0.25">
      <c r="B1066" t="str">
        <f>IFERROR(VLOOKUP(A1066,CATRAB!$A:$D,3,FALSE()),"")</f>
        <v/>
      </c>
      <c r="C1066" t="str">
        <f>IFERROR(VLOOKUP(A1066,CATRAB!$A:$D,4,FALSE()),"")</f>
        <v/>
      </c>
    </row>
    <row r="1067" spans="2:3" x14ac:dyDescent="0.25">
      <c r="B1067" t="str">
        <f>IFERROR(VLOOKUP(A1067,CATRAB!$A:$D,3,FALSE()),"")</f>
        <v/>
      </c>
      <c r="C1067" t="str">
        <f>IFERROR(VLOOKUP(A1067,CATRAB!$A:$D,4,FALSE()),"")</f>
        <v/>
      </c>
    </row>
    <row r="1068" spans="2:3" x14ac:dyDescent="0.25">
      <c r="B1068" t="str">
        <f>IFERROR(VLOOKUP(A1068,CATRAB!$A:$D,3,FALSE()),"")</f>
        <v/>
      </c>
      <c r="C1068" t="str">
        <f>IFERROR(VLOOKUP(A1068,CATRAB!$A:$D,4,FALSE()),"")</f>
        <v/>
      </c>
    </row>
    <row r="1069" spans="2:3" x14ac:dyDescent="0.25">
      <c r="B1069" t="str">
        <f>IFERROR(VLOOKUP(A1069,CATRAB!$A:$D,3,FALSE()),"")</f>
        <v/>
      </c>
      <c r="C1069" t="str">
        <f>IFERROR(VLOOKUP(A1069,CATRAB!$A:$D,4,FALSE()),"")</f>
        <v/>
      </c>
    </row>
    <row r="1070" spans="2:3" x14ac:dyDescent="0.25">
      <c r="B1070" t="str">
        <f>IFERROR(VLOOKUP(A1070,CATRAB!$A:$D,3,FALSE()),"")</f>
        <v/>
      </c>
      <c r="C1070" t="str">
        <f>IFERROR(VLOOKUP(A1070,CATRAB!$A:$D,4,FALSE()),"")</f>
        <v/>
      </c>
    </row>
    <row r="1071" spans="2:3" x14ac:dyDescent="0.25">
      <c r="B1071" t="str">
        <f>IFERROR(VLOOKUP(A1071,CATRAB!$A:$D,3,FALSE()),"")</f>
        <v/>
      </c>
      <c r="C1071" t="str">
        <f>IFERROR(VLOOKUP(A1071,CATRAB!$A:$D,4,FALSE()),"")</f>
        <v/>
      </c>
    </row>
    <row r="1072" spans="2:3" x14ac:dyDescent="0.25">
      <c r="B1072" t="str">
        <f>IFERROR(VLOOKUP(A1072,CATRAB!$A:$D,3,FALSE()),"")</f>
        <v/>
      </c>
      <c r="C1072" t="str">
        <f>IFERROR(VLOOKUP(A1072,CATRAB!$A:$D,4,FALSE()),"")</f>
        <v/>
      </c>
    </row>
    <row r="1073" spans="2:3" x14ac:dyDescent="0.25">
      <c r="B1073" t="str">
        <f>IFERROR(VLOOKUP(A1073,CATRAB!$A:$D,3,FALSE()),"")</f>
        <v/>
      </c>
      <c r="C1073" t="str">
        <f>IFERROR(VLOOKUP(A1073,CATRAB!$A:$D,4,FALSE()),"")</f>
        <v/>
      </c>
    </row>
    <row r="1074" spans="2:3" x14ac:dyDescent="0.25">
      <c r="B1074" t="str">
        <f>IFERROR(VLOOKUP(A1074,CATRAB!$A:$D,3,FALSE()),"")</f>
        <v/>
      </c>
      <c r="C1074" t="str">
        <f>IFERROR(VLOOKUP(A1074,CATRAB!$A:$D,4,FALSE()),"")</f>
        <v/>
      </c>
    </row>
    <row r="1075" spans="2:3" x14ac:dyDescent="0.25">
      <c r="B1075" t="str">
        <f>IFERROR(VLOOKUP(A1075,CATRAB!$A:$D,3,FALSE()),"")</f>
        <v/>
      </c>
      <c r="C1075" t="str">
        <f>IFERROR(VLOOKUP(A1075,CATRAB!$A:$D,4,FALSE()),"")</f>
        <v/>
      </c>
    </row>
    <row r="1076" spans="2:3" x14ac:dyDescent="0.25">
      <c r="B1076" t="str">
        <f>IFERROR(VLOOKUP(A1076,CATRAB!$A:$D,3,FALSE()),"")</f>
        <v/>
      </c>
      <c r="C1076" t="str">
        <f>IFERROR(VLOOKUP(A1076,CATRAB!$A:$D,4,FALSE()),"")</f>
        <v/>
      </c>
    </row>
    <row r="1077" spans="2:3" x14ac:dyDescent="0.25">
      <c r="B1077" t="str">
        <f>IFERROR(VLOOKUP(A1077,CATRAB!$A:$D,3,FALSE()),"")</f>
        <v/>
      </c>
      <c r="C1077" t="str">
        <f>IFERROR(VLOOKUP(A1077,CATRAB!$A:$D,4,FALSE()),"")</f>
        <v/>
      </c>
    </row>
    <row r="1078" spans="2:3" x14ac:dyDescent="0.25">
      <c r="B1078" t="str">
        <f>IFERROR(VLOOKUP(A1078,CATRAB!$A:$D,3,FALSE()),"")</f>
        <v/>
      </c>
      <c r="C1078" t="str">
        <f>IFERROR(VLOOKUP(A1078,CATRAB!$A:$D,4,FALSE()),"")</f>
        <v/>
      </c>
    </row>
    <row r="1079" spans="2:3" x14ac:dyDescent="0.25">
      <c r="B1079" t="str">
        <f>IFERROR(VLOOKUP(A1079,CATRAB!$A:$D,3,FALSE()),"")</f>
        <v/>
      </c>
      <c r="C1079" t="str">
        <f>IFERROR(VLOOKUP(A1079,CATRAB!$A:$D,4,FALSE()),"")</f>
        <v/>
      </c>
    </row>
    <row r="1080" spans="2:3" x14ac:dyDescent="0.25">
      <c r="B1080" t="str">
        <f>IFERROR(VLOOKUP(A1080,CATRAB!$A:$D,3,FALSE()),"")</f>
        <v/>
      </c>
      <c r="C1080" t="str">
        <f>IFERROR(VLOOKUP(A1080,CATRAB!$A:$D,4,FALSE()),"")</f>
        <v/>
      </c>
    </row>
    <row r="1081" spans="2:3" x14ac:dyDescent="0.25">
      <c r="B1081" t="str">
        <f>IFERROR(VLOOKUP(A1081,CATRAB!$A:$D,3,FALSE()),"")</f>
        <v/>
      </c>
      <c r="C1081" t="str">
        <f>IFERROR(VLOOKUP(A1081,CATRAB!$A:$D,4,FALSE()),"")</f>
        <v/>
      </c>
    </row>
    <row r="1082" spans="2:3" x14ac:dyDescent="0.25">
      <c r="B1082" t="str">
        <f>IFERROR(VLOOKUP(A1082,CATRAB!$A:$D,3,FALSE()),"")</f>
        <v/>
      </c>
      <c r="C1082" t="str">
        <f>IFERROR(VLOOKUP(A1082,CATRAB!$A:$D,4,FALSE()),"")</f>
        <v/>
      </c>
    </row>
    <row r="1083" spans="2:3" x14ac:dyDescent="0.25">
      <c r="B1083" t="str">
        <f>IFERROR(VLOOKUP(A1083,CATRAB!$A:$D,3,FALSE()),"")</f>
        <v/>
      </c>
      <c r="C1083" t="str">
        <f>IFERROR(VLOOKUP(A1083,CATRAB!$A:$D,4,FALSE()),"")</f>
        <v/>
      </c>
    </row>
    <row r="1084" spans="2:3" x14ac:dyDescent="0.25">
      <c r="B1084" t="str">
        <f>IFERROR(VLOOKUP(A1084,CATRAB!$A:$D,3,FALSE()),"")</f>
        <v/>
      </c>
      <c r="C1084" t="str">
        <f>IFERROR(VLOOKUP(A1084,CATRAB!$A:$D,4,FALSE()),"")</f>
        <v/>
      </c>
    </row>
    <row r="1085" spans="2:3" x14ac:dyDescent="0.25">
      <c r="B1085" t="str">
        <f>IFERROR(VLOOKUP(A1085,CATRAB!$A:$D,3,FALSE()),"")</f>
        <v/>
      </c>
      <c r="C1085" t="str">
        <f>IFERROR(VLOOKUP(A1085,CATRAB!$A:$D,4,FALSE()),"")</f>
        <v/>
      </c>
    </row>
    <row r="1086" spans="2:3" x14ac:dyDescent="0.25">
      <c r="B1086" t="str">
        <f>IFERROR(VLOOKUP(A1086,CATRAB!$A:$D,3,FALSE()),"")</f>
        <v/>
      </c>
      <c r="C1086" t="str">
        <f>IFERROR(VLOOKUP(A1086,CATRAB!$A:$D,4,FALSE()),"")</f>
        <v/>
      </c>
    </row>
    <row r="1087" spans="2:3" x14ac:dyDescent="0.25">
      <c r="B1087" t="str">
        <f>IFERROR(VLOOKUP(A1087,CATRAB!$A:$D,3,FALSE()),"")</f>
        <v/>
      </c>
      <c r="C1087" t="str">
        <f>IFERROR(VLOOKUP(A1087,CATRAB!$A:$D,4,FALSE()),"")</f>
        <v/>
      </c>
    </row>
    <row r="1088" spans="2:3" x14ac:dyDescent="0.25">
      <c r="B1088" t="str">
        <f>IFERROR(VLOOKUP(A1088,CATRAB!$A:$D,3,FALSE()),"")</f>
        <v/>
      </c>
      <c r="C1088" t="str">
        <f>IFERROR(VLOOKUP(A1088,CATRAB!$A:$D,4,FALSE()),"")</f>
        <v/>
      </c>
    </row>
    <row r="1089" spans="2:3" x14ac:dyDescent="0.25">
      <c r="B1089" t="str">
        <f>IFERROR(VLOOKUP(A1089,CATRAB!$A:$D,3,FALSE()),"")</f>
        <v/>
      </c>
      <c r="C1089" t="str">
        <f>IFERROR(VLOOKUP(A1089,CATRAB!$A:$D,4,FALSE()),"")</f>
        <v/>
      </c>
    </row>
    <row r="1090" spans="2:3" x14ac:dyDescent="0.25">
      <c r="B1090" t="str">
        <f>IFERROR(VLOOKUP(A1090,CATRAB!$A:$D,3,FALSE()),"")</f>
        <v/>
      </c>
      <c r="C1090" t="str">
        <f>IFERROR(VLOOKUP(A1090,CATRAB!$A:$D,4,FALSE()),"")</f>
        <v/>
      </c>
    </row>
    <row r="1091" spans="2:3" x14ac:dyDescent="0.25">
      <c r="B1091" t="str">
        <f>IFERROR(VLOOKUP(A1091,CATRAB!$A:$D,3,FALSE()),"")</f>
        <v/>
      </c>
      <c r="C1091" t="str">
        <f>IFERROR(VLOOKUP(A1091,CATRAB!$A:$D,4,FALSE()),"")</f>
        <v/>
      </c>
    </row>
    <row r="1092" spans="2:3" x14ac:dyDescent="0.25">
      <c r="B1092" t="str">
        <f>IFERROR(VLOOKUP(A1092,CATRAB!$A:$D,3,FALSE()),"")</f>
        <v/>
      </c>
      <c r="C1092" t="str">
        <f>IFERROR(VLOOKUP(A1092,CATRAB!$A:$D,4,FALSE()),"")</f>
        <v/>
      </c>
    </row>
    <row r="1093" spans="2:3" x14ac:dyDescent="0.25">
      <c r="B1093" t="str">
        <f>IFERROR(VLOOKUP(A1093,CATRAB!$A:$D,3,FALSE()),"")</f>
        <v/>
      </c>
      <c r="C1093" t="str">
        <f>IFERROR(VLOOKUP(A1093,CATRAB!$A:$D,4,FALSE()),"")</f>
        <v/>
      </c>
    </row>
    <row r="1094" spans="2:3" x14ac:dyDescent="0.25">
      <c r="B1094" t="str">
        <f>IFERROR(VLOOKUP(A1094,CATRAB!$A:$D,3,FALSE()),"")</f>
        <v/>
      </c>
      <c r="C1094" t="str">
        <f>IFERROR(VLOOKUP(A1094,CATRAB!$A:$D,4,FALSE()),"")</f>
        <v/>
      </c>
    </row>
    <row r="1095" spans="2:3" x14ac:dyDescent="0.25">
      <c r="B1095" t="str">
        <f>IFERROR(VLOOKUP(A1095,CATRAB!$A:$D,3,FALSE()),"")</f>
        <v/>
      </c>
      <c r="C1095" t="str">
        <f>IFERROR(VLOOKUP(A1095,CATRAB!$A:$D,4,FALSE()),"")</f>
        <v/>
      </c>
    </row>
    <row r="1096" spans="2:3" x14ac:dyDescent="0.25">
      <c r="B1096" t="str">
        <f>IFERROR(VLOOKUP(A1096,CATRAB!$A:$D,3,FALSE()),"")</f>
        <v/>
      </c>
      <c r="C1096" t="str">
        <f>IFERROR(VLOOKUP(A1096,CATRAB!$A:$D,4,FALSE()),"")</f>
        <v/>
      </c>
    </row>
    <row r="1097" spans="2:3" x14ac:dyDescent="0.25">
      <c r="B1097" t="str">
        <f>IFERROR(VLOOKUP(A1097,CATRAB!$A:$D,3,FALSE()),"")</f>
        <v/>
      </c>
      <c r="C1097" t="str">
        <f>IFERROR(VLOOKUP(A1097,CATRAB!$A:$D,4,FALSE()),"")</f>
        <v/>
      </c>
    </row>
    <row r="1098" spans="2:3" x14ac:dyDescent="0.25">
      <c r="B1098" t="str">
        <f>IFERROR(VLOOKUP(A1098,CATRAB!$A:$D,3,FALSE()),"")</f>
        <v/>
      </c>
      <c r="C1098" t="str">
        <f>IFERROR(VLOOKUP(A1098,CATRAB!$A:$D,4,FALSE()),"")</f>
        <v/>
      </c>
    </row>
    <row r="1099" spans="2:3" x14ac:dyDescent="0.25">
      <c r="B1099" t="str">
        <f>IFERROR(VLOOKUP(A1099,CATRAB!$A:$D,3,FALSE()),"")</f>
        <v/>
      </c>
      <c r="C1099" t="str">
        <f>IFERROR(VLOOKUP(A1099,CATRAB!$A:$D,4,FALSE()),"")</f>
        <v/>
      </c>
    </row>
    <row r="1100" spans="2:3" x14ac:dyDescent="0.25">
      <c r="B1100" t="str">
        <f>IFERROR(VLOOKUP(A1100,CATRAB!$A:$D,3,FALSE()),"")</f>
        <v/>
      </c>
      <c r="C1100" t="str">
        <f>IFERROR(VLOOKUP(A1100,CATRAB!$A:$D,4,FALSE()),"")</f>
        <v/>
      </c>
    </row>
    <row r="1101" spans="2:3" x14ac:dyDescent="0.25">
      <c r="B1101" t="str">
        <f>IFERROR(VLOOKUP(A1101,CATRAB!$A:$D,3,FALSE()),"")</f>
        <v/>
      </c>
      <c r="C1101" t="str">
        <f>IFERROR(VLOOKUP(A1101,CATRAB!$A:$D,4,FALSE()),"")</f>
        <v/>
      </c>
    </row>
    <row r="1102" spans="2:3" x14ac:dyDescent="0.25">
      <c r="B1102" t="str">
        <f>IFERROR(VLOOKUP(A1102,CATRAB!$A:$D,3,FALSE()),"")</f>
        <v/>
      </c>
      <c r="C1102" t="str">
        <f>IFERROR(VLOOKUP(A1102,CATRAB!$A:$D,4,FALSE()),"")</f>
        <v/>
      </c>
    </row>
    <row r="1103" spans="2:3" x14ac:dyDescent="0.25">
      <c r="B1103" t="str">
        <f>IFERROR(VLOOKUP(A1103,CATRAB!$A:$D,3,FALSE()),"")</f>
        <v/>
      </c>
      <c r="C1103" t="str">
        <f>IFERROR(VLOOKUP(A1103,CATRAB!$A:$D,4,FALSE()),"")</f>
        <v/>
      </c>
    </row>
    <row r="1104" spans="2:3" x14ac:dyDescent="0.25">
      <c r="B1104" t="str">
        <f>IFERROR(VLOOKUP(A1104,CATRAB!$A:$D,3,FALSE()),"")</f>
        <v/>
      </c>
      <c r="C1104" t="str">
        <f>IFERROR(VLOOKUP(A1104,CATRAB!$A:$D,4,FALSE()),"")</f>
        <v/>
      </c>
    </row>
    <row r="1105" spans="2:3" x14ac:dyDescent="0.25">
      <c r="B1105" t="str">
        <f>IFERROR(VLOOKUP(A1105,CATRAB!$A:$D,3,FALSE()),"")</f>
        <v/>
      </c>
      <c r="C1105" t="str">
        <f>IFERROR(VLOOKUP(A1105,CATRAB!$A:$D,4,FALSE()),"")</f>
        <v/>
      </c>
    </row>
    <row r="1106" spans="2:3" x14ac:dyDescent="0.25">
      <c r="B1106" t="str">
        <f>IFERROR(VLOOKUP(A1106,CATRAB!$A:$D,3,FALSE()),"")</f>
        <v/>
      </c>
      <c r="C1106" t="str">
        <f>IFERROR(VLOOKUP(A1106,CATRAB!$A:$D,4,FALSE()),"")</f>
        <v/>
      </c>
    </row>
    <row r="1107" spans="2:3" x14ac:dyDescent="0.25">
      <c r="B1107" t="str">
        <f>IFERROR(VLOOKUP(A1107,CATRAB!$A:$D,3,FALSE()),"")</f>
        <v/>
      </c>
      <c r="C1107" t="str">
        <f>IFERROR(VLOOKUP(A1107,CATRAB!$A:$D,4,FALSE()),"")</f>
        <v/>
      </c>
    </row>
    <row r="1108" spans="2:3" x14ac:dyDescent="0.25">
      <c r="B1108" t="str">
        <f>IFERROR(VLOOKUP(A1108,CATRAB!$A:$D,3,FALSE()),"")</f>
        <v/>
      </c>
      <c r="C1108" t="str">
        <f>IFERROR(VLOOKUP(A1108,CATRAB!$A:$D,4,FALSE()),"")</f>
        <v/>
      </c>
    </row>
    <row r="1109" spans="2:3" x14ac:dyDescent="0.25">
      <c r="B1109" t="str">
        <f>IFERROR(VLOOKUP(A1109,CATRAB!$A:$D,3,FALSE()),"")</f>
        <v/>
      </c>
      <c r="C1109" t="str">
        <f>IFERROR(VLOOKUP(A1109,CATRAB!$A:$D,4,FALSE()),"")</f>
        <v/>
      </c>
    </row>
    <row r="1110" spans="2:3" x14ac:dyDescent="0.25">
      <c r="B1110" t="str">
        <f>IFERROR(VLOOKUP(A1110,CATRAB!$A:$D,3,FALSE()),"")</f>
        <v/>
      </c>
      <c r="C1110" t="str">
        <f>IFERROR(VLOOKUP(A1110,CATRAB!$A:$D,4,FALSE()),"")</f>
        <v/>
      </c>
    </row>
    <row r="1111" spans="2:3" x14ac:dyDescent="0.25">
      <c r="B1111" t="str">
        <f>IFERROR(VLOOKUP(A1111,CATRAB!$A:$D,3,FALSE()),"")</f>
        <v/>
      </c>
      <c r="C1111" t="str">
        <f>IFERROR(VLOOKUP(A1111,CATRAB!$A:$D,4,FALSE()),"")</f>
        <v/>
      </c>
    </row>
    <row r="1112" spans="2:3" x14ac:dyDescent="0.25">
      <c r="B1112" t="str">
        <f>IFERROR(VLOOKUP(A1112,CATRAB!$A:$D,3,FALSE()),"")</f>
        <v/>
      </c>
      <c r="C1112" t="str">
        <f>IFERROR(VLOOKUP(A1112,CATRAB!$A:$D,4,FALSE()),"")</f>
        <v/>
      </c>
    </row>
    <row r="1113" spans="2:3" x14ac:dyDescent="0.25">
      <c r="B1113" t="str">
        <f>IFERROR(VLOOKUP(A1113,CATRAB!$A:$D,3,FALSE()),"")</f>
        <v/>
      </c>
      <c r="C1113" t="str">
        <f>IFERROR(VLOOKUP(A1113,CATRAB!$A:$D,4,FALSE()),"")</f>
        <v/>
      </c>
    </row>
    <row r="1114" spans="2:3" x14ac:dyDescent="0.25">
      <c r="B1114" t="str">
        <f>IFERROR(VLOOKUP(A1114,CATRAB!$A:$D,3,FALSE()),"")</f>
        <v/>
      </c>
      <c r="C1114" t="str">
        <f>IFERROR(VLOOKUP(A1114,CATRAB!$A:$D,4,FALSE()),"")</f>
        <v/>
      </c>
    </row>
    <row r="1115" spans="2:3" x14ac:dyDescent="0.25">
      <c r="B1115" t="str">
        <f>IFERROR(VLOOKUP(A1115,CATRAB!$A:$D,3,FALSE()),"")</f>
        <v/>
      </c>
      <c r="C1115" t="str">
        <f>IFERROR(VLOOKUP(A1115,CATRAB!$A:$D,4,FALSE()),"")</f>
        <v/>
      </c>
    </row>
    <row r="1116" spans="2:3" x14ac:dyDescent="0.25">
      <c r="B1116" t="str">
        <f>IFERROR(VLOOKUP(A1116,CATRAB!$A:$D,3,FALSE()),"")</f>
        <v/>
      </c>
      <c r="C1116" t="str">
        <f>IFERROR(VLOOKUP(A1116,CATRAB!$A:$D,4,FALSE()),"")</f>
        <v/>
      </c>
    </row>
    <row r="1117" spans="2:3" x14ac:dyDescent="0.25">
      <c r="B1117" t="str">
        <f>IFERROR(VLOOKUP(A1117,CATRAB!$A:$D,3,FALSE()),"")</f>
        <v/>
      </c>
      <c r="C1117" t="str">
        <f>IFERROR(VLOOKUP(A1117,CATRAB!$A:$D,4,FALSE()),"")</f>
        <v/>
      </c>
    </row>
    <row r="1118" spans="2:3" x14ac:dyDescent="0.25">
      <c r="B1118" t="str">
        <f>IFERROR(VLOOKUP(A1118,CATRAB!$A:$D,3,FALSE()),"")</f>
        <v/>
      </c>
      <c r="C1118" t="str">
        <f>IFERROR(VLOOKUP(A1118,CATRAB!$A:$D,4,FALSE()),"")</f>
        <v/>
      </c>
    </row>
    <row r="1119" spans="2:3" x14ac:dyDescent="0.25">
      <c r="B1119" t="str">
        <f>IFERROR(VLOOKUP(A1119,CATRAB!$A:$D,3,FALSE()),"")</f>
        <v/>
      </c>
      <c r="C1119" t="str">
        <f>IFERROR(VLOOKUP(A1119,CATRAB!$A:$D,4,FALSE()),"")</f>
        <v/>
      </c>
    </row>
    <row r="1120" spans="2:3" x14ac:dyDescent="0.25">
      <c r="B1120" t="str">
        <f>IFERROR(VLOOKUP(A1120,CATRAB!$A:$D,3,FALSE()),"")</f>
        <v/>
      </c>
      <c r="C1120" t="str">
        <f>IFERROR(VLOOKUP(A1120,CATRAB!$A:$D,4,FALSE()),"")</f>
        <v/>
      </c>
    </row>
    <row r="1121" spans="2:3" x14ac:dyDescent="0.25">
      <c r="B1121" t="str">
        <f>IFERROR(VLOOKUP(A1121,CATRAB!$A:$D,3,FALSE()),"")</f>
        <v/>
      </c>
      <c r="C1121" t="str">
        <f>IFERROR(VLOOKUP(A1121,CATRAB!$A:$D,4,FALSE()),"")</f>
        <v/>
      </c>
    </row>
    <row r="1122" spans="2:3" x14ac:dyDescent="0.25">
      <c r="B1122" t="str">
        <f>IFERROR(VLOOKUP(A1122,CATRAB!$A:$D,3,FALSE()),"")</f>
        <v/>
      </c>
      <c r="C1122" t="str">
        <f>IFERROR(VLOOKUP(A1122,CATRAB!$A:$D,4,FALSE()),"")</f>
        <v/>
      </c>
    </row>
    <row r="1123" spans="2:3" x14ac:dyDescent="0.25">
      <c r="B1123" t="str">
        <f>IFERROR(VLOOKUP(A1123,CATRAB!$A:$D,3,FALSE()),"")</f>
        <v/>
      </c>
      <c r="C1123" t="str">
        <f>IFERROR(VLOOKUP(A1123,CATRAB!$A:$D,4,FALSE()),"")</f>
        <v/>
      </c>
    </row>
    <row r="1124" spans="2:3" x14ac:dyDescent="0.25">
      <c r="B1124" t="str">
        <f>IFERROR(VLOOKUP(A1124,CATRAB!$A:$D,3,FALSE()),"")</f>
        <v/>
      </c>
      <c r="C1124" t="str">
        <f>IFERROR(VLOOKUP(A1124,CATRAB!$A:$D,4,FALSE()),"")</f>
        <v/>
      </c>
    </row>
    <row r="1125" spans="2:3" x14ac:dyDescent="0.25">
      <c r="B1125" t="str">
        <f>IFERROR(VLOOKUP(A1125,CATRAB!$A:$D,3,FALSE()),"")</f>
        <v/>
      </c>
      <c r="C1125" t="str">
        <f>IFERROR(VLOOKUP(A1125,CATRAB!$A:$D,4,FALSE()),"")</f>
        <v/>
      </c>
    </row>
    <row r="1126" spans="2:3" x14ac:dyDescent="0.25">
      <c r="B1126" t="str">
        <f>IFERROR(VLOOKUP(A1126,CATRAB!$A:$D,3,FALSE()),"")</f>
        <v/>
      </c>
      <c r="C1126" t="str">
        <f>IFERROR(VLOOKUP(A1126,CATRAB!$A:$D,4,FALSE()),"")</f>
        <v/>
      </c>
    </row>
    <row r="1127" spans="2:3" x14ac:dyDescent="0.25">
      <c r="B1127" t="str">
        <f>IFERROR(VLOOKUP(A1127,CATRAB!$A:$D,3,FALSE()),"")</f>
        <v/>
      </c>
      <c r="C1127" t="str">
        <f>IFERROR(VLOOKUP(A1127,CATRAB!$A:$D,4,FALSE()),"")</f>
        <v/>
      </c>
    </row>
    <row r="1128" spans="2:3" x14ac:dyDescent="0.25">
      <c r="B1128" t="str">
        <f>IFERROR(VLOOKUP(A1128,CATRAB!$A:$D,3,FALSE()),"")</f>
        <v/>
      </c>
      <c r="C1128" t="str">
        <f>IFERROR(VLOOKUP(A1128,CATRAB!$A:$D,4,FALSE()),"")</f>
        <v/>
      </c>
    </row>
    <row r="1129" spans="2:3" x14ac:dyDescent="0.25">
      <c r="B1129" t="str">
        <f>IFERROR(VLOOKUP(A1129,CATRAB!$A:$D,3,FALSE()),"")</f>
        <v/>
      </c>
      <c r="C1129" t="str">
        <f>IFERROR(VLOOKUP(A1129,CATRAB!$A:$D,4,FALSE()),"")</f>
        <v/>
      </c>
    </row>
    <row r="1130" spans="2:3" x14ac:dyDescent="0.25">
      <c r="B1130" t="str">
        <f>IFERROR(VLOOKUP(A1130,CATRAB!$A:$D,3,FALSE()),"")</f>
        <v/>
      </c>
      <c r="C1130" t="str">
        <f>IFERROR(VLOOKUP(A1130,CATRAB!$A:$D,4,FALSE()),"")</f>
        <v/>
      </c>
    </row>
    <row r="1131" spans="2:3" x14ac:dyDescent="0.25">
      <c r="B1131" t="str">
        <f>IFERROR(VLOOKUP(A1131,CATRAB!$A:$D,3,FALSE()),"")</f>
        <v/>
      </c>
      <c r="C1131" t="str">
        <f>IFERROR(VLOOKUP(A1131,CATRAB!$A:$D,4,FALSE()),"")</f>
        <v/>
      </c>
    </row>
    <row r="1132" spans="2:3" x14ac:dyDescent="0.25">
      <c r="B1132" t="str">
        <f>IFERROR(VLOOKUP(A1132,CATRAB!$A:$D,3,FALSE()),"")</f>
        <v/>
      </c>
      <c r="C1132" t="str">
        <f>IFERROR(VLOOKUP(A1132,CATRAB!$A:$D,4,FALSE()),"")</f>
        <v/>
      </c>
    </row>
    <row r="1133" spans="2:3" x14ac:dyDescent="0.25">
      <c r="B1133" t="str">
        <f>IFERROR(VLOOKUP(A1133,CATRAB!$A:$D,3,FALSE()),"")</f>
        <v/>
      </c>
      <c r="C1133" t="str">
        <f>IFERROR(VLOOKUP(A1133,CATRAB!$A:$D,4,FALSE()),"")</f>
        <v/>
      </c>
    </row>
    <row r="1134" spans="2:3" x14ac:dyDescent="0.25">
      <c r="B1134" t="str">
        <f>IFERROR(VLOOKUP(A1134,CATRAB!$A:$D,3,FALSE()),"")</f>
        <v/>
      </c>
      <c r="C1134" t="str">
        <f>IFERROR(VLOOKUP(A1134,CATRAB!$A:$D,4,FALSE()),"")</f>
        <v/>
      </c>
    </row>
    <row r="1135" spans="2:3" x14ac:dyDescent="0.25">
      <c r="B1135" t="str">
        <f>IFERROR(VLOOKUP(A1135,CATRAB!$A:$D,3,FALSE()),"")</f>
        <v/>
      </c>
      <c r="C1135" t="str">
        <f>IFERROR(VLOOKUP(A1135,CATRAB!$A:$D,4,FALSE()),"")</f>
        <v/>
      </c>
    </row>
    <row r="1136" spans="2:3" x14ac:dyDescent="0.25">
      <c r="B1136" t="str">
        <f>IFERROR(VLOOKUP(A1136,CATRAB!$A:$D,3,FALSE()),"")</f>
        <v/>
      </c>
      <c r="C1136" t="str">
        <f>IFERROR(VLOOKUP(A1136,CATRAB!$A:$D,4,FALSE()),"")</f>
        <v/>
      </c>
    </row>
    <row r="1137" spans="2:3" x14ac:dyDescent="0.25">
      <c r="B1137" t="str">
        <f>IFERROR(VLOOKUP(A1137,CATRAB!$A:$D,3,FALSE()),"")</f>
        <v/>
      </c>
      <c r="C1137" t="str">
        <f>IFERROR(VLOOKUP(A1137,CATRAB!$A:$D,4,FALSE()),"")</f>
        <v/>
      </c>
    </row>
    <row r="1138" spans="2:3" x14ac:dyDescent="0.25">
      <c r="B1138" t="str">
        <f>IFERROR(VLOOKUP(A1138,CATRAB!$A:$D,3,FALSE()),"")</f>
        <v/>
      </c>
      <c r="C1138" t="str">
        <f>IFERROR(VLOOKUP(A1138,CATRAB!$A:$D,4,FALSE()),"")</f>
        <v/>
      </c>
    </row>
    <row r="1139" spans="2:3" x14ac:dyDescent="0.25">
      <c r="B1139" t="str">
        <f>IFERROR(VLOOKUP(A1139,CATRAB!$A:$D,3,FALSE()),"")</f>
        <v/>
      </c>
      <c r="C1139" t="str">
        <f>IFERROR(VLOOKUP(A1139,CATRAB!$A:$D,4,FALSE()),"")</f>
        <v/>
      </c>
    </row>
    <row r="1140" spans="2:3" x14ac:dyDescent="0.25">
      <c r="B1140" t="str">
        <f>IFERROR(VLOOKUP(A1140,CATRAB!$A:$D,3,FALSE()),"")</f>
        <v/>
      </c>
      <c r="C1140" t="str">
        <f>IFERROR(VLOOKUP(A1140,CATRAB!$A:$D,4,FALSE()),"")</f>
        <v/>
      </c>
    </row>
    <row r="1141" spans="2:3" x14ac:dyDescent="0.25">
      <c r="B1141" t="str">
        <f>IFERROR(VLOOKUP(A1141,CATRAB!$A:$D,3,FALSE()),"")</f>
        <v/>
      </c>
      <c r="C1141" t="str">
        <f>IFERROR(VLOOKUP(A1141,CATRAB!$A:$D,4,FALSE()),"")</f>
        <v/>
      </c>
    </row>
    <row r="1142" spans="2:3" x14ac:dyDescent="0.25">
      <c r="B1142" t="str">
        <f>IFERROR(VLOOKUP(A1142,CATRAB!$A:$D,3,FALSE()),"")</f>
        <v/>
      </c>
      <c r="C1142" t="str">
        <f>IFERROR(VLOOKUP(A1142,CATRAB!$A:$D,4,FALSE()),"")</f>
        <v/>
      </c>
    </row>
    <row r="1143" spans="2:3" x14ac:dyDescent="0.25">
      <c r="B1143" t="str">
        <f>IFERROR(VLOOKUP(A1143,CATRAB!$A:$D,3,FALSE()),"")</f>
        <v/>
      </c>
      <c r="C1143" t="str">
        <f>IFERROR(VLOOKUP(A1143,CATRAB!$A:$D,4,FALSE()),"")</f>
        <v/>
      </c>
    </row>
    <row r="1144" spans="2:3" x14ac:dyDescent="0.25">
      <c r="B1144" t="str">
        <f>IFERROR(VLOOKUP(A1144,CATRAB!$A:$D,3,FALSE()),"")</f>
        <v/>
      </c>
      <c r="C1144" t="str">
        <f>IFERROR(VLOOKUP(A1144,CATRAB!$A:$D,4,FALSE()),"")</f>
        <v/>
      </c>
    </row>
    <row r="1145" spans="2:3" x14ac:dyDescent="0.25">
      <c r="B1145" t="str">
        <f>IFERROR(VLOOKUP(A1145,CATRAB!$A:$D,3,FALSE()),"")</f>
        <v/>
      </c>
      <c r="C1145" t="str">
        <f>IFERROR(VLOOKUP(A1145,CATRAB!$A:$D,4,FALSE()),"")</f>
        <v/>
      </c>
    </row>
    <row r="1146" spans="2:3" x14ac:dyDescent="0.25">
      <c r="B1146" t="str">
        <f>IFERROR(VLOOKUP(A1146,CATRAB!$A:$D,3,FALSE()),"")</f>
        <v/>
      </c>
      <c r="C1146" t="str">
        <f>IFERROR(VLOOKUP(A1146,CATRAB!$A:$D,4,FALSE()),"")</f>
        <v/>
      </c>
    </row>
    <row r="1147" spans="2:3" x14ac:dyDescent="0.25">
      <c r="B1147" t="str">
        <f>IFERROR(VLOOKUP(A1147,CATRAB!$A:$D,3,FALSE()),"")</f>
        <v/>
      </c>
      <c r="C1147" t="str">
        <f>IFERROR(VLOOKUP(A1147,CATRAB!$A:$D,4,FALSE()),"")</f>
        <v/>
      </c>
    </row>
    <row r="1148" spans="2:3" x14ac:dyDescent="0.25">
      <c r="B1148" t="str">
        <f>IFERROR(VLOOKUP(A1148,CATRAB!$A:$D,3,FALSE()),"")</f>
        <v/>
      </c>
      <c r="C1148" t="str">
        <f>IFERROR(VLOOKUP(A1148,CATRAB!$A:$D,4,FALSE()),"")</f>
        <v/>
      </c>
    </row>
    <row r="1149" spans="2:3" x14ac:dyDescent="0.25">
      <c r="B1149" t="str">
        <f>IFERROR(VLOOKUP(A1149,CATRAB!$A:$D,3,FALSE()),"")</f>
        <v/>
      </c>
      <c r="C1149" t="str">
        <f>IFERROR(VLOOKUP(A1149,CATRAB!$A:$D,4,FALSE()),"")</f>
        <v/>
      </c>
    </row>
    <row r="1150" spans="2:3" x14ac:dyDescent="0.25">
      <c r="B1150" t="str">
        <f>IFERROR(VLOOKUP(A1150,CATRAB!$A:$D,3,FALSE()),"")</f>
        <v/>
      </c>
      <c r="C1150" t="str">
        <f>IFERROR(VLOOKUP(A1150,CATRAB!$A:$D,4,FALSE()),"")</f>
        <v/>
      </c>
    </row>
    <row r="1151" spans="2:3" x14ac:dyDescent="0.25">
      <c r="B1151" t="str">
        <f>IFERROR(VLOOKUP(A1151,CATRAB!$A:$D,3,FALSE()),"")</f>
        <v/>
      </c>
      <c r="C1151" t="str">
        <f>IFERROR(VLOOKUP(A1151,CATRAB!$A:$D,4,FALSE()),"")</f>
        <v/>
      </c>
    </row>
    <row r="1152" spans="2:3" x14ac:dyDescent="0.25">
      <c r="B1152" t="str">
        <f>IFERROR(VLOOKUP(A1152,CATRAB!$A:$D,3,FALSE()),"")</f>
        <v/>
      </c>
      <c r="C1152" t="str">
        <f>IFERROR(VLOOKUP(A1152,CATRAB!$A:$D,4,FALSE()),"")</f>
        <v/>
      </c>
    </row>
    <row r="1153" spans="2:3" x14ac:dyDescent="0.25">
      <c r="B1153" t="str">
        <f>IFERROR(VLOOKUP(A1153,CATRAB!$A:$D,3,FALSE()),"")</f>
        <v/>
      </c>
      <c r="C1153" t="str">
        <f>IFERROR(VLOOKUP(A1153,CATRAB!$A:$D,4,FALSE()),"")</f>
        <v/>
      </c>
    </row>
    <row r="1154" spans="2:3" x14ac:dyDescent="0.25">
      <c r="B1154" t="str">
        <f>IFERROR(VLOOKUP(A1154,CATRAB!$A:$D,3,FALSE()),"")</f>
        <v/>
      </c>
      <c r="C1154" t="str">
        <f>IFERROR(VLOOKUP(A1154,CATRAB!$A:$D,4,FALSE()),"")</f>
        <v/>
      </c>
    </row>
    <row r="1155" spans="2:3" x14ac:dyDescent="0.25">
      <c r="B1155" t="str">
        <f>IFERROR(VLOOKUP(A1155,CATRAB!$A:$D,3,FALSE()),"")</f>
        <v/>
      </c>
      <c r="C1155" t="str">
        <f>IFERROR(VLOOKUP(A1155,CATRAB!$A:$D,4,FALSE()),"")</f>
        <v/>
      </c>
    </row>
    <row r="1156" spans="2:3" x14ac:dyDescent="0.25">
      <c r="B1156" t="str">
        <f>IFERROR(VLOOKUP(A1156,CATRAB!$A:$D,3,FALSE()),"")</f>
        <v/>
      </c>
      <c r="C1156" t="str">
        <f>IFERROR(VLOOKUP(A1156,CATRAB!$A:$D,4,FALSE()),"")</f>
        <v/>
      </c>
    </row>
    <row r="1157" spans="2:3" x14ac:dyDescent="0.25">
      <c r="B1157" t="str">
        <f>IFERROR(VLOOKUP(A1157,CATRAB!$A:$D,3,FALSE()),"")</f>
        <v/>
      </c>
      <c r="C1157" t="str">
        <f>IFERROR(VLOOKUP(A1157,CATRAB!$A:$D,4,FALSE()),"")</f>
        <v/>
      </c>
    </row>
    <row r="1158" spans="2:3" x14ac:dyDescent="0.25">
      <c r="B1158" t="str">
        <f>IFERROR(VLOOKUP(A1158,CATRAB!$A:$D,3,FALSE()),"")</f>
        <v/>
      </c>
      <c r="C1158" t="str">
        <f>IFERROR(VLOOKUP(A1158,CATRAB!$A:$D,4,FALSE()),"")</f>
        <v/>
      </c>
    </row>
    <row r="1159" spans="2:3" x14ac:dyDescent="0.25">
      <c r="B1159" t="str">
        <f>IFERROR(VLOOKUP(A1159,CATRAB!$A:$D,3,FALSE()),"")</f>
        <v/>
      </c>
      <c r="C1159" t="str">
        <f>IFERROR(VLOOKUP(A1159,CATRAB!$A:$D,4,FALSE()),"")</f>
        <v/>
      </c>
    </row>
    <row r="1160" spans="2:3" x14ac:dyDescent="0.25">
      <c r="B1160" t="str">
        <f>IFERROR(VLOOKUP(A1160,CATRAB!$A:$D,3,FALSE()),"")</f>
        <v/>
      </c>
      <c r="C1160" t="str">
        <f>IFERROR(VLOOKUP(A1160,CATRAB!$A:$D,4,FALSE()),"")</f>
        <v/>
      </c>
    </row>
    <row r="1161" spans="2:3" x14ac:dyDescent="0.25">
      <c r="B1161" t="str">
        <f>IFERROR(VLOOKUP(A1161,CATRAB!$A:$D,3,FALSE()),"")</f>
        <v/>
      </c>
      <c r="C1161" t="str">
        <f>IFERROR(VLOOKUP(A1161,CATRAB!$A:$D,4,FALSE()),"")</f>
        <v/>
      </c>
    </row>
    <row r="1162" spans="2:3" x14ac:dyDescent="0.25">
      <c r="B1162" t="str">
        <f>IFERROR(VLOOKUP(A1162,CATRAB!$A:$D,3,FALSE()),"")</f>
        <v/>
      </c>
      <c r="C1162" t="str">
        <f>IFERROR(VLOOKUP(A1162,CATRAB!$A:$D,4,FALSE()),"")</f>
        <v/>
      </c>
    </row>
    <row r="1163" spans="2:3" x14ac:dyDescent="0.25">
      <c r="B1163" t="str">
        <f>IFERROR(VLOOKUP(A1163,CATRAB!$A:$D,3,FALSE()),"")</f>
        <v/>
      </c>
      <c r="C1163" t="str">
        <f>IFERROR(VLOOKUP(A1163,CATRAB!$A:$D,4,FALSE()),"")</f>
        <v/>
      </c>
    </row>
    <row r="1164" spans="2:3" x14ac:dyDescent="0.25">
      <c r="B1164" t="str">
        <f>IFERROR(VLOOKUP(A1164,CATRAB!$A:$D,3,FALSE()),"")</f>
        <v/>
      </c>
      <c r="C1164" t="str">
        <f>IFERROR(VLOOKUP(A1164,CATRAB!$A:$D,4,FALSE()),"")</f>
        <v/>
      </c>
    </row>
    <row r="1165" spans="2:3" x14ac:dyDescent="0.25">
      <c r="B1165" t="str">
        <f>IFERROR(VLOOKUP(A1165,CATRAB!$A:$D,3,FALSE()),"")</f>
        <v/>
      </c>
      <c r="C1165" t="str">
        <f>IFERROR(VLOOKUP(A1165,CATRAB!$A:$D,4,FALSE()),"")</f>
        <v/>
      </c>
    </row>
    <row r="1166" spans="2:3" x14ac:dyDescent="0.25">
      <c r="B1166" t="str">
        <f>IFERROR(VLOOKUP(A1166,CATRAB!$A:$D,3,FALSE()),"")</f>
        <v/>
      </c>
      <c r="C1166" t="str">
        <f>IFERROR(VLOOKUP(A1166,CATRAB!$A:$D,4,FALSE()),"")</f>
        <v/>
      </c>
    </row>
    <row r="1167" spans="2:3" x14ac:dyDescent="0.25">
      <c r="B1167" t="str">
        <f>IFERROR(VLOOKUP(A1167,CATRAB!$A:$D,3,FALSE()),"")</f>
        <v/>
      </c>
      <c r="C1167" t="str">
        <f>IFERROR(VLOOKUP(A1167,CATRAB!$A:$D,4,FALSE()),"")</f>
        <v/>
      </c>
    </row>
    <row r="1168" spans="2:3" x14ac:dyDescent="0.25">
      <c r="B1168" t="str">
        <f>IFERROR(VLOOKUP(A1168,CATRAB!$A:$D,3,FALSE()),"")</f>
        <v/>
      </c>
      <c r="C1168" t="str">
        <f>IFERROR(VLOOKUP(A1168,CATRAB!$A:$D,4,FALSE()),"")</f>
        <v/>
      </c>
    </row>
    <row r="1169" spans="2:3" x14ac:dyDescent="0.25">
      <c r="B1169" t="str">
        <f>IFERROR(VLOOKUP(A1169,CATRAB!$A:$D,3,FALSE()),"")</f>
        <v/>
      </c>
      <c r="C1169" t="str">
        <f>IFERROR(VLOOKUP(A1169,CATRAB!$A:$D,4,FALSE()),"")</f>
        <v/>
      </c>
    </row>
    <row r="1170" spans="2:3" x14ac:dyDescent="0.25">
      <c r="B1170" t="str">
        <f>IFERROR(VLOOKUP(A1170,CATRAB!$A:$D,3,FALSE()),"")</f>
        <v/>
      </c>
      <c r="C1170" t="str">
        <f>IFERROR(VLOOKUP(A1170,CATRAB!$A:$D,4,FALSE()),"")</f>
        <v/>
      </c>
    </row>
    <row r="1171" spans="2:3" x14ac:dyDescent="0.25">
      <c r="B1171" t="str">
        <f>IFERROR(VLOOKUP(A1171,CATRAB!$A:$D,3,FALSE()),"")</f>
        <v/>
      </c>
      <c r="C1171" t="str">
        <f>IFERROR(VLOOKUP(A1171,CATRAB!$A:$D,4,FALSE()),"")</f>
        <v/>
      </c>
    </row>
    <row r="1172" spans="2:3" x14ac:dyDescent="0.25">
      <c r="B1172" t="str">
        <f>IFERROR(VLOOKUP(A1172,CATRAB!$A:$D,3,FALSE()),"")</f>
        <v/>
      </c>
      <c r="C1172" t="str">
        <f>IFERROR(VLOOKUP(A1172,CATRAB!$A:$D,4,FALSE()),"")</f>
        <v/>
      </c>
    </row>
    <row r="1173" spans="2:3" x14ac:dyDescent="0.25">
      <c r="B1173" t="str">
        <f>IFERROR(VLOOKUP(A1173,CATRAB!$A:$D,3,FALSE()),"")</f>
        <v/>
      </c>
      <c r="C1173" t="str">
        <f>IFERROR(VLOOKUP(A1173,CATRAB!$A:$D,4,FALSE()),"")</f>
        <v/>
      </c>
    </row>
    <row r="1174" spans="2:3" x14ac:dyDescent="0.25">
      <c r="B1174" t="str">
        <f>IFERROR(VLOOKUP(A1174,CATRAB!$A:$D,3,FALSE()),"")</f>
        <v/>
      </c>
      <c r="C1174" t="str">
        <f>IFERROR(VLOOKUP(A1174,CATRAB!$A:$D,4,FALSE()),"")</f>
        <v/>
      </c>
    </row>
    <row r="1175" spans="2:3" x14ac:dyDescent="0.25">
      <c r="B1175" t="str">
        <f>IFERROR(VLOOKUP(A1175,CATRAB!$A:$D,3,FALSE()),"")</f>
        <v/>
      </c>
      <c r="C1175" t="str">
        <f>IFERROR(VLOOKUP(A1175,CATRAB!$A:$D,4,FALSE()),"")</f>
        <v/>
      </c>
    </row>
    <row r="1176" spans="2:3" x14ac:dyDescent="0.25">
      <c r="B1176" t="str">
        <f>IFERROR(VLOOKUP(A1176,CATRAB!$A:$D,3,FALSE()),"")</f>
        <v/>
      </c>
      <c r="C1176" t="str">
        <f>IFERROR(VLOOKUP(A1176,CATRAB!$A:$D,4,FALSE()),"")</f>
        <v/>
      </c>
    </row>
    <row r="1177" spans="2:3" x14ac:dyDescent="0.25">
      <c r="B1177" t="str">
        <f>IFERROR(VLOOKUP(A1177,CATRAB!$A:$D,3,FALSE()),"")</f>
        <v/>
      </c>
      <c r="C1177" t="str">
        <f>IFERROR(VLOOKUP(A1177,CATRAB!$A:$D,4,FALSE()),"")</f>
        <v/>
      </c>
    </row>
    <row r="1178" spans="2:3" x14ac:dyDescent="0.25">
      <c r="B1178" t="str">
        <f>IFERROR(VLOOKUP(A1178,CATRAB!$A:$D,3,FALSE()),"")</f>
        <v/>
      </c>
      <c r="C1178" t="str">
        <f>IFERROR(VLOOKUP(A1178,CATRAB!$A:$D,4,FALSE()),"")</f>
        <v/>
      </c>
    </row>
    <row r="1179" spans="2:3" x14ac:dyDescent="0.25">
      <c r="B1179" t="str">
        <f>IFERROR(VLOOKUP(A1179,CATRAB!$A:$D,3,FALSE()),"")</f>
        <v/>
      </c>
      <c r="C1179" t="str">
        <f>IFERROR(VLOOKUP(A1179,CATRAB!$A:$D,4,FALSE()),"")</f>
        <v/>
      </c>
    </row>
    <row r="1180" spans="2:3" x14ac:dyDescent="0.25">
      <c r="B1180" t="str">
        <f>IFERROR(VLOOKUP(A1180,CATRAB!$A:$D,3,FALSE()),"")</f>
        <v/>
      </c>
      <c r="C1180" t="str">
        <f>IFERROR(VLOOKUP(A1180,CATRAB!$A:$D,4,FALSE()),"")</f>
        <v/>
      </c>
    </row>
    <row r="1181" spans="2:3" x14ac:dyDescent="0.25">
      <c r="B1181" t="str">
        <f>IFERROR(VLOOKUP(A1181,CATRAB!$A:$D,3,FALSE()),"")</f>
        <v/>
      </c>
      <c r="C1181" t="str">
        <f>IFERROR(VLOOKUP(A1181,CATRAB!$A:$D,4,FALSE()),"")</f>
        <v/>
      </c>
    </row>
    <row r="1182" spans="2:3" x14ac:dyDescent="0.25">
      <c r="B1182" t="str">
        <f>IFERROR(VLOOKUP(A1182,CATRAB!$A:$D,3,FALSE()),"")</f>
        <v/>
      </c>
      <c r="C1182" t="str">
        <f>IFERROR(VLOOKUP(A1182,CATRAB!$A:$D,4,FALSE()),"")</f>
        <v/>
      </c>
    </row>
    <row r="1183" spans="2:3" x14ac:dyDescent="0.25">
      <c r="B1183" t="str">
        <f>IFERROR(VLOOKUP(A1183,CATRAB!$A:$D,3,FALSE()),"")</f>
        <v/>
      </c>
      <c r="C1183" t="str">
        <f>IFERROR(VLOOKUP(A1183,CATRAB!$A:$D,4,FALSE()),"")</f>
        <v/>
      </c>
    </row>
    <row r="1184" spans="2:3" x14ac:dyDescent="0.25">
      <c r="B1184" t="str">
        <f>IFERROR(VLOOKUP(A1184,CATRAB!$A:$D,3,FALSE()),"")</f>
        <v/>
      </c>
      <c r="C1184" t="str">
        <f>IFERROR(VLOOKUP(A1184,CATRAB!$A:$D,4,FALSE()),"")</f>
        <v/>
      </c>
    </row>
    <row r="1185" spans="2:3" x14ac:dyDescent="0.25">
      <c r="B1185" t="str">
        <f>IFERROR(VLOOKUP(A1185,CATRAB!$A:$D,3,FALSE()),"")</f>
        <v/>
      </c>
      <c r="C1185" t="str">
        <f>IFERROR(VLOOKUP(A1185,CATRAB!$A:$D,4,FALSE()),"")</f>
        <v/>
      </c>
    </row>
    <row r="1186" spans="2:3" x14ac:dyDescent="0.25">
      <c r="B1186" t="str">
        <f>IFERROR(VLOOKUP(A1186,CATRAB!$A:$D,3,FALSE()),"")</f>
        <v/>
      </c>
      <c r="C1186" t="str">
        <f>IFERROR(VLOOKUP(A1186,CATRAB!$A:$D,4,FALSE()),"")</f>
        <v/>
      </c>
    </row>
    <row r="1187" spans="2:3" x14ac:dyDescent="0.25">
      <c r="B1187" t="str">
        <f>IFERROR(VLOOKUP(A1187,CATRAB!$A:$D,3,FALSE()),"")</f>
        <v/>
      </c>
      <c r="C1187" t="str">
        <f>IFERROR(VLOOKUP(A1187,CATRAB!$A:$D,4,FALSE()),"")</f>
        <v/>
      </c>
    </row>
    <row r="1188" spans="2:3" x14ac:dyDescent="0.25">
      <c r="B1188" t="str">
        <f>IFERROR(VLOOKUP(A1188,CATRAB!$A:$D,3,FALSE()),"")</f>
        <v/>
      </c>
      <c r="C1188" t="str">
        <f>IFERROR(VLOOKUP(A1188,CATRAB!$A:$D,4,FALSE()),"")</f>
        <v/>
      </c>
    </row>
    <row r="1189" spans="2:3" x14ac:dyDescent="0.25">
      <c r="B1189" t="str">
        <f>IFERROR(VLOOKUP(A1189,CATRAB!$A:$D,3,FALSE()),"")</f>
        <v/>
      </c>
      <c r="C1189" t="str">
        <f>IFERROR(VLOOKUP(A1189,CATRAB!$A:$D,4,FALSE()),"")</f>
        <v/>
      </c>
    </row>
    <row r="1190" spans="2:3" x14ac:dyDescent="0.25">
      <c r="B1190" t="str">
        <f>IFERROR(VLOOKUP(A1190,CATRAB!$A:$D,3,FALSE()),"")</f>
        <v/>
      </c>
      <c r="C1190" t="str">
        <f>IFERROR(VLOOKUP(A1190,CATRAB!$A:$D,4,FALSE()),"")</f>
        <v/>
      </c>
    </row>
    <row r="1191" spans="2:3" x14ac:dyDescent="0.25">
      <c r="B1191" t="str">
        <f>IFERROR(VLOOKUP(A1191,CATRAB!$A:$D,3,FALSE()),"")</f>
        <v/>
      </c>
      <c r="C1191" t="str">
        <f>IFERROR(VLOOKUP(A1191,CATRAB!$A:$D,4,FALSE()),"")</f>
        <v/>
      </c>
    </row>
    <row r="1192" spans="2:3" x14ac:dyDescent="0.25">
      <c r="B1192" t="str">
        <f>IFERROR(VLOOKUP(A1192,CATRAB!$A:$D,3,FALSE()),"")</f>
        <v/>
      </c>
      <c r="C1192" t="str">
        <f>IFERROR(VLOOKUP(A1192,CATRAB!$A:$D,4,FALSE()),"")</f>
        <v/>
      </c>
    </row>
    <row r="1193" spans="2:3" x14ac:dyDescent="0.25">
      <c r="B1193" t="str">
        <f>IFERROR(VLOOKUP(A1193,CATRAB!$A:$D,3,FALSE()),"")</f>
        <v/>
      </c>
      <c r="C1193" t="str">
        <f>IFERROR(VLOOKUP(A1193,CATRAB!$A:$D,4,FALSE()),"")</f>
        <v/>
      </c>
    </row>
    <row r="1194" spans="2:3" x14ac:dyDescent="0.25">
      <c r="B1194" t="str">
        <f>IFERROR(VLOOKUP(A1194,CATRAB!$A:$D,3,FALSE()),"")</f>
        <v/>
      </c>
      <c r="C1194" t="str">
        <f>IFERROR(VLOOKUP(A1194,CATRAB!$A:$D,4,FALSE()),"")</f>
        <v/>
      </c>
    </row>
    <row r="1195" spans="2:3" x14ac:dyDescent="0.25">
      <c r="B1195" t="str">
        <f>IFERROR(VLOOKUP(A1195,CATRAB!$A:$D,3,FALSE()),"")</f>
        <v/>
      </c>
      <c r="C1195" t="str">
        <f>IFERROR(VLOOKUP(A1195,CATRAB!$A:$D,4,FALSE()),"")</f>
        <v/>
      </c>
    </row>
    <row r="1196" spans="2:3" x14ac:dyDescent="0.25">
      <c r="B1196" t="str">
        <f>IFERROR(VLOOKUP(A1196,CATRAB!$A:$D,3,FALSE()),"")</f>
        <v/>
      </c>
      <c r="C1196" t="str">
        <f>IFERROR(VLOOKUP(A1196,CATRAB!$A:$D,4,FALSE()),"")</f>
        <v/>
      </c>
    </row>
    <row r="1197" spans="2:3" x14ac:dyDescent="0.25">
      <c r="B1197" t="str">
        <f>IFERROR(VLOOKUP(A1197,CATRAB!$A:$D,3,FALSE()),"")</f>
        <v/>
      </c>
      <c r="C1197" t="str">
        <f>IFERROR(VLOOKUP(A1197,CATRAB!$A:$D,4,FALSE()),"")</f>
        <v/>
      </c>
    </row>
    <row r="1198" spans="2:3" x14ac:dyDescent="0.25">
      <c r="B1198" t="str">
        <f>IFERROR(VLOOKUP(A1198,CATRAB!$A:$D,3,FALSE()),"")</f>
        <v/>
      </c>
      <c r="C1198" t="str">
        <f>IFERROR(VLOOKUP(A1198,CATRAB!$A:$D,4,FALSE()),"")</f>
        <v/>
      </c>
    </row>
    <row r="1199" spans="2:3" x14ac:dyDescent="0.25">
      <c r="B1199" t="str">
        <f>IFERROR(VLOOKUP(A1199,CATRAB!$A:$D,3,FALSE()),"")</f>
        <v/>
      </c>
      <c r="C1199" t="str">
        <f>IFERROR(VLOOKUP(A1199,CATRAB!$A:$D,4,FALSE()),"")</f>
        <v/>
      </c>
    </row>
    <row r="1200" spans="2:3" x14ac:dyDescent="0.25">
      <c r="B1200" t="str">
        <f>IFERROR(VLOOKUP(A1200,CATRAB!$A:$D,3,FALSE()),"")</f>
        <v/>
      </c>
      <c r="C1200" t="str">
        <f>IFERROR(VLOOKUP(A1200,CATRAB!$A:$D,4,FALSE()),"")</f>
        <v/>
      </c>
    </row>
    <row r="1201" spans="2:3" x14ac:dyDescent="0.25">
      <c r="B1201" t="str">
        <f>IFERROR(VLOOKUP(A1201,CATRAB!$A:$D,3,FALSE()),"")</f>
        <v/>
      </c>
      <c r="C1201" t="str">
        <f>IFERROR(VLOOKUP(A1201,CATRAB!$A:$D,4,FALSE()),"")</f>
        <v/>
      </c>
    </row>
    <row r="1202" spans="2:3" x14ac:dyDescent="0.25">
      <c r="B1202" t="str">
        <f>IFERROR(VLOOKUP(A1202,CATRAB!$A:$D,3,FALSE()),"")</f>
        <v/>
      </c>
      <c r="C1202" t="str">
        <f>IFERROR(VLOOKUP(A1202,CATRAB!$A:$D,4,FALSE()),"")</f>
        <v/>
      </c>
    </row>
    <row r="1203" spans="2:3" x14ac:dyDescent="0.25">
      <c r="B1203" t="str">
        <f>IFERROR(VLOOKUP(A1203,CATRAB!$A:$D,3,FALSE()),"")</f>
        <v/>
      </c>
      <c r="C1203" t="str">
        <f>IFERROR(VLOOKUP(A1203,CATRAB!$A:$D,4,FALSE()),"")</f>
        <v/>
      </c>
    </row>
    <row r="1204" spans="2:3" x14ac:dyDescent="0.25">
      <c r="B1204" t="str">
        <f>IFERROR(VLOOKUP(A1204,CATRAB!$A:$D,3,FALSE()),"")</f>
        <v/>
      </c>
      <c r="C1204" t="str">
        <f>IFERROR(VLOOKUP(A1204,CATRAB!$A:$D,4,FALSE()),"")</f>
        <v/>
      </c>
    </row>
    <row r="1205" spans="2:3" x14ac:dyDescent="0.25">
      <c r="B1205" t="str">
        <f>IFERROR(VLOOKUP(A1205,CATRAB!$A:$D,3,FALSE()),"")</f>
        <v/>
      </c>
      <c r="C1205" t="str">
        <f>IFERROR(VLOOKUP(A1205,CATRAB!$A:$D,4,FALSE()),"")</f>
        <v/>
      </c>
    </row>
    <row r="1206" spans="2:3" x14ac:dyDescent="0.25">
      <c r="B1206" t="str">
        <f>IFERROR(VLOOKUP(A1206,CATRAB!$A:$D,3,FALSE()),"")</f>
        <v/>
      </c>
      <c r="C1206" t="str">
        <f>IFERROR(VLOOKUP(A1206,CATRAB!$A:$D,4,FALSE()),"")</f>
        <v/>
      </c>
    </row>
    <row r="1207" spans="2:3" x14ac:dyDescent="0.25">
      <c r="B1207" t="str">
        <f>IFERROR(VLOOKUP(A1207,CATRAB!$A:$D,3,FALSE()),"")</f>
        <v/>
      </c>
      <c r="C1207" t="str">
        <f>IFERROR(VLOOKUP(A1207,CATRAB!$A:$D,4,FALSE()),"")</f>
        <v/>
      </c>
    </row>
    <row r="1208" spans="2:3" x14ac:dyDescent="0.25">
      <c r="B1208" t="str">
        <f>IFERROR(VLOOKUP(A1208,CATRAB!$A:$D,3,FALSE()),"")</f>
        <v/>
      </c>
      <c r="C1208" t="str">
        <f>IFERROR(VLOOKUP(A1208,CATRAB!$A:$D,4,FALSE()),"")</f>
        <v/>
      </c>
    </row>
    <row r="1209" spans="2:3" x14ac:dyDescent="0.25">
      <c r="B1209" t="str">
        <f>IFERROR(VLOOKUP(A1209,CATRAB!$A:$D,3,FALSE()),"")</f>
        <v/>
      </c>
      <c r="C1209" t="str">
        <f>IFERROR(VLOOKUP(A1209,CATRAB!$A:$D,4,FALSE()),"")</f>
        <v/>
      </c>
    </row>
    <row r="1210" spans="2:3" x14ac:dyDescent="0.25">
      <c r="B1210" t="str">
        <f>IFERROR(VLOOKUP(A1210,CATRAB!$A:$D,3,FALSE()),"")</f>
        <v/>
      </c>
      <c r="C1210" t="str">
        <f>IFERROR(VLOOKUP(A1210,CATRAB!$A:$D,4,FALSE()),"")</f>
        <v/>
      </c>
    </row>
    <row r="1211" spans="2:3" x14ac:dyDescent="0.25">
      <c r="B1211" t="str">
        <f>IFERROR(VLOOKUP(A1211,CATRAB!$A:$D,3,FALSE()),"")</f>
        <v/>
      </c>
      <c r="C1211" t="str">
        <f>IFERROR(VLOOKUP(A1211,CATRAB!$A:$D,4,FALSE()),"")</f>
        <v/>
      </c>
    </row>
    <row r="1212" spans="2:3" x14ac:dyDescent="0.25">
      <c r="B1212" t="str">
        <f>IFERROR(VLOOKUP(A1212,CATRAB!$A:$D,3,FALSE()),"")</f>
        <v/>
      </c>
      <c r="C1212" t="str">
        <f>IFERROR(VLOOKUP(A1212,CATRAB!$A:$D,4,FALSE()),"")</f>
        <v/>
      </c>
    </row>
    <row r="1213" spans="2:3" x14ac:dyDescent="0.25">
      <c r="B1213" t="str">
        <f>IFERROR(VLOOKUP(A1213,CATRAB!$A:$D,3,FALSE()),"")</f>
        <v/>
      </c>
      <c r="C1213" t="str">
        <f>IFERROR(VLOOKUP(A1213,CATRAB!$A:$D,4,FALSE()),"")</f>
        <v/>
      </c>
    </row>
    <row r="1214" spans="2:3" x14ac:dyDescent="0.25">
      <c r="B1214" t="str">
        <f>IFERROR(VLOOKUP(A1214,CATRAB!$A:$D,3,FALSE()),"")</f>
        <v/>
      </c>
      <c r="C1214" t="str">
        <f>IFERROR(VLOOKUP(A1214,CATRAB!$A:$D,4,FALSE()),"")</f>
        <v/>
      </c>
    </row>
    <row r="1215" spans="2:3" x14ac:dyDescent="0.25">
      <c r="B1215" t="str">
        <f>IFERROR(VLOOKUP(A1215,CATRAB!$A:$D,3,FALSE()),"")</f>
        <v/>
      </c>
      <c r="C1215" t="str">
        <f>IFERROR(VLOOKUP(A1215,CATRAB!$A:$D,4,FALSE()),"")</f>
        <v/>
      </c>
    </row>
    <row r="1216" spans="2:3" x14ac:dyDescent="0.25">
      <c r="B1216" t="str">
        <f>IFERROR(VLOOKUP(A1216,CATRAB!$A:$D,3,FALSE()),"")</f>
        <v/>
      </c>
      <c r="C1216" t="str">
        <f>IFERROR(VLOOKUP(A1216,CATRAB!$A:$D,4,FALSE()),"")</f>
        <v/>
      </c>
    </row>
    <row r="1217" spans="2:3" x14ac:dyDescent="0.25">
      <c r="B1217" t="str">
        <f>IFERROR(VLOOKUP(A1217,CATRAB!$A:$D,3,FALSE()),"")</f>
        <v/>
      </c>
      <c r="C1217" t="str">
        <f>IFERROR(VLOOKUP(A1217,CATRAB!$A:$D,4,FALSE()),"")</f>
        <v/>
      </c>
    </row>
    <row r="1218" spans="2:3" x14ac:dyDescent="0.25">
      <c r="B1218" t="str">
        <f>IFERROR(VLOOKUP(A1218,CATRAB!$A:$D,3,FALSE()),"")</f>
        <v/>
      </c>
      <c r="C1218" t="str">
        <f>IFERROR(VLOOKUP(A1218,CATRAB!$A:$D,4,FALSE()),"")</f>
        <v/>
      </c>
    </row>
    <row r="1219" spans="2:3" x14ac:dyDescent="0.25">
      <c r="B1219" t="str">
        <f>IFERROR(VLOOKUP(A1219,CATRAB!$A:$D,3,FALSE()),"")</f>
        <v/>
      </c>
      <c r="C1219" t="str">
        <f>IFERROR(VLOOKUP(A1219,CATRAB!$A:$D,4,FALSE()),"")</f>
        <v/>
      </c>
    </row>
    <row r="1220" spans="2:3" x14ac:dyDescent="0.25">
      <c r="B1220" t="str">
        <f>IFERROR(VLOOKUP(A1220,CATRAB!$A:$D,3,FALSE()),"")</f>
        <v/>
      </c>
      <c r="C1220" t="str">
        <f>IFERROR(VLOOKUP(A1220,CATRAB!$A:$D,4,FALSE()),"")</f>
        <v/>
      </c>
    </row>
    <row r="1221" spans="2:3" x14ac:dyDescent="0.25">
      <c r="B1221" t="str">
        <f>IFERROR(VLOOKUP(A1221,CATRAB!$A:$D,3,FALSE()),"")</f>
        <v/>
      </c>
      <c r="C1221" t="str">
        <f>IFERROR(VLOOKUP(A1221,CATRAB!$A:$D,4,FALSE()),"")</f>
        <v/>
      </c>
    </row>
    <row r="1222" spans="2:3" x14ac:dyDescent="0.25">
      <c r="B1222" t="str">
        <f>IFERROR(VLOOKUP(A1222,CATRAB!$A:$D,3,FALSE()),"")</f>
        <v/>
      </c>
      <c r="C1222" t="str">
        <f>IFERROR(VLOOKUP(A1222,CATRAB!$A:$D,4,FALSE()),"")</f>
        <v/>
      </c>
    </row>
    <row r="1223" spans="2:3" x14ac:dyDescent="0.25">
      <c r="B1223" t="str">
        <f>IFERROR(VLOOKUP(A1223,CATRAB!$A:$D,3,FALSE()),"")</f>
        <v/>
      </c>
      <c r="C1223" t="str">
        <f>IFERROR(VLOOKUP(A1223,CATRAB!$A:$D,4,FALSE()),"")</f>
        <v/>
      </c>
    </row>
    <row r="1224" spans="2:3" x14ac:dyDescent="0.25">
      <c r="B1224" t="str">
        <f>IFERROR(VLOOKUP(A1224,CATRAB!$A:$D,3,FALSE()),"")</f>
        <v/>
      </c>
      <c r="C1224" t="str">
        <f>IFERROR(VLOOKUP(A1224,CATRAB!$A:$D,4,FALSE()),"")</f>
        <v/>
      </c>
    </row>
    <row r="1225" spans="2:3" x14ac:dyDescent="0.25">
      <c r="B1225" t="str">
        <f>IFERROR(VLOOKUP(A1225,CATRAB!$A:$D,3,FALSE()),"")</f>
        <v/>
      </c>
      <c r="C1225" t="str">
        <f>IFERROR(VLOOKUP(A1225,CATRAB!$A:$D,4,FALSE()),"")</f>
        <v/>
      </c>
    </row>
    <row r="1226" spans="2:3" x14ac:dyDescent="0.25">
      <c r="B1226" t="str">
        <f>IFERROR(VLOOKUP(A1226,CATRAB!$A:$D,3,FALSE()),"")</f>
        <v/>
      </c>
      <c r="C1226" t="str">
        <f>IFERROR(VLOOKUP(A1226,CATRAB!$A:$D,4,FALSE()),"")</f>
        <v/>
      </c>
    </row>
    <row r="1227" spans="2:3" x14ac:dyDescent="0.25">
      <c r="B1227" t="str">
        <f>IFERROR(VLOOKUP(A1227,CATRAB!$A:$D,3,FALSE()),"")</f>
        <v/>
      </c>
      <c r="C1227" t="str">
        <f>IFERROR(VLOOKUP(A1227,CATRAB!$A:$D,4,FALSE()),"")</f>
        <v/>
      </c>
    </row>
    <row r="1228" spans="2:3" x14ac:dyDescent="0.25">
      <c r="B1228" t="str">
        <f>IFERROR(VLOOKUP(A1228,CATRAB!$A:$D,3,FALSE()),"")</f>
        <v/>
      </c>
      <c r="C1228" t="str">
        <f>IFERROR(VLOOKUP(A1228,CATRAB!$A:$D,4,FALSE()),"")</f>
        <v/>
      </c>
    </row>
    <row r="1229" spans="2:3" x14ac:dyDescent="0.25">
      <c r="B1229" t="str">
        <f>IFERROR(VLOOKUP(A1229,CATRAB!$A:$D,3,FALSE()),"")</f>
        <v/>
      </c>
      <c r="C1229" t="str">
        <f>IFERROR(VLOOKUP(A1229,CATRAB!$A:$D,4,FALSE()),"")</f>
        <v/>
      </c>
    </row>
    <row r="1230" spans="2:3" x14ac:dyDescent="0.25">
      <c r="B1230" t="str">
        <f>IFERROR(VLOOKUP(A1230,CATRAB!$A:$D,3,FALSE()),"")</f>
        <v/>
      </c>
      <c r="C1230" t="str">
        <f>IFERROR(VLOOKUP(A1230,CATRAB!$A:$D,4,FALSE()),"")</f>
        <v/>
      </c>
    </row>
    <row r="1231" spans="2:3" x14ac:dyDescent="0.25">
      <c r="B1231" t="str">
        <f>IFERROR(VLOOKUP(A1231,CATRAB!$A:$D,3,FALSE()),"")</f>
        <v/>
      </c>
      <c r="C1231" t="str">
        <f>IFERROR(VLOOKUP(A1231,CATRAB!$A:$D,4,FALSE()),"")</f>
        <v/>
      </c>
    </row>
    <row r="1232" spans="2:3" x14ac:dyDescent="0.25">
      <c r="B1232" t="str">
        <f>IFERROR(VLOOKUP(A1232,CATRAB!$A:$D,3,FALSE()),"")</f>
        <v/>
      </c>
      <c r="C1232" t="str">
        <f>IFERROR(VLOOKUP(A1232,CATRAB!$A:$D,4,FALSE()),"")</f>
        <v/>
      </c>
    </row>
    <row r="1233" spans="2:3" x14ac:dyDescent="0.25">
      <c r="B1233" t="str">
        <f>IFERROR(VLOOKUP(A1233,CATRAB!$A:$D,3,FALSE()),"")</f>
        <v/>
      </c>
      <c r="C1233" t="str">
        <f>IFERROR(VLOOKUP(A1233,CATRAB!$A:$D,4,FALSE()),"")</f>
        <v/>
      </c>
    </row>
    <row r="1234" spans="2:3" x14ac:dyDescent="0.25">
      <c r="B1234" t="str">
        <f>IFERROR(VLOOKUP(A1234,CATRAB!$A:$D,3,FALSE()),"")</f>
        <v/>
      </c>
      <c r="C1234" t="str">
        <f>IFERROR(VLOOKUP(A1234,CATRAB!$A:$D,4,FALSE()),"")</f>
        <v/>
      </c>
    </row>
    <row r="1235" spans="2:3" x14ac:dyDescent="0.25">
      <c r="B1235" t="str">
        <f>IFERROR(VLOOKUP(A1235,CATRAB!$A:$D,3,FALSE()),"")</f>
        <v/>
      </c>
      <c r="C1235" t="str">
        <f>IFERROR(VLOOKUP(A1235,CATRAB!$A:$D,4,FALSE()),"")</f>
        <v/>
      </c>
    </row>
    <row r="1236" spans="2:3" x14ac:dyDescent="0.25">
      <c r="B1236" t="str">
        <f>IFERROR(VLOOKUP(A1236,CATRAB!$A:$D,3,FALSE()),"")</f>
        <v/>
      </c>
      <c r="C1236" t="str">
        <f>IFERROR(VLOOKUP(A1236,CATRAB!$A:$D,4,FALSE()),"")</f>
        <v/>
      </c>
    </row>
    <row r="1237" spans="2:3" x14ac:dyDescent="0.25">
      <c r="B1237" t="str">
        <f>IFERROR(VLOOKUP(A1237,CATRAB!$A:$D,3,FALSE()),"")</f>
        <v/>
      </c>
      <c r="C1237" t="str">
        <f>IFERROR(VLOOKUP(A1237,CATRAB!$A:$D,4,FALSE()),"")</f>
        <v/>
      </c>
    </row>
    <row r="1238" spans="2:3" x14ac:dyDescent="0.25">
      <c r="B1238" t="str">
        <f>IFERROR(VLOOKUP(A1238,CATRAB!$A:$D,3,FALSE()),"")</f>
        <v/>
      </c>
      <c r="C1238" t="str">
        <f>IFERROR(VLOOKUP(A1238,CATRAB!$A:$D,4,FALSE()),"")</f>
        <v/>
      </c>
    </row>
    <row r="1239" spans="2:3" x14ac:dyDescent="0.25">
      <c r="B1239" t="str">
        <f>IFERROR(VLOOKUP(A1239,CATRAB!$A:$D,3,FALSE()),"")</f>
        <v/>
      </c>
      <c r="C1239" t="str">
        <f>IFERROR(VLOOKUP(A1239,CATRAB!$A:$D,4,FALSE()),"")</f>
        <v/>
      </c>
    </row>
    <row r="1240" spans="2:3" x14ac:dyDescent="0.25">
      <c r="B1240" t="str">
        <f>IFERROR(VLOOKUP(A1240,CATRAB!$A:$D,3,FALSE()),"")</f>
        <v/>
      </c>
      <c r="C1240" t="str">
        <f>IFERROR(VLOOKUP(A1240,CATRAB!$A:$D,4,FALSE()),"")</f>
        <v/>
      </c>
    </row>
    <row r="1241" spans="2:3" x14ac:dyDescent="0.25">
      <c r="B1241" t="str">
        <f>IFERROR(VLOOKUP(A1241,CATRAB!$A:$D,3,FALSE()),"")</f>
        <v/>
      </c>
      <c r="C1241" t="str">
        <f>IFERROR(VLOOKUP(A1241,CATRAB!$A:$D,4,FALSE()),"")</f>
        <v/>
      </c>
    </row>
    <row r="1242" spans="2:3" x14ac:dyDescent="0.25">
      <c r="B1242" t="str">
        <f>IFERROR(VLOOKUP(A1242,CATRAB!$A:$D,3,FALSE()),"")</f>
        <v/>
      </c>
      <c r="C1242" t="str">
        <f>IFERROR(VLOOKUP(A1242,CATRAB!$A:$D,4,FALSE()),"")</f>
        <v/>
      </c>
    </row>
    <row r="1243" spans="2:3" x14ac:dyDescent="0.25">
      <c r="B1243" t="str">
        <f>IFERROR(VLOOKUP(A1243,CATRAB!$A:$D,3,FALSE()),"")</f>
        <v/>
      </c>
      <c r="C1243" t="str">
        <f>IFERROR(VLOOKUP(A1243,CATRAB!$A:$D,4,FALSE()),"")</f>
        <v/>
      </c>
    </row>
    <row r="1244" spans="2:3" x14ac:dyDescent="0.25">
      <c r="B1244" t="str">
        <f>IFERROR(VLOOKUP(A1244,CATRAB!$A:$D,3,FALSE()),"")</f>
        <v/>
      </c>
      <c r="C1244" t="str">
        <f>IFERROR(VLOOKUP(A1244,CATRAB!$A:$D,4,FALSE()),"")</f>
        <v/>
      </c>
    </row>
    <row r="1245" spans="2:3" x14ac:dyDescent="0.25">
      <c r="B1245" t="str">
        <f>IFERROR(VLOOKUP(A1245,CATRAB!$A:$D,3,FALSE()),"")</f>
        <v/>
      </c>
      <c r="C1245" t="str">
        <f>IFERROR(VLOOKUP(A1245,CATRAB!$A:$D,4,FALSE()),"")</f>
        <v/>
      </c>
    </row>
    <row r="1246" spans="2:3" x14ac:dyDescent="0.25">
      <c r="B1246" t="str">
        <f>IFERROR(VLOOKUP(A1246,CATRAB!$A:$D,3,FALSE()),"")</f>
        <v/>
      </c>
      <c r="C1246" t="str">
        <f>IFERROR(VLOOKUP(A1246,CATRAB!$A:$D,4,FALSE()),"")</f>
        <v/>
      </c>
    </row>
    <row r="1247" spans="2:3" x14ac:dyDescent="0.25">
      <c r="B1247" t="str">
        <f>IFERROR(VLOOKUP(A1247,CATRAB!$A:$D,3,FALSE()),"")</f>
        <v/>
      </c>
      <c r="C1247" t="str">
        <f>IFERROR(VLOOKUP(A1247,CATRAB!$A:$D,4,FALSE()),"")</f>
        <v/>
      </c>
    </row>
    <row r="1248" spans="2:3" x14ac:dyDescent="0.25">
      <c r="B1248" t="str">
        <f>IFERROR(VLOOKUP(A1248,CATRAB!$A:$D,3,FALSE()),"")</f>
        <v/>
      </c>
      <c r="C1248" t="str">
        <f>IFERROR(VLOOKUP(A1248,CATRAB!$A:$D,4,FALSE()),"")</f>
        <v/>
      </c>
    </row>
    <row r="1249" spans="2:3" x14ac:dyDescent="0.25">
      <c r="B1249" t="str">
        <f>IFERROR(VLOOKUP(A1249,CATRAB!$A:$D,3,FALSE()),"")</f>
        <v/>
      </c>
      <c r="C1249" t="str">
        <f>IFERROR(VLOOKUP(A1249,CATRAB!$A:$D,4,FALSE()),"")</f>
        <v/>
      </c>
    </row>
    <row r="1250" spans="2:3" x14ac:dyDescent="0.25">
      <c r="B1250" t="str">
        <f>IFERROR(VLOOKUP(A1250,CATRAB!$A:$D,3,FALSE()),"")</f>
        <v/>
      </c>
      <c r="C1250" t="str">
        <f>IFERROR(VLOOKUP(A1250,CATRAB!$A:$D,4,FALSE()),"")</f>
        <v/>
      </c>
    </row>
    <row r="1251" spans="2:3" x14ac:dyDescent="0.25">
      <c r="B1251" t="str">
        <f>IFERROR(VLOOKUP(A1251,CATRAB!$A:$D,3,FALSE()),"")</f>
        <v/>
      </c>
      <c r="C1251" t="str">
        <f>IFERROR(VLOOKUP(A1251,CATRAB!$A:$D,4,FALSE()),"")</f>
        <v/>
      </c>
    </row>
    <row r="1252" spans="2:3" x14ac:dyDescent="0.25">
      <c r="B1252" t="str">
        <f>IFERROR(VLOOKUP(A1252,CATRAB!$A:$D,3,FALSE()),"")</f>
        <v/>
      </c>
      <c r="C1252" t="str">
        <f>IFERROR(VLOOKUP(A1252,CATRAB!$A:$D,4,FALSE()),"")</f>
        <v/>
      </c>
    </row>
    <row r="1253" spans="2:3" x14ac:dyDescent="0.25">
      <c r="B1253" t="str">
        <f>IFERROR(VLOOKUP(A1253,CATRAB!$A:$D,3,FALSE()),"")</f>
        <v/>
      </c>
      <c r="C1253" t="str">
        <f>IFERROR(VLOOKUP(A1253,CATRAB!$A:$D,4,FALSE()),"")</f>
        <v/>
      </c>
    </row>
    <row r="1254" spans="2:3" x14ac:dyDescent="0.25">
      <c r="B1254" t="str">
        <f>IFERROR(VLOOKUP(A1254,CATRAB!$A:$D,3,FALSE()),"")</f>
        <v/>
      </c>
      <c r="C1254" t="str">
        <f>IFERROR(VLOOKUP(A1254,CATRAB!$A:$D,4,FALSE()),"")</f>
        <v/>
      </c>
    </row>
    <row r="1255" spans="2:3" x14ac:dyDescent="0.25">
      <c r="B1255" t="str">
        <f>IFERROR(VLOOKUP(A1255,CATRAB!$A:$D,3,FALSE()),"")</f>
        <v/>
      </c>
      <c r="C1255" t="str">
        <f>IFERROR(VLOOKUP(A1255,CATRAB!$A:$D,4,FALSE()),"")</f>
        <v/>
      </c>
    </row>
    <row r="1256" spans="2:3" x14ac:dyDescent="0.25">
      <c r="B1256" t="str">
        <f>IFERROR(VLOOKUP(A1256,CATRAB!$A:$D,3,FALSE()),"")</f>
        <v/>
      </c>
      <c r="C1256" t="str">
        <f>IFERROR(VLOOKUP(A1256,CATRAB!$A:$D,4,FALSE()),"")</f>
        <v/>
      </c>
    </row>
    <row r="1257" spans="2:3" x14ac:dyDescent="0.25">
      <c r="B1257" t="str">
        <f>IFERROR(VLOOKUP(A1257,CATRAB!$A:$D,3,FALSE()),"")</f>
        <v/>
      </c>
      <c r="C1257" t="str">
        <f>IFERROR(VLOOKUP(A1257,CATRAB!$A:$D,4,FALSE()),"")</f>
        <v/>
      </c>
    </row>
    <row r="1258" spans="2:3" x14ac:dyDescent="0.25">
      <c r="B1258" t="str">
        <f>IFERROR(VLOOKUP(A1258,CATRAB!$A:$D,3,FALSE()),"")</f>
        <v/>
      </c>
      <c r="C1258" t="str">
        <f>IFERROR(VLOOKUP(A1258,CATRAB!$A:$D,4,FALSE()),"")</f>
        <v/>
      </c>
    </row>
    <row r="1259" spans="2:3" x14ac:dyDescent="0.25">
      <c r="B1259" t="str">
        <f>IFERROR(VLOOKUP(A1259,CATRAB!$A:$D,3,FALSE()),"")</f>
        <v/>
      </c>
      <c r="C1259" t="str">
        <f>IFERROR(VLOOKUP(A1259,CATRAB!$A:$D,4,FALSE()),"")</f>
        <v/>
      </c>
    </row>
    <row r="1260" spans="2:3" x14ac:dyDescent="0.25">
      <c r="B1260" t="str">
        <f>IFERROR(VLOOKUP(A1260,CATRAB!$A:$D,3,FALSE()),"")</f>
        <v/>
      </c>
      <c r="C1260" t="str">
        <f>IFERROR(VLOOKUP(A1260,CATRAB!$A:$D,4,FALSE()),"")</f>
        <v/>
      </c>
    </row>
    <row r="1261" spans="2:3" x14ac:dyDescent="0.25">
      <c r="B1261" t="str">
        <f>IFERROR(VLOOKUP(A1261,CATRAB!$A:$D,3,FALSE()),"")</f>
        <v/>
      </c>
      <c r="C1261" t="str">
        <f>IFERROR(VLOOKUP(A1261,CATRAB!$A:$D,4,FALSE()),"")</f>
        <v/>
      </c>
    </row>
    <row r="1262" spans="2:3" x14ac:dyDescent="0.25">
      <c r="B1262" t="str">
        <f>IFERROR(VLOOKUP(A1262,CATRAB!$A:$D,3,FALSE()),"")</f>
        <v/>
      </c>
      <c r="C1262" t="str">
        <f>IFERROR(VLOOKUP(A1262,CATRAB!$A:$D,4,FALSE()),"")</f>
        <v/>
      </c>
    </row>
    <row r="1263" spans="2:3" x14ac:dyDescent="0.25">
      <c r="B1263" t="str">
        <f>IFERROR(VLOOKUP(A1263,CATRAB!$A:$D,3,FALSE()),"")</f>
        <v/>
      </c>
      <c r="C1263" t="str">
        <f>IFERROR(VLOOKUP(A1263,CATRAB!$A:$D,4,FALSE()),"")</f>
        <v/>
      </c>
    </row>
    <row r="1264" spans="2:3" x14ac:dyDescent="0.25">
      <c r="B1264" t="str">
        <f>IFERROR(VLOOKUP(A1264,CATRAB!$A:$D,3,FALSE()),"")</f>
        <v/>
      </c>
      <c r="C1264" t="str">
        <f>IFERROR(VLOOKUP(A1264,CATRAB!$A:$D,4,FALSE()),"")</f>
        <v/>
      </c>
    </row>
    <row r="1265" spans="2:3" x14ac:dyDescent="0.25">
      <c r="B1265" t="str">
        <f>IFERROR(VLOOKUP(A1265,CATRAB!$A:$D,3,FALSE()),"")</f>
        <v/>
      </c>
      <c r="C1265" t="str">
        <f>IFERROR(VLOOKUP(A1265,CATRAB!$A:$D,4,FALSE()),"")</f>
        <v/>
      </c>
    </row>
    <row r="1266" spans="2:3" x14ac:dyDescent="0.25">
      <c r="B1266" t="str">
        <f>IFERROR(VLOOKUP(A1266,CATRAB!$A:$D,3,FALSE()),"")</f>
        <v/>
      </c>
      <c r="C1266" t="str">
        <f>IFERROR(VLOOKUP(A1266,CATRAB!$A:$D,4,FALSE()),"")</f>
        <v/>
      </c>
    </row>
    <row r="1267" spans="2:3" x14ac:dyDescent="0.25">
      <c r="B1267" t="str">
        <f>IFERROR(VLOOKUP(A1267,CATRAB!$A:$D,3,FALSE()),"")</f>
        <v/>
      </c>
      <c r="C1267" t="str">
        <f>IFERROR(VLOOKUP(A1267,CATRAB!$A:$D,4,FALSE()),"")</f>
        <v/>
      </c>
    </row>
    <row r="1268" spans="2:3" x14ac:dyDescent="0.25">
      <c r="B1268" t="str">
        <f>IFERROR(VLOOKUP(A1268,CATRAB!$A:$D,3,FALSE()),"")</f>
        <v/>
      </c>
      <c r="C1268" t="str">
        <f>IFERROR(VLOOKUP(A1268,CATRAB!$A:$D,4,FALSE()),"")</f>
        <v/>
      </c>
    </row>
    <row r="1269" spans="2:3" x14ac:dyDescent="0.25">
      <c r="B1269" t="str">
        <f>IFERROR(VLOOKUP(A1269,CATRAB!$A:$D,3,FALSE()),"")</f>
        <v/>
      </c>
      <c r="C1269" t="str">
        <f>IFERROR(VLOOKUP(A1269,CATRAB!$A:$D,4,FALSE()),"")</f>
        <v/>
      </c>
    </row>
    <row r="1270" spans="2:3" x14ac:dyDescent="0.25">
      <c r="B1270" t="str">
        <f>IFERROR(VLOOKUP(A1270,CATRAB!$A:$D,3,FALSE()),"")</f>
        <v/>
      </c>
      <c r="C1270" t="str">
        <f>IFERROR(VLOOKUP(A1270,CATRAB!$A:$D,4,FALSE()),"")</f>
        <v/>
      </c>
    </row>
    <row r="1271" spans="2:3" x14ac:dyDescent="0.25">
      <c r="B1271" t="str">
        <f>IFERROR(VLOOKUP(A1271,CATRAB!$A:$D,3,FALSE()),"")</f>
        <v/>
      </c>
      <c r="C1271" t="str">
        <f>IFERROR(VLOOKUP(A1271,CATRAB!$A:$D,4,FALSE()),"")</f>
        <v/>
      </c>
    </row>
    <row r="1272" spans="2:3" x14ac:dyDescent="0.25">
      <c r="B1272" t="str">
        <f>IFERROR(VLOOKUP(A1272,CATRAB!$A:$D,3,FALSE()),"")</f>
        <v/>
      </c>
      <c r="C1272" t="str">
        <f>IFERROR(VLOOKUP(A1272,CATRAB!$A:$D,4,FALSE()),"")</f>
        <v/>
      </c>
    </row>
    <row r="1273" spans="2:3" x14ac:dyDescent="0.25">
      <c r="B1273" t="str">
        <f>IFERROR(VLOOKUP(A1273,CATRAB!$A:$D,3,FALSE()),"")</f>
        <v/>
      </c>
      <c r="C1273" t="str">
        <f>IFERROR(VLOOKUP(A1273,CATRAB!$A:$D,4,FALSE()),"")</f>
        <v/>
      </c>
    </row>
    <row r="1274" spans="2:3" x14ac:dyDescent="0.25">
      <c r="B1274" t="str">
        <f>IFERROR(VLOOKUP(A1274,CATRAB!$A:$D,3,FALSE()),"")</f>
        <v/>
      </c>
      <c r="C1274" t="str">
        <f>IFERROR(VLOOKUP(A1274,CATRAB!$A:$D,4,FALSE()),"")</f>
        <v/>
      </c>
    </row>
    <row r="1275" spans="2:3" x14ac:dyDescent="0.25">
      <c r="B1275" t="str">
        <f>IFERROR(VLOOKUP(A1275,CATRAB!$A:$D,3,FALSE()),"")</f>
        <v/>
      </c>
      <c r="C1275" t="str">
        <f>IFERROR(VLOOKUP(A1275,CATRAB!$A:$D,4,FALSE()),"")</f>
        <v/>
      </c>
    </row>
    <row r="1276" spans="2:3" x14ac:dyDescent="0.25">
      <c r="B1276" t="str">
        <f>IFERROR(VLOOKUP(A1276,CATRAB!$A:$D,3,FALSE()),"")</f>
        <v/>
      </c>
      <c r="C1276" t="str">
        <f>IFERROR(VLOOKUP(A1276,CATRAB!$A:$D,4,FALSE()),"")</f>
        <v/>
      </c>
    </row>
    <row r="1277" spans="2:3" x14ac:dyDescent="0.25">
      <c r="B1277" t="str">
        <f>IFERROR(VLOOKUP(A1277,CATRAB!$A:$D,3,FALSE()),"")</f>
        <v/>
      </c>
      <c r="C1277" t="str">
        <f>IFERROR(VLOOKUP(A1277,CATRAB!$A:$D,4,FALSE()),"")</f>
        <v/>
      </c>
    </row>
    <row r="1278" spans="2:3" x14ac:dyDescent="0.25">
      <c r="B1278" t="str">
        <f>IFERROR(VLOOKUP(A1278,CATRAB!$A:$D,3,FALSE()),"")</f>
        <v/>
      </c>
      <c r="C1278" t="str">
        <f>IFERROR(VLOOKUP(A1278,CATRAB!$A:$D,4,FALSE()),"")</f>
        <v/>
      </c>
    </row>
    <row r="1279" spans="2:3" x14ac:dyDescent="0.25">
      <c r="B1279" t="str">
        <f>IFERROR(VLOOKUP(A1279,CATRAB!$A:$D,3,FALSE()),"")</f>
        <v/>
      </c>
      <c r="C1279" t="str">
        <f>IFERROR(VLOOKUP(A1279,CATRAB!$A:$D,4,FALSE()),"")</f>
        <v/>
      </c>
    </row>
    <row r="1280" spans="2:3" x14ac:dyDescent="0.25">
      <c r="B1280" t="str">
        <f>IFERROR(VLOOKUP(A1280,CATRAB!$A:$D,3,FALSE()),"")</f>
        <v/>
      </c>
      <c r="C1280" t="str">
        <f>IFERROR(VLOOKUP(A1280,CATRAB!$A:$D,4,FALSE()),"")</f>
        <v/>
      </c>
    </row>
    <row r="1281" spans="2:3" x14ac:dyDescent="0.25">
      <c r="B1281" t="str">
        <f>IFERROR(VLOOKUP(A1281,CATRAB!$A:$D,3,FALSE()),"")</f>
        <v/>
      </c>
      <c r="C1281" t="str">
        <f>IFERROR(VLOOKUP(A1281,CATRAB!$A:$D,4,FALSE()),"")</f>
        <v/>
      </c>
    </row>
    <row r="1282" spans="2:3" x14ac:dyDescent="0.25">
      <c r="B1282" t="str">
        <f>IFERROR(VLOOKUP(A1282,CATRAB!$A:$D,3,FALSE()),"")</f>
        <v/>
      </c>
      <c r="C1282" t="str">
        <f>IFERROR(VLOOKUP(A1282,CATRAB!$A:$D,4,FALSE()),"")</f>
        <v/>
      </c>
    </row>
    <row r="1283" spans="2:3" x14ac:dyDescent="0.25">
      <c r="B1283" t="str">
        <f>IFERROR(VLOOKUP(A1283,CATRAB!$A:$D,3,FALSE()),"")</f>
        <v/>
      </c>
      <c r="C1283" t="str">
        <f>IFERROR(VLOOKUP(A1283,CATRAB!$A:$D,4,FALSE()),"")</f>
        <v/>
      </c>
    </row>
    <row r="1284" spans="2:3" x14ac:dyDescent="0.25">
      <c r="B1284" t="str">
        <f>IFERROR(VLOOKUP(A1284,CATRAB!$A:$D,3,FALSE()),"")</f>
        <v/>
      </c>
      <c r="C1284" t="str">
        <f>IFERROR(VLOOKUP(A1284,CATRAB!$A:$D,4,FALSE()),"")</f>
        <v/>
      </c>
    </row>
    <row r="1285" spans="2:3" x14ac:dyDescent="0.25">
      <c r="B1285" t="str">
        <f>IFERROR(VLOOKUP(A1285,CATRAB!$A:$D,3,FALSE()),"")</f>
        <v/>
      </c>
      <c r="C1285" t="str">
        <f>IFERROR(VLOOKUP(A1285,CATRAB!$A:$D,4,FALSE()),"")</f>
        <v/>
      </c>
    </row>
    <row r="1286" spans="2:3" x14ac:dyDescent="0.25">
      <c r="B1286" t="str">
        <f>IFERROR(VLOOKUP(A1286,CATRAB!$A:$D,3,FALSE()),"")</f>
        <v/>
      </c>
      <c r="C1286" t="str">
        <f>IFERROR(VLOOKUP(A1286,CATRAB!$A:$D,4,FALSE()),"")</f>
        <v/>
      </c>
    </row>
    <row r="1287" spans="2:3" x14ac:dyDescent="0.25">
      <c r="B1287" t="str">
        <f>IFERROR(VLOOKUP(A1287,CATRAB!$A:$D,3,FALSE()),"")</f>
        <v/>
      </c>
      <c r="C1287" t="str">
        <f>IFERROR(VLOOKUP(A1287,CATRAB!$A:$D,4,FALSE()),"")</f>
        <v/>
      </c>
    </row>
    <row r="1288" spans="2:3" x14ac:dyDescent="0.25">
      <c r="B1288" t="str">
        <f>IFERROR(VLOOKUP(A1288,CATRAB!$A:$D,3,FALSE()),"")</f>
        <v/>
      </c>
      <c r="C1288" t="str">
        <f>IFERROR(VLOOKUP(A1288,CATRAB!$A:$D,4,FALSE()),"")</f>
        <v/>
      </c>
    </row>
    <row r="1289" spans="2:3" x14ac:dyDescent="0.25">
      <c r="B1289" t="str">
        <f>IFERROR(VLOOKUP(A1289,CATRAB!$A:$D,3,FALSE()),"")</f>
        <v/>
      </c>
      <c r="C1289" t="str">
        <f>IFERROR(VLOOKUP(A1289,CATRAB!$A:$D,4,FALSE()),"")</f>
        <v/>
      </c>
    </row>
    <row r="1290" spans="2:3" x14ac:dyDescent="0.25">
      <c r="B1290" t="str">
        <f>IFERROR(VLOOKUP(A1290,CATRAB!$A:$D,3,FALSE()),"")</f>
        <v/>
      </c>
      <c r="C1290" t="str">
        <f>IFERROR(VLOOKUP(A1290,CATRAB!$A:$D,4,FALSE()),"")</f>
        <v/>
      </c>
    </row>
    <row r="1291" spans="2:3" x14ac:dyDescent="0.25">
      <c r="B1291" t="str">
        <f>IFERROR(VLOOKUP(A1291,CATRAB!$A:$D,3,FALSE()),"")</f>
        <v/>
      </c>
      <c r="C1291" t="str">
        <f>IFERROR(VLOOKUP(A1291,CATRAB!$A:$D,4,FALSE()),"")</f>
        <v/>
      </c>
    </row>
    <row r="1292" spans="2:3" x14ac:dyDescent="0.25">
      <c r="B1292" t="str">
        <f>IFERROR(VLOOKUP(A1292,CATRAB!$A:$D,3,FALSE()),"")</f>
        <v/>
      </c>
      <c r="C1292" t="str">
        <f>IFERROR(VLOOKUP(A1292,CATRAB!$A:$D,4,FALSE()),"")</f>
        <v/>
      </c>
    </row>
    <row r="1293" spans="2:3" x14ac:dyDescent="0.25">
      <c r="B1293" t="str">
        <f>IFERROR(VLOOKUP(A1293,CATRAB!$A:$D,3,FALSE()),"")</f>
        <v/>
      </c>
      <c r="C1293" t="str">
        <f>IFERROR(VLOOKUP(A1293,CATRAB!$A:$D,4,FALSE()),"")</f>
        <v/>
      </c>
    </row>
    <row r="1294" spans="2:3" x14ac:dyDescent="0.25">
      <c r="B1294" t="str">
        <f>IFERROR(VLOOKUP(A1294,CATRAB!$A:$D,3,FALSE()),"")</f>
        <v/>
      </c>
      <c r="C1294" t="str">
        <f>IFERROR(VLOOKUP(A1294,CATRAB!$A:$D,4,FALSE()),"")</f>
        <v/>
      </c>
    </row>
    <row r="1295" spans="2:3" x14ac:dyDescent="0.25">
      <c r="B1295" t="str">
        <f>IFERROR(VLOOKUP(A1295,CATRAB!$A:$D,3,FALSE()),"")</f>
        <v/>
      </c>
      <c r="C1295" t="str">
        <f>IFERROR(VLOOKUP(A1295,CATRAB!$A:$D,4,FALSE()),"")</f>
        <v/>
      </c>
    </row>
    <row r="1296" spans="2:3" x14ac:dyDescent="0.25">
      <c r="B1296" t="str">
        <f>IFERROR(VLOOKUP(A1296,CATRAB!$A:$D,3,FALSE()),"")</f>
        <v/>
      </c>
      <c r="C1296" t="str">
        <f>IFERROR(VLOOKUP(A1296,CATRAB!$A:$D,4,FALSE()),"")</f>
        <v/>
      </c>
    </row>
    <row r="1297" spans="2:3" x14ac:dyDescent="0.25">
      <c r="B1297" t="str">
        <f>IFERROR(VLOOKUP(A1297,CATRAB!$A:$D,3,FALSE()),"")</f>
        <v/>
      </c>
      <c r="C1297" t="str">
        <f>IFERROR(VLOOKUP(A1297,CATRAB!$A:$D,4,FALSE()),"")</f>
        <v/>
      </c>
    </row>
    <row r="1298" spans="2:3" x14ac:dyDescent="0.25">
      <c r="B1298" t="str">
        <f>IFERROR(VLOOKUP(A1298,CATRAB!$A:$D,3,FALSE()),"")</f>
        <v/>
      </c>
      <c r="C1298" t="str">
        <f>IFERROR(VLOOKUP(A1298,CATRAB!$A:$D,4,FALSE()),"")</f>
        <v/>
      </c>
    </row>
    <row r="1299" spans="2:3" x14ac:dyDescent="0.25">
      <c r="B1299" t="str">
        <f>IFERROR(VLOOKUP(A1299,CATRAB!$A:$D,3,FALSE()),"")</f>
        <v/>
      </c>
      <c r="C1299" t="str">
        <f>IFERROR(VLOOKUP(A1299,CATRAB!$A:$D,4,FALSE()),"")</f>
        <v/>
      </c>
    </row>
    <row r="1300" spans="2:3" x14ac:dyDescent="0.25">
      <c r="B1300" t="str">
        <f>IFERROR(VLOOKUP(A1300,CATRAB!$A:$D,3,FALSE()),"")</f>
        <v/>
      </c>
      <c r="C1300" t="str">
        <f>IFERROR(VLOOKUP(A1300,CATRAB!$A:$D,4,FALSE()),"")</f>
        <v/>
      </c>
    </row>
    <row r="1301" spans="2:3" x14ac:dyDescent="0.25">
      <c r="B1301" t="str">
        <f>IFERROR(VLOOKUP(A1301,CATRAB!$A:$D,3,FALSE()),"")</f>
        <v/>
      </c>
      <c r="C1301" t="str">
        <f>IFERROR(VLOOKUP(A1301,CATRAB!$A:$D,4,FALSE()),"")</f>
        <v/>
      </c>
    </row>
    <row r="1302" spans="2:3" x14ac:dyDescent="0.25">
      <c r="B1302" t="str">
        <f>IFERROR(VLOOKUP(A1302,CATRAB!$A:$D,3,FALSE()),"")</f>
        <v/>
      </c>
      <c r="C1302" t="str">
        <f>IFERROR(VLOOKUP(A1302,CATRAB!$A:$D,4,FALSE()),"")</f>
        <v/>
      </c>
    </row>
    <row r="1303" spans="2:3" x14ac:dyDescent="0.25">
      <c r="B1303" t="str">
        <f>IFERROR(VLOOKUP(A1303,CATRAB!$A:$D,3,FALSE()),"")</f>
        <v/>
      </c>
      <c r="C1303" t="str">
        <f>IFERROR(VLOOKUP(A1303,CATRAB!$A:$D,4,FALSE()),"")</f>
        <v/>
      </c>
    </row>
    <row r="1304" spans="2:3" x14ac:dyDescent="0.25">
      <c r="B1304" t="str">
        <f>IFERROR(VLOOKUP(A1304,CATRAB!$A:$D,3,FALSE()),"")</f>
        <v/>
      </c>
      <c r="C1304" t="str">
        <f>IFERROR(VLOOKUP(A1304,CATRAB!$A:$D,4,FALSE()),"")</f>
        <v/>
      </c>
    </row>
    <row r="1305" spans="2:3" x14ac:dyDescent="0.25">
      <c r="B1305" t="str">
        <f>IFERROR(VLOOKUP(A1305,CATRAB!$A:$D,3,FALSE()),"")</f>
        <v/>
      </c>
      <c r="C1305" t="str">
        <f>IFERROR(VLOOKUP(A1305,CATRAB!$A:$D,4,FALSE()),"")</f>
        <v/>
      </c>
    </row>
    <row r="1306" spans="2:3" x14ac:dyDescent="0.25">
      <c r="B1306" t="str">
        <f>IFERROR(VLOOKUP(A1306,CATRAB!$A:$D,3,FALSE()),"")</f>
        <v/>
      </c>
      <c r="C1306" t="str">
        <f>IFERROR(VLOOKUP(A1306,CATRAB!$A:$D,4,FALSE()),"")</f>
        <v/>
      </c>
    </row>
    <row r="1307" spans="2:3" x14ac:dyDescent="0.25">
      <c r="B1307" t="str">
        <f>IFERROR(VLOOKUP(A1307,CATRAB!$A:$D,3,FALSE()),"")</f>
        <v/>
      </c>
      <c r="C1307" t="str">
        <f>IFERROR(VLOOKUP(A1307,CATRAB!$A:$D,4,FALSE()),"")</f>
        <v/>
      </c>
    </row>
    <row r="1308" spans="2:3" x14ac:dyDescent="0.25">
      <c r="B1308" t="str">
        <f>IFERROR(VLOOKUP(A1308,CATRAB!$A:$D,3,FALSE()),"")</f>
        <v/>
      </c>
      <c r="C1308" t="str">
        <f>IFERROR(VLOOKUP(A1308,CATRAB!$A:$D,4,FALSE()),"")</f>
        <v/>
      </c>
    </row>
    <row r="1309" spans="2:3" x14ac:dyDescent="0.25">
      <c r="B1309" t="str">
        <f>IFERROR(VLOOKUP(A1309,CATRAB!$A:$D,3,FALSE()),"")</f>
        <v/>
      </c>
      <c r="C1309" t="str">
        <f>IFERROR(VLOOKUP(A1309,CATRAB!$A:$D,4,FALSE()),"")</f>
        <v/>
      </c>
    </row>
    <row r="1310" spans="2:3" x14ac:dyDescent="0.25">
      <c r="B1310" t="str">
        <f>IFERROR(VLOOKUP(A1310,CATRAB!$A:$D,3,FALSE()),"")</f>
        <v/>
      </c>
      <c r="C1310" t="str">
        <f>IFERROR(VLOOKUP(A1310,CATRAB!$A:$D,4,FALSE()),"")</f>
        <v/>
      </c>
    </row>
    <row r="1311" spans="2:3" x14ac:dyDescent="0.25">
      <c r="B1311" t="str">
        <f>IFERROR(VLOOKUP(A1311,CATRAB!$A:$D,3,FALSE()),"")</f>
        <v/>
      </c>
      <c r="C1311" t="str">
        <f>IFERROR(VLOOKUP(A1311,CATRAB!$A:$D,4,FALSE()),"")</f>
        <v/>
      </c>
    </row>
    <row r="1312" spans="2:3" x14ac:dyDescent="0.25">
      <c r="B1312" t="str">
        <f>IFERROR(VLOOKUP(A1312,CATRAB!$A:$D,3,FALSE()),"")</f>
        <v/>
      </c>
      <c r="C1312" t="str">
        <f>IFERROR(VLOOKUP(A1312,CATRAB!$A:$D,4,FALSE()),"")</f>
        <v/>
      </c>
    </row>
    <row r="1313" spans="2:3" x14ac:dyDescent="0.25">
      <c r="B1313" t="str">
        <f>IFERROR(VLOOKUP(A1313,CATRAB!$A:$D,3,FALSE()),"")</f>
        <v/>
      </c>
      <c r="C1313" t="str">
        <f>IFERROR(VLOOKUP(A1313,CATRAB!$A:$D,4,FALSE()),"")</f>
        <v/>
      </c>
    </row>
    <row r="1314" spans="2:3" x14ac:dyDescent="0.25">
      <c r="B1314" t="str">
        <f>IFERROR(VLOOKUP(A1314,CATRAB!$A:$D,3,FALSE()),"")</f>
        <v/>
      </c>
      <c r="C1314" t="str">
        <f>IFERROR(VLOOKUP(A1314,CATRAB!$A:$D,4,FALSE()),"")</f>
        <v/>
      </c>
    </row>
    <row r="1315" spans="2:3" x14ac:dyDescent="0.25">
      <c r="B1315" t="str">
        <f>IFERROR(VLOOKUP(A1315,CATRAB!$A:$D,3,FALSE()),"")</f>
        <v/>
      </c>
      <c r="C1315" t="str">
        <f>IFERROR(VLOOKUP(A1315,CATRAB!$A:$D,4,FALSE()),"")</f>
        <v/>
      </c>
    </row>
    <row r="1316" spans="2:3" x14ac:dyDescent="0.25">
      <c r="B1316" t="str">
        <f>IFERROR(VLOOKUP(A1316,CATRAB!$A:$D,3,FALSE()),"")</f>
        <v/>
      </c>
      <c r="C1316" t="str">
        <f>IFERROR(VLOOKUP(A1316,CATRAB!$A:$D,4,FALSE()),"")</f>
        <v/>
      </c>
    </row>
    <row r="1317" spans="2:3" x14ac:dyDescent="0.25">
      <c r="B1317" t="str">
        <f>IFERROR(VLOOKUP(A1317,CATRAB!$A:$D,3,FALSE()),"")</f>
        <v/>
      </c>
      <c r="C1317" t="str">
        <f>IFERROR(VLOOKUP(A1317,CATRAB!$A:$D,4,FALSE()),"")</f>
        <v/>
      </c>
    </row>
    <row r="1318" spans="2:3" x14ac:dyDescent="0.25">
      <c r="B1318" t="str">
        <f>IFERROR(VLOOKUP(A1318,CATRAB!$A:$D,3,FALSE()),"")</f>
        <v/>
      </c>
      <c r="C1318" t="str">
        <f>IFERROR(VLOOKUP(A1318,CATRAB!$A:$D,4,FALSE()),"")</f>
        <v/>
      </c>
    </row>
    <row r="1319" spans="2:3" x14ac:dyDescent="0.25">
      <c r="B1319" t="str">
        <f>IFERROR(VLOOKUP(A1319,CATRAB!$A:$D,3,FALSE()),"")</f>
        <v/>
      </c>
      <c r="C1319" t="str">
        <f>IFERROR(VLOOKUP(A1319,CATRAB!$A:$D,4,FALSE()),"")</f>
        <v/>
      </c>
    </row>
    <row r="1320" spans="2:3" x14ac:dyDescent="0.25">
      <c r="B1320" t="str">
        <f>IFERROR(VLOOKUP(A1320,CATRAB!$A:$D,3,FALSE()),"")</f>
        <v/>
      </c>
      <c r="C1320" t="str">
        <f>IFERROR(VLOOKUP(A1320,CATRAB!$A:$D,4,FALSE()),"")</f>
        <v/>
      </c>
    </row>
    <row r="1321" spans="2:3" x14ac:dyDescent="0.25">
      <c r="B1321" t="str">
        <f>IFERROR(VLOOKUP(A1321,CATRAB!$A:$D,3,FALSE()),"")</f>
        <v/>
      </c>
      <c r="C1321" t="str">
        <f>IFERROR(VLOOKUP(A1321,CATRAB!$A:$D,4,FALSE()),"")</f>
        <v/>
      </c>
    </row>
    <row r="1322" spans="2:3" x14ac:dyDescent="0.25">
      <c r="B1322" t="str">
        <f>IFERROR(VLOOKUP(A1322,CATRAB!$A:$D,3,FALSE()),"")</f>
        <v/>
      </c>
      <c r="C1322" t="str">
        <f>IFERROR(VLOOKUP(A1322,CATRAB!$A:$D,4,FALSE()),"")</f>
        <v/>
      </c>
    </row>
    <row r="1323" spans="2:3" x14ac:dyDescent="0.25">
      <c r="B1323" t="str">
        <f>IFERROR(VLOOKUP(A1323,CATRAB!$A:$D,3,FALSE()),"")</f>
        <v/>
      </c>
      <c r="C1323" t="str">
        <f>IFERROR(VLOOKUP(A1323,CATRAB!$A:$D,4,FALSE()),"")</f>
        <v/>
      </c>
    </row>
    <row r="1324" spans="2:3" x14ac:dyDescent="0.25">
      <c r="B1324" t="str">
        <f>IFERROR(VLOOKUP(A1324,CATRAB!$A:$D,3,FALSE()),"")</f>
        <v/>
      </c>
      <c r="C1324" t="str">
        <f>IFERROR(VLOOKUP(A1324,CATRAB!$A:$D,4,FALSE()),"")</f>
        <v/>
      </c>
    </row>
    <row r="1325" spans="2:3" x14ac:dyDescent="0.25">
      <c r="B1325" t="str">
        <f>IFERROR(VLOOKUP(A1325,CATRAB!$A:$D,3,FALSE()),"")</f>
        <v/>
      </c>
      <c r="C1325" t="str">
        <f>IFERROR(VLOOKUP(A1325,CATRAB!$A:$D,4,FALSE()),"")</f>
        <v/>
      </c>
    </row>
    <row r="1326" spans="2:3" x14ac:dyDescent="0.25">
      <c r="B1326" t="str">
        <f>IFERROR(VLOOKUP(A1326,CATRAB!$A:$D,3,FALSE()),"")</f>
        <v/>
      </c>
      <c r="C1326" t="str">
        <f>IFERROR(VLOOKUP(A1326,CATRAB!$A:$D,4,FALSE()),"")</f>
        <v/>
      </c>
    </row>
    <row r="1327" spans="2:3" x14ac:dyDescent="0.25">
      <c r="B1327" t="str">
        <f>IFERROR(VLOOKUP(A1327,CATRAB!$A:$D,3,FALSE()),"")</f>
        <v/>
      </c>
      <c r="C1327" t="str">
        <f>IFERROR(VLOOKUP(A1327,CATRAB!$A:$D,4,FALSE()),"")</f>
        <v/>
      </c>
    </row>
    <row r="1328" spans="2:3" x14ac:dyDescent="0.25">
      <c r="B1328" t="str">
        <f>IFERROR(VLOOKUP(A1328,CATRAB!$A:$D,3,FALSE()),"")</f>
        <v/>
      </c>
      <c r="C1328" t="str">
        <f>IFERROR(VLOOKUP(A1328,CATRAB!$A:$D,4,FALSE()),"")</f>
        <v/>
      </c>
    </row>
    <row r="1329" spans="2:3" x14ac:dyDescent="0.25">
      <c r="B1329" t="str">
        <f>IFERROR(VLOOKUP(A1329,CATRAB!$A:$D,3,FALSE()),"")</f>
        <v/>
      </c>
      <c r="C1329" t="str">
        <f>IFERROR(VLOOKUP(A1329,CATRAB!$A:$D,4,FALSE()),"")</f>
        <v/>
      </c>
    </row>
    <row r="1330" spans="2:3" x14ac:dyDescent="0.25">
      <c r="B1330" t="str">
        <f>IFERROR(VLOOKUP(A1330,CATRAB!$A:$D,3,FALSE()),"")</f>
        <v/>
      </c>
      <c r="C1330" t="str">
        <f>IFERROR(VLOOKUP(A1330,CATRAB!$A:$D,4,FALSE()),"")</f>
        <v/>
      </c>
    </row>
    <row r="1331" spans="2:3" x14ac:dyDescent="0.25">
      <c r="B1331" t="str">
        <f>IFERROR(VLOOKUP(A1331,CATRAB!$A:$D,3,FALSE()),"")</f>
        <v/>
      </c>
      <c r="C1331" t="str">
        <f>IFERROR(VLOOKUP(A1331,CATRAB!$A:$D,4,FALSE()),"")</f>
        <v/>
      </c>
    </row>
    <row r="1332" spans="2:3" x14ac:dyDescent="0.25">
      <c r="B1332" t="str">
        <f>IFERROR(VLOOKUP(A1332,CATRAB!$A:$D,3,FALSE()),"")</f>
        <v/>
      </c>
      <c r="C1332" t="str">
        <f>IFERROR(VLOOKUP(A1332,CATRAB!$A:$D,4,FALSE()),"")</f>
        <v/>
      </c>
    </row>
    <row r="1333" spans="2:3" x14ac:dyDescent="0.25">
      <c r="B1333" t="str">
        <f>IFERROR(VLOOKUP(A1333,CATRAB!$A:$D,3,FALSE()),"")</f>
        <v/>
      </c>
      <c r="C1333" t="str">
        <f>IFERROR(VLOOKUP(A1333,CATRAB!$A:$D,4,FALSE()),"")</f>
        <v/>
      </c>
    </row>
    <row r="1334" spans="2:3" x14ac:dyDescent="0.25">
      <c r="B1334" t="str">
        <f>IFERROR(VLOOKUP(A1334,CATRAB!$A:$D,3,FALSE()),"")</f>
        <v/>
      </c>
      <c r="C1334" t="str">
        <f>IFERROR(VLOOKUP(A1334,CATRAB!$A:$D,4,FALSE()),"")</f>
        <v/>
      </c>
    </row>
    <row r="1335" spans="2:3" x14ac:dyDescent="0.25">
      <c r="B1335" t="str">
        <f>IFERROR(VLOOKUP(A1335,CATRAB!$A:$D,3,FALSE()),"")</f>
        <v/>
      </c>
      <c r="C1335" t="str">
        <f>IFERROR(VLOOKUP(A1335,CATRAB!$A:$D,4,FALSE()),"")</f>
        <v/>
      </c>
    </row>
    <row r="1336" spans="2:3" x14ac:dyDescent="0.25">
      <c r="B1336" t="str">
        <f>IFERROR(VLOOKUP(A1336,CATRAB!$A:$D,3,FALSE()),"")</f>
        <v/>
      </c>
      <c r="C1336" t="str">
        <f>IFERROR(VLOOKUP(A1336,CATRAB!$A:$D,4,FALSE()),"")</f>
        <v/>
      </c>
    </row>
    <row r="1337" spans="2:3" x14ac:dyDescent="0.25">
      <c r="B1337" t="str">
        <f>IFERROR(VLOOKUP(A1337,CATRAB!$A:$D,3,FALSE()),"")</f>
        <v/>
      </c>
      <c r="C1337" t="str">
        <f>IFERROR(VLOOKUP(A1337,CATRAB!$A:$D,4,FALSE()),"")</f>
        <v/>
      </c>
    </row>
    <row r="1338" spans="2:3" x14ac:dyDescent="0.25">
      <c r="B1338" t="str">
        <f>IFERROR(VLOOKUP(A1338,CATRAB!$A:$D,3,FALSE()),"")</f>
        <v/>
      </c>
      <c r="C1338" t="str">
        <f>IFERROR(VLOOKUP(A1338,CATRAB!$A:$D,4,FALSE()),"")</f>
        <v/>
      </c>
    </row>
    <row r="1339" spans="2:3" x14ac:dyDescent="0.25">
      <c r="B1339" t="str">
        <f>IFERROR(VLOOKUP(A1339,CATRAB!$A:$D,3,FALSE()),"")</f>
        <v/>
      </c>
      <c r="C1339" t="str">
        <f>IFERROR(VLOOKUP(A1339,CATRAB!$A:$D,4,FALSE()),"")</f>
        <v/>
      </c>
    </row>
    <row r="1340" spans="2:3" x14ac:dyDescent="0.25">
      <c r="B1340" t="str">
        <f>IFERROR(VLOOKUP(A1340,CATRAB!$A:$D,3,FALSE()),"")</f>
        <v/>
      </c>
      <c r="C1340" t="str">
        <f>IFERROR(VLOOKUP(A1340,CATRAB!$A:$D,4,FALSE()),"")</f>
        <v/>
      </c>
    </row>
    <row r="1341" spans="2:3" x14ac:dyDescent="0.25">
      <c r="B1341" t="str">
        <f>IFERROR(VLOOKUP(A1341,CATRAB!$A:$D,3,FALSE()),"")</f>
        <v/>
      </c>
      <c r="C1341" t="str">
        <f>IFERROR(VLOOKUP(A1341,CATRAB!$A:$D,4,FALSE()),"")</f>
        <v/>
      </c>
    </row>
    <row r="1342" spans="2:3" x14ac:dyDescent="0.25">
      <c r="B1342" t="str">
        <f>IFERROR(VLOOKUP(A1342,CATRAB!$A:$D,3,FALSE()),"")</f>
        <v/>
      </c>
      <c r="C1342" t="str">
        <f>IFERROR(VLOOKUP(A1342,CATRAB!$A:$D,4,FALSE()),"")</f>
        <v/>
      </c>
    </row>
    <row r="1343" spans="2:3" x14ac:dyDescent="0.25">
      <c r="B1343" t="str">
        <f>IFERROR(VLOOKUP(A1343,CATRAB!$A:$D,3,FALSE()),"")</f>
        <v/>
      </c>
      <c r="C1343" t="str">
        <f>IFERROR(VLOOKUP(A1343,CATRAB!$A:$D,4,FALSE()),"")</f>
        <v/>
      </c>
    </row>
    <row r="1344" spans="2:3" x14ac:dyDescent="0.25">
      <c r="B1344" t="str">
        <f>IFERROR(VLOOKUP(A1344,CATRAB!$A:$D,3,FALSE()),"")</f>
        <v/>
      </c>
      <c r="C1344" t="str">
        <f>IFERROR(VLOOKUP(A1344,CATRAB!$A:$D,4,FALSE()),"")</f>
        <v/>
      </c>
    </row>
    <row r="1345" spans="2:3" x14ac:dyDescent="0.25">
      <c r="B1345" t="str">
        <f>IFERROR(VLOOKUP(A1345,CATRAB!$A:$D,3,FALSE()),"")</f>
        <v/>
      </c>
      <c r="C1345" t="str">
        <f>IFERROR(VLOOKUP(A1345,CATRAB!$A:$D,4,FALSE()),"")</f>
        <v/>
      </c>
    </row>
    <row r="1346" spans="2:3" x14ac:dyDescent="0.25">
      <c r="B1346" t="str">
        <f>IFERROR(VLOOKUP(A1346,CATRAB!$A:$D,3,FALSE()),"")</f>
        <v/>
      </c>
      <c r="C1346" t="str">
        <f>IFERROR(VLOOKUP(A1346,CATRAB!$A:$D,4,FALSE()),"")</f>
        <v/>
      </c>
    </row>
    <row r="1347" spans="2:3" x14ac:dyDescent="0.25">
      <c r="B1347" t="str">
        <f>IFERROR(VLOOKUP(A1347,CATRAB!$A:$D,3,FALSE()),"")</f>
        <v/>
      </c>
      <c r="C1347" t="str">
        <f>IFERROR(VLOOKUP(A1347,CATRAB!$A:$D,4,FALSE()),"")</f>
        <v/>
      </c>
    </row>
    <row r="1348" spans="2:3" x14ac:dyDescent="0.25">
      <c r="B1348" t="str">
        <f>IFERROR(VLOOKUP(A1348,CATRAB!$A:$D,3,FALSE()),"")</f>
        <v/>
      </c>
      <c r="C1348" t="str">
        <f>IFERROR(VLOOKUP(A1348,CATRAB!$A:$D,4,FALSE()),"")</f>
        <v/>
      </c>
    </row>
    <row r="1349" spans="2:3" x14ac:dyDescent="0.25">
      <c r="B1349" t="str">
        <f>IFERROR(VLOOKUP(A1349,CATRAB!$A:$D,3,FALSE()),"")</f>
        <v/>
      </c>
      <c r="C1349" t="str">
        <f>IFERROR(VLOOKUP(A1349,CATRAB!$A:$D,4,FALSE()),"")</f>
        <v/>
      </c>
    </row>
    <row r="1350" spans="2:3" x14ac:dyDescent="0.25">
      <c r="B1350" t="str">
        <f>IFERROR(VLOOKUP(A1350,CATRAB!$A:$D,3,FALSE()),"")</f>
        <v/>
      </c>
      <c r="C1350" t="str">
        <f>IFERROR(VLOOKUP(A1350,CATRAB!$A:$D,4,FALSE()),"")</f>
        <v/>
      </c>
    </row>
    <row r="1351" spans="2:3" x14ac:dyDescent="0.25">
      <c r="B1351" t="str">
        <f>IFERROR(VLOOKUP(A1351,CATRAB!$A:$D,3,FALSE()),"")</f>
        <v/>
      </c>
      <c r="C1351" t="str">
        <f>IFERROR(VLOOKUP(A1351,CATRAB!$A:$D,4,FALSE()),"")</f>
        <v/>
      </c>
    </row>
    <row r="1352" spans="2:3" x14ac:dyDescent="0.25">
      <c r="B1352" t="str">
        <f>IFERROR(VLOOKUP(A1352,CATRAB!$A:$D,3,FALSE()),"")</f>
        <v/>
      </c>
      <c r="C1352" t="str">
        <f>IFERROR(VLOOKUP(A1352,CATRAB!$A:$D,4,FALSE()),"")</f>
        <v/>
      </c>
    </row>
    <row r="1353" spans="2:3" x14ac:dyDescent="0.25">
      <c r="B1353" t="str">
        <f>IFERROR(VLOOKUP(A1353,CATRAB!$A:$D,3,FALSE()),"")</f>
        <v/>
      </c>
      <c r="C1353" t="str">
        <f>IFERROR(VLOOKUP(A1353,CATRAB!$A:$D,4,FALSE()),"")</f>
        <v/>
      </c>
    </row>
    <row r="1354" spans="2:3" x14ac:dyDescent="0.25">
      <c r="B1354" t="str">
        <f>IFERROR(VLOOKUP(A1354,CATRAB!$A:$D,3,FALSE()),"")</f>
        <v/>
      </c>
      <c r="C1354" t="str">
        <f>IFERROR(VLOOKUP(A1354,CATRAB!$A:$D,4,FALSE()),"")</f>
        <v/>
      </c>
    </row>
    <row r="1355" spans="2:3" x14ac:dyDescent="0.25">
      <c r="B1355" t="str">
        <f>IFERROR(VLOOKUP(A1355,CATRAB!$A:$D,3,FALSE()),"")</f>
        <v/>
      </c>
      <c r="C1355" t="str">
        <f>IFERROR(VLOOKUP(A1355,CATRAB!$A:$D,4,FALSE()),"")</f>
        <v/>
      </c>
    </row>
    <row r="1356" spans="2:3" x14ac:dyDescent="0.25">
      <c r="B1356" t="str">
        <f>IFERROR(VLOOKUP(A1356,CATRAB!$A:$D,3,FALSE()),"")</f>
        <v/>
      </c>
      <c r="C1356" t="str">
        <f>IFERROR(VLOOKUP(A1356,CATRAB!$A:$D,4,FALSE()),"")</f>
        <v/>
      </c>
    </row>
    <row r="1357" spans="2:3" x14ac:dyDescent="0.25">
      <c r="B1357" t="str">
        <f>IFERROR(VLOOKUP(A1357,CATRAB!$A:$D,3,FALSE()),"")</f>
        <v/>
      </c>
      <c r="C1357" t="str">
        <f>IFERROR(VLOOKUP(A1357,CATRAB!$A:$D,4,FALSE()),"")</f>
        <v/>
      </c>
    </row>
    <row r="1358" spans="2:3" x14ac:dyDescent="0.25">
      <c r="B1358" t="str">
        <f>IFERROR(VLOOKUP(A1358,CATRAB!$A:$D,3,FALSE()),"")</f>
        <v/>
      </c>
      <c r="C1358" t="str">
        <f>IFERROR(VLOOKUP(A1358,CATRAB!$A:$D,4,FALSE()),"")</f>
        <v/>
      </c>
    </row>
    <row r="1359" spans="2:3" x14ac:dyDescent="0.25">
      <c r="B1359" t="str">
        <f>IFERROR(VLOOKUP(A1359,CATRAB!$A:$D,3,FALSE()),"")</f>
        <v/>
      </c>
      <c r="C1359" t="str">
        <f>IFERROR(VLOOKUP(A1359,CATRAB!$A:$D,4,FALSE()),"")</f>
        <v/>
      </c>
    </row>
    <row r="1360" spans="2:3" x14ac:dyDescent="0.25">
      <c r="B1360" t="str">
        <f>IFERROR(VLOOKUP(A1360,CATRAB!$A:$D,3,FALSE()),"")</f>
        <v/>
      </c>
      <c r="C1360" t="str">
        <f>IFERROR(VLOOKUP(A1360,CATRAB!$A:$D,4,FALSE()),"")</f>
        <v/>
      </c>
    </row>
    <row r="1361" spans="2:3" x14ac:dyDescent="0.25">
      <c r="B1361" t="str">
        <f>IFERROR(VLOOKUP(A1361,CATRAB!$A:$D,3,FALSE()),"")</f>
        <v/>
      </c>
      <c r="C1361" t="str">
        <f>IFERROR(VLOOKUP(A1361,CATRAB!$A:$D,4,FALSE()),"")</f>
        <v/>
      </c>
    </row>
    <row r="1362" spans="2:3" x14ac:dyDescent="0.25">
      <c r="B1362" t="str">
        <f>IFERROR(VLOOKUP(A1362,CATRAB!$A:$D,3,FALSE()),"")</f>
        <v/>
      </c>
      <c r="C1362" t="str">
        <f>IFERROR(VLOOKUP(A1362,CATRAB!$A:$D,4,FALSE()),"")</f>
        <v/>
      </c>
    </row>
    <row r="1363" spans="2:3" x14ac:dyDescent="0.25">
      <c r="B1363" t="str">
        <f>IFERROR(VLOOKUP(A1363,CATRAB!$A:$D,3,FALSE()),"")</f>
        <v/>
      </c>
      <c r="C1363" t="str">
        <f>IFERROR(VLOOKUP(A1363,CATRAB!$A:$D,4,FALSE()),"")</f>
        <v/>
      </c>
    </row>
    <row r="1364" spans="2:3" x14ac:dyDescent="0.25">
      <c r="B1364" t="str">
        <f>IFERROR(VLOOKUP(A1364,CATRAB!$A:$D,3,FALSE()),"")</f>
        <v/>
      </c>
      <c r="C1364" t="str">
        <f>IFERROR(VLOOKUP(A1364,CATRAB!$A:$D,4,FALSE()),"")</f>
        <v/>
      </c>
    </row>
    <row r="1365" spans="2:3" x14ac:dyDescent="0.25">
      <c r="B1365" t="str">
        <f>IFERROR(VLOOKUP(A1365,CATRAB!$A:$D,3,FALSE()),"")</f>
        <v/>
      </c>
      <c r="C1365" t="str">
        <f>IFERROR(VLOOKUP(A1365,CATRAB!$A:$D,4,FALSE()),"")</f>
        <v/>
      </c>
    </row>
    <row r="1366" spans="2:3" x14ac:dyDescent="0.25">
      <c r="B1366" t="str">
        <f>IFERROR(VLOOKUP(A1366,CATRAB!$A:$D,3,FALSE()),"")</f>
        <v/>
      </c>
      <c r="C1366" t="str">
        <f>IFERROR(VLOOKUP(A1366,CATRAB!$A:$D,4,FALSE()),"")</f>
        <v/>
      </c>
    </row>
    <row r="1367" spans="2:3" x14ac:dyDescent="0.25">
      <c r="B1367" t="str">
        <f>IFERROR(VLOOKUP(A1367,CATRAB!$A:$D,3,FALSE()),"")</f>
        <v/>
      </c>
      <c r="C1367" t="str">
        <f>IFERROR(VLOOKUP(A1367,CATRAB!$A:$D,4,FALSE()),"")</f>
        <v/>
      </c>
    </row>
    <row r="1368" spans="2:3" x14ac:dyDescent="0.25">
      <c r="B1368" t="str">
        <f>IFERROR(VLOOKUP(A1368,CATRAB!$A:$D,3,FALSE()),"")</f>
        <v/>
      </c>
      <c r="C1368" t="str">
        <f>IFERROR(VLOOKUP(A1368,CATRAB!$A:$D,4,FALSE()),"")</f>
        <v/>
      </c>
    </row>
    <row r="1369" spans="2:3" x14ac:dyDescent="0.25">
      <c r="B1369" t="str">
        <f>IFERROR(VLOOKUP(A1369,CATRAB!$A:$D,3,FALSE()),"")</f>
        <v/>
      </c>
      <c r="C1369" t="str">
        <f>IFERROR(VLOOKUP(A1369,CATRAB!$A:$D,4,FALSE()),"")</f>
        <v/>
      </c>
    </row>
    <row r="1370" spans="2:3" x14ac:dyDescent="0.25">
      <c r="B1370" t="str">
        <f>IFERROR(VLOOKUP(A1370,CATRAB!$A:$D,3,FALSE()),"")</f>
        <v/>
      </c>
      <c r="C1370" t="str">
        <f>IFERROR(VLOOKUP(A1370,CATRAB!$A:$D,4,FALSE()),"")</f>
        <v/>
      </c>
    </row>
    <row r="1371" spans="2:3" x14ac:dyDescent="0.25">
      <c r="B1371" t="str">
        <f>IFERROR(VLOOKUP(A1371,CATRAB!$A:$D,3,FALSE()),"")</f>
        <v/>
      </c>
      <c r="C1371" t="str">
        <f>IFERROR(VLOOKUP(A1371,CATRAB!$A:$D,4,FALSE()),"")</f>
        <v/>
      </c>
    </row>
    <row r="1372" spans="2:3" x14ac:dyDescent="0.25">
      <c r="B1372" t="str">
        <f>IFERROR(VLOOKUP(A1372,CATRAB!$A:$D,3,FALSE()),"")</f>
        <v/>
      </c>
      <c r="C1372" t="str">
        <f>IFERROR(VLOOKUP(A1372,CATRAB!$A:$D,4,FALSE()),"")</f>
        <v/>
      </c>
    </row>
    <row r="1373" spans="2:3" x14ac:dyDescent="0.25">
      <c r="B1373" t="str">
        <f>IFERROR(VLOOKUP(A1373,CATRAB!$A:$D,3,FALSE()),"")</f>
        <v/>
      </c>
      <c r="C1373" t="str">
        <f>IFERROR(VLOOKUP(A1373,CATRAB!$A:$D,4,FALSE()),"")</f>
        <v/>
      </c>
    </row>
    <row r="1374" spans="2:3" x14ac:dyDescent="0.25">
      <c r="B1374" t="str">
        <f>IFERROR(VLOOKUP(A1374,CATRAB!$A:$D,3,FALSE()),"")</f>
        <v/>
      </c>
      <c r="C1374" t="str">
        <f>IFERROR(VLOOKUP(A1374,CATRAB!$A:$D,4,FALSE()),"")</f>
        <v/>
      </c>
    </row>
    <row r="1375" spans="2:3" x14ac:dyDescent="0.25">
      <c r="B1375" t="str">
        <f>IFERROR(VLOOKUP(A1375,CATRAB!$A:$D,3,FALSE()),"")</f>
        <v/>
      </c>
      <c r="C1375" t="str">
        <f>IFERROR(VLOOKUP(A1375,CATRAB!$A:$D,4,FALSE()),"")</f>
        <v/>
      </c>
    </row>
    <row r="1376" spans="2:3" x14ac:dyDescent="0.25">
      <c r="B1376" t="str">
        <f>IFERROR(VLOOKUP(A1376,CATRAB!$A:$D,3,FALSE()),"")</f>
        <v/>
      </c>
      <c r="C1376" t="str">
        <f>IFERROR(VLOOKUP(A1376,CATRAB!$A:$D,4,FALSE()),"")</f>
        <v/>
      </c>
    </row>
    <row r="1377" spans="2:3" x14ac:dyDescent="0.25">
      <c r="B1377" t="str">
        <f>IFERROR(VLOOKUP(A1377,CATRAB!$A:$D,3,FALSE()),"")</f>
        <v/>
      </c>
      <c r="C1377" t="str">
        <f>IFERROR(VLOOKUP(A1377,CATRAB!$A:$D,4,FALSE()),"")</f>
        <v/>
      </c>
    </row>
    <row r="1378" spans="2:3" x14ac:dyDescent="0.25">
      <c r="B1378" t="str">
        <f>IFERROR(VLOOKUP(A1378,CATRAB!$A:$D,3,FALSE()),"")</f>
        <v/>
      </c>
      <c r="C1378" t="str">
        <f>IFERROR(VLOOKUP(A1378,CATRAB!$A:$D,4,FALSE()),"")</f>
        <v/>
      </c>
    </row>
    <row r="1379" spans="2:3" x14ac:dyDescent="0.25">
      <c r="B1379" t="str">
        <f>IFERROR(VLOOKUP(A1379,CATRAB!$A:$D,3,FALSE()),"")</f>
        <v/>
      </c>
      <c r="C1379" t="str">
        <f>IFERROR(VLOOKUP(A1379,CATRAB!$A:$D,4,FALSE()),"")</f>
        <v/>
      </c>
    </row>
    <row r="1380" spans="2:3" x14ac:dyDescent="0.25">
      <c r="B1380" t="str">
        <f>IFERROR(VLOOKUP(A1380,CATRAB!$A:$D,3,FALSE()),"")</f>
        <v/>
      </c>
      <c r="C1380" t="str">
        <f>IFERROR(VLOOKUP(A1380,CATRAB!$A:$D,4,FALSE()),"")</f>
        <v/>
      </c>
    </row>
    <row r="1381" spans="2:3" x14ac:dyDescent="0.25">
      <c r="B1381" t="str">
        <f>IFERROR(VLOOKUP(A1381,CATRAB!$A:$D,3,FALSE()),"")</f>
        <v/>
      </c>
      <c r="C1381" t="str">
        <f>IFERROR(VLOOKUP(A1381,CATRAB!$A:$D,4,FALSE()),"")</f>
        <v/>
      </c>
    </row>
    <row r="1382" spans="2:3" x14ac:dyDescent="0.25">
      <c r="B1382" t="str">
        <f>IFERROR(VLOOKUP(A1382,CATRAB!$A:$D,3,FALSE()),"")</f>
        <v/>
      </c>
      <c r="C1382" t="str">
        <f>IFERROR(VLOOKUP(A1382,CATRAB!$A:$D,4,FALSE()),"")</f>
        <v/>
      </c>
    </row>
    <row r="1383" spans="2:3" x14ac:dyDescent="0.25">
      <c r="B1383" t="str">
        <f>IFERROR(VLOOKUP(A1383,CATRAB!$A:$D,3,FALSE()),"")</f>
        <v/>
      </c>
      <c r="C1383" t="str">
        <f>IFERROR(VLOOKUP(A1383,CATRAB!$A:$D,4,FALSE()),"")</f>
        <v/>
      </c>
    </row>
    <row r="1384" spans="2:3" x14ac:dyDescent="0.25">
      <c r="B1384" t="str">
        <f>IFERROR(VLOOKUP(A1384,CATRAB!$A:$D,3,FALSE()),"")</f>
        <v/>
      </c>
      <c r="C1384" t="str">
        <f>IFERROR(VLOOKUP(A1384,CATRAB!$A:$D,4,FALSE()),"")</f>
        <v/>
      </c>
    </row>
    <row r="1385" spans="2:3" x14ac:dyDescent="0.25">
      <c r="B1385" t="str">
        <f>IFERROR(VLOOKUP(A1385,CATRAB!$A:$D,3,FALSE()),"")</f>
        <v/>
      </c>
      <c r="C1385" t="str">
        <f>IFERROR(VLOOKUP(A1385,CATRAB!$A:$D,4,FALSE()),"")</f>
        <v/>
      </c>
    </row>
    <row r="1386" spans="2:3" x14ac:dyDescent="0.25">
      <c r="B1386" t="str">
        <f>IFERROR(VLOOKUP(A1386,CATRAB!$A:$D,3,FALSE()),"")</f>
        <v/>
      </c>
      <c r="C1386" t="str">
        <f>IFERROR(VLOOKUP(A1386,CATRAB!$A:$D,4,FALSE()),"")</f>
        <v/>
      </c>
    </row>
    <row r="1387" spans="2:3" x14ac:dyDescent="0.25">
      <c r="B1387" t="str">
        <f>IFERROR(VLOOKUP(A1387,CATRAB!$A:$D,3,FALSE()),"")</f>
        <v/>
      </c>
      <c r="C1387" t="str">
        <f>IFERROR(VLOOKUP(A1387,CATRAB!$A:$D,4,FALSE()),"")</f>
        <v/>
      </c>
    </row>
    <row r="1388" spans="2:3" x14ac:dyDescent="0.25">
      <c r="B1388" t="str">
        <f>IFERROR(VLOOKUP(A1388,CATRAB!$A:$D,3,FALSE()),"")</f>
        <v/>
      </c>
      <c r="C1388" t="str">
        <f>IFERROR(VLOOKUP(A1388,CATRAB!$A:$D,4,FALSE()),"")</f>
        <v/>
      </c>
    </row>
    <row r="1389" spans="2:3" x14ac:dyDescent="0.25">
      <c r="B1389" t="str">
        <f>IFERROR(VLOOKUP(A1389,CATRAB!$A:$D,3,FALSE()),"")</f>
        <v/>
      </c>
      <c r="C1389" t="str">
        <f>IFERROR(VLOOKUP(A1389,CATRAB!$A:$D,4,FALSE()),"")</f>
        <v/>
      </c>
    </row>
    <row r="1390" spans="2:3" x14ac:dyDescent="0.25">
      <c r="B1390" t="str">
        <f>IFERROR(VLOOKUP(A1390,CATRAB!$A:$D,3,FALSE()),"")</f>
        <v/>
      </c>
      <c r="C1390" t="str">
        <f>IFERROR(VLOOKUP(A1390,CATRAB!$A:$D,4,FALSE()),"")</f>
        <v/>
      </c>
    </row>
    <row r="1391" spans="2:3" x14ac:dyDescent="0.25">
      <c r="B1391" t="str">
        <f>IFERROR(VLOOKUP(A1391,CATRAB!$A:$D,3,FALSE()),"")</f>
        <v/>
      </c>
      <c r="C1391" t="str">
        <f>IFERROR(VLOOKUP(A1391,CATRAB!$A:$D,4,FALSE()),"")</f>
        <v/>
      </c>
    </row>
    <row r="1392" spans="2:3" x14ac:dyDescent="0.25">
      <c r="B1392" t="str">
        <f>IFERROR(VLOOKUP(A1392,CATRAB!$A:$D,3,FALSE()),"")</f>
        <v/>
      </c>
      <c r="C1392" t="str">
        <f>IFERROR(VLOOKUP(A1392,CATRAB!$A:$D,4,FALSE()),"")</f>
        <v/>
      </c>
    </row>
    <row r="1393" spans="2:3" x14ac:dyDescent="0.25">
      <c r="B1393" t="str">
        <f>IFERROR(VLOOKUP(A1393,CATRAB!$A:$D,3,FALSE()),"")</f>
        <v/>
      </c>
      <c r="C1393" t="str">
        <f>IFERROR(VLOOKUP(A1393,CATRAB!$A:$D,4,FALSE()),"")</f>
        <v/>
      </c>
    </row>
    <row r="1394" spans="2:3" x14ac:dyDescent="0.25">
      <c r="B1394" t="str">
        <f>IFERROR(VLOOKUP(A1394,CATRAB!$A:$D,3,FALSE()),"")</f>
        <v/>
      </c>
      <c r="C1394" t="str">
        <f>IFERROR(VLOOKUP(A1394,CATRAB!$A:$D,4,FALSE()),"")</f>
        <v/>
      </c>
    </row>
    <row r="1395" spans="2:3" x14ac:dyDescent="0.25">
      <c r="B1395" t="str">
        <f>IFERROR(VLOOKUP(A1395,CATRAB!$A:$D,3,FALSE()),"")</f>
        <v/>
      </c>
      <c r="C1395" t="str">
        <f>IFERROR(VLOOKUP(A1395,CATRAB!$A:$D,4,FALSE()),"")</f>
        <v/>
      </c>
    </row>
    <row r="1396" spans="2:3" x14ac:dyDescent="0.25">
      <c r="B1396" t="str">
        <f>IFERROR(VLOOKUP(A1396,CATRAB!$A:$D,3,FALSE()),"")</f>
        <v/>
      </c>
      <c r="C1396" t="str">
        <f>IFERROR(VLOOKUP(A1396,CATRAB!$A:$D,4,FALSE()),"")</f>
        <v/>
      </c>
    </row>
    <row r="1397" spans="2:3" x14ac:dyDescent="0.25">
      <c r="B1397" t="str">
        <f>IFERROR(VLOOKUP(A1397,CATRAB!$A:$D,3,FALSE()),"")</f>
        <v/>
      </c>
      <c r="C1397" t="str">
        <f>IFERROR(VLOOKUP(A1397,CATRAB!$A:$D,4,FALSE()),"")</f>
        <v/>
      </c>
    </row>
    <row r="1398" spans="2:3" x14ac:dyDescent="0.25">
      <c r="B1398" t="str">
        <f>IFERROR(VLOOKUP(A1398,CATRAB!$A:$D,3,FALSE()),"")</f>
        <v/>
      </c>
      <c r="C1398" t="str">
        <f>IFERROR(VLOOKUP(A1398,CATRAB!$A:$D,4,FALSE()),"")</f>
        <v/>
      </c>
    </row>
    <row r="1399" spans="2:3" x14ac:dyDescent="0.25">
      <c r="B1399" t="str">
        <f>IFERROR(VLOOKUP(A1399,CATRAB!$A:$D,3,FALSE()),"")</f>
        <v/>
      </c>
      <c r="C1399" t="str">
        <f>IFERROR(VLOOKUP(A1399,CATRAB!$A:$D,4,FALSE()),"")</f>
        <v/>
      </c>
    </row>
    <row r="1400" spans="2:3" x14ac:dyDescent="0.25">
      <c r="B1400" t="str">
        <f>IFERROR(VLOOKUP(A1400,CATRAB!$A:$D,3,FALSE()),"")</f>
        <v/>
      </c>
      <c r="C1400" t="str">
        <f>IFERROR(VLOOKUP(A1400,CATRAB!$A:$D,4,FALSE()),"")</f>
        <v/>
      </c>
    </row>
    <row r="1401" spans="2:3" x14ac:dyDescent="0.25">
      <c r="B1401" t="str">
        <f>IFERROR(VLOOKUP(A1401,CATRAB!$A:$D,3,FALSE()),"")</f>
        <v/>
      </c>
      <c r="C1401" t="str">
        <f>IFERROR(VLOOKUP(A1401,CATRAB!$A:$D,4,FALSE()),"")</f>
        <v/>
      </c>
    </row>
    <row r="1402" spans="2:3" x14ac:dyDescent="0.25">
      <c r="B1402" t="str">
        <f>IFERROR(VLOOKUP(A1402,CATRAB!$A:$D,3,FALSE()),"")</f>
        <v/>
      </c>
      <c r="C1402" t="str">
        <f>IFERROR(VLOOKUP(A1402,CATRAB!$A:$D,4,FALSE()),"")</f>
        <v/>
      </c>
    </row>
    <row r="1403" spans="2:3" x14ac:dyDescent="0.25">
      <c r="B1403" t="str">
        <f>IFERROR(VLOOKUP(A1403,CATRAB!$A:$D,3,FALSE()),"")</f>
        <v/>
      </c>
      <c r="C1403" t="str">
        <f>IFERROR(VLOOKUP(A1403,CATRAB!$A:$D,4,FALSE()),"")</f>
        <v/>
      </c>
    </row>
    <row r="1404" spans="2:3" x14ac:dyDescent="0.25">
      <c r="B1404" t="str">
        <f>IFERROR(VLOOKUP(A1404,CATRAB!$A:$D,3,FALSE()),"")</f>
        <v/>
      </c>
      <c r="C1404" t="str">
        <f>IFERROR(VLOOKUP(A1404,CATRAB!$A:$D,4,FALSE()),"")</f>
        <v/>
      </c>
    </row>
    <row r="1405" spans="2:3" x14ac:dyDescent="0.25">
      <c r="B1405" t="str">
        <f>IFERROR(VLOOKUP(A1405,CATRAB!$A:$D,3,FALSE()),"")</f>
        <v/>
      </c>
      <c r="C1405" t="str">
        <f>IFERROR(VLOOKUP(A1405,CATRAB!$A:$D,4,FALSE()),"")</f>
        <v/>
      </c>
    </row>
    <row r="1406" spans="2:3" x14ac:dyDescent="0.25">
      <c r="B1406" t="str">
        <f>IFERROR(VLOOKUP(A1406,CATRAB!$A:$D,3,FALSE()),"")</f>
        <v/>
      </c>
      <c r="C1406" t="str">
        <f>IFERROR(VLOOKUP(A1406,CATRAB!$A:$D,4,FALSE()),"")</f>
        <v/>
      </c>
    </row>
    <row r="1407" spans="2:3" x14ac:dyDescent="0.25">
      <c r="B1407" t="str">
        <f>IFERROR(VLOOKUP(A1407,CATRAB!$A:$D,3,FALSE()),"")</f>
        <v/>
      </c>
      <c r="C1407" t="str">
        <f>IFERROR(VLOOKUP(A1407,CATRAB!$A:$D,4,FALSE()),"")</f>
        <v/>
      </c>
    </row>
    <row r="1408" spans="2:3" x14ac:dyDescent="0.25">
      <c r="B1408" t="str">
        <f>IFERROR(VLOOKUP(A1408,CATRAB!$A:$D,3,FALSE()),"")</f>
        <v/>
      </c>
      <c r="C1408" t="str">
        <f>IFERROR(VLOOKUP(A1408,CATRAB!$A:$D,4,FALSE()),"")</f>
        <v/>
      </c>
    </row>
    <row r="1409" spans="2:3" x14ac:dyDescent="0.25">
      <c r="B1409" t="str">
        <f>IFERROR(VLOOKUP(A1409,CATRAB!$A:$D,3,FALSE()),"")</f>
        <v/>
      </c>
      <c r="C1409" t="str">
        <f>IFERROR(VLOOKUP(A1409,CATRAB!$A:$D,4,FALSE()),"")</f>
        <v/>
      </c>
    </row>
    <row r="1410" spans="2:3" x14ac:dyDescent="0.25">
      <c r="B1410" t="str">
        <f>IFERROR(VLOOKUP(A1410,CATRAB!$A:$D,3,FALSE()),"")</f>
        <v/>
      </c>
      <c r="C1410" t="str">
        <f>IFERROR(VLOOKUP(A1410,CATRAB!$A:$D,4,FALSE()),"")</f>
        <v/>
      </c>
    </row>
    <row r="1411" spans="2:3" x14ac:dyDescent="0.25">
      <c r="B1411" t="str">
        <f>IFERROR(VLOOKUP(A1411,CATRAB!$A:$D,3,FALSE()),"")</f>
        <v/>
      </c>
      <c r="C1411" t="str">
        <f>IFERROR(VLOOKUP(A1411,CATRAB!$A:$D,4,FALSE()),"")</f>
        <v/>
      </c>
    </row>
    <row r="1412" spans="2:3" x14ac:dyDescent="0.25">
      <c r="B1412" t="str">
        <f>IFERROR(VLOOKUP(A1412,CATRAB!$A:$D,3,FALSE()),"")</f>
        <v/>
      </c>
      <c r="C1412" t="str">
        <f>IFERROR(VLOOKUP(A1412,CATRAB!$A:$D,4,FALSE()),"")</f>
        <v/>
      </c>
    </row>
    <row r="1413" spans="2:3" x14ac:dyDescent="0.25">
      <c r="B1413" t="str">
        <f>IFERROR(VLOOKUP(A1413,CATRAB!$A:$D,3,FALSE()),"")</f>
        <v/>
      </c>
      <c r="C1413" t="str">
        <f>IFERROR(VLOOKUP(A1413,CATRAB!$A:$D,4,FALSE()),"")</f>
        <v/>
      </c>
    </row>
    <row r="1414" spans="2:3" x14ac:dyDescent="0.25">
      <c r="B1414" t="str">
        <f>IFERROR(VLOOKUP(A1414,CATRAB!$A:$D,3,FALSE()),"")</f>
        <v/>
      </c>
      <c r="C1414" t="str">
        <f>IFERROR(VLOOKUP(A1414,CATRAB!$A:$D,4,FALSE()),"")</f>
        <v/>
      </c>
    </row>
    <row r="1415" spans="2:3" x14ac:dyDescent="0.25">
      <c r="B1415" t="str">
        <f>IFERROR(VLOOKUP(A1415,CATRAB!$A:$D,3,FALSE()),"")</f>
        <v/>
      </c>
      <c r="C1415" t="str">
        <f>IFERROR(VLOOKUP(A1415,CATRAB!$A:$D,4,FALSE()),"")</f>
        <v/>
      </c>
    </row>
    <row r="1416" spans="2:3" x14ac:dyDescent="0.25">
      <c r="B1416" t="str">
        <f>IFERROR(VLOOKUP(A1416,CATRAB!$A:$D,3,FALSE()),"")</f>
        <v/>
      </c>
      <c r="C1416" t="str">
        <f>IFERROR(VLOOKUP(A1416,CATRAB!$A:$D,4,FALSE()),"")</f>
        <v/>
      </c>
    </row>
    <row r="1417" spans="2:3" x14ac:dyDescent="0.25">
      <c r="B1417" t="str">
        <f>IFERROR(VLOOKUP(A1417,CATRAB!$A:$D,3,FALSE()),"")</f>
        <v/>
      </c>
      <c r="C1417" t="str">
        <f>IFERROR(VLOOKUP(A1417,CATRAB!$A:$D,4,FALSE()),"")</f>
        <v/>
      </c>
    </row>
    <row r="1418" spans="2:3" x14ac:dyDescent="0.25">
      <c r="B1418" t="str">
        <f>IFERROR(VLOOKUP(A1418,CATRAB!$A:$D,3,FALSE()),"")</f>
        <v/>
      </c>
      <c r="C1418" t="str">
        <f>IFERROR(VLOOKUP(A1418,CATRAB!$A:$D,4,FALSE()),"")</f>
        <v/>
      </c>
    </row>
    <row r="1419" spans="2:3" x14ac:dyDescent="0.25">
      <c r="B1419" t="str">
        <f>IFERROR(VLOOKUP(A1419,CATRAB!$A:$D,3,FALSE()),"")</f>
        <v/>
      </c>
      <c r="C1419" t="str">
        <f>IFERROR(VLOOKUP(A1419,CATRAB!$A:$D,4,FALSE()),"")</f>
        <v/>
      </c>
    </row>
    <row r="1420" spans="2:3" x14ac:dyDescent="0.25">
      <c r="B1420" t="str">
        <f>IFERROR(VLOOKUP(A1420,CATRAB!$A:$D,3,FALSE()),"")</f>
        <v/>
      </c>
      <c r="C1420" t="str">
        <f>IFERROR(VLOOKUP(A1420,CATRAB!$A:$D,4,FALSE()),"")</f>
        <v/>
      </c>
    </row>
    <row r="1421" spans="2:3" x14ac:dyDescent="0.25">
      <c r="B1421" t="str">
        <f>IFERROR(VLOOKUP(A1421,CATRAB!$A:$D,3,FALSE()),"")</f>
        <v/>
      </c>
      <c r="C1421" t="str">
        <f>IFERROR(VLOOKUP(A1421,CATRAB!$A:$D,4,FALSE()),"")</f>
        <v/>
      </c>
    </row>
    <row r="1422" spans="2:3" x14ac:dyDescent="0.25">
      <c r="B1422" t="str">
        <f>IFERROR(VLOOKUP(A1422,CATRAB!$A:$D,3,FALSE()),"")</f>
        <v/>
      </c>
      <c r="C1422" t="str">
        <f>IFERROR(VLOOKUP(A1422,CATRAB!$A:$D,4,FALSE()),"")</f>
        <v/>
      </c>
    </row>
    <row r="1423" spans="2:3" x14ac:dyDescent="0.25">
      <c r="B1423" t="str">
        <f>IFERROR(VLOOKUP(A1423,CATRAB!$A:$D,3,FALSE()),"")</f>
        <v/>
      </c>
      <c r="C1423" t="str">
        <f>IFERROR(VLOOKUP(A1423,CATRAB!$A:$D,4,FALSE()),"")</f>
        <v/>
      </c>
    </row>
    <row r="1424" spans="2:3" x14ac:dyDescent="0.25">
      <c r="B1424" t="str">
        <f>IFERROR(VLOOKUP(A1424,CATRAB!$A:$D,3,FALSE()),"")</f>
        <v/>
      </c>
      <c r="C1424" t="str">
        <f>IFERROR(VLOOKUP(A1424,CATRAB!$A:$D,4,FALSE()),"")</f>
        <v/>
      </c>
    </row>
    <row r="1425" spans="2:3" x14ac:dyDescent="0.25">
      <c r="B1425" t="str">
        <f>IFERROR(VLOOKUP(A1425,CATRAB!$A:$D,3,FALSE()),"")</f>
        <v/>
      </c>
      <c r="C1425" t="str">
        <f>IFERROR(VLOOKUP(A1425,CATRAB!$A:$D,4,FALSE()),"")</f>
        <v/>
      </c>
    </row>
    <row r="1426" spans="2:3" x14ac:dyDescent="0.25">
      <c r="B1426" t="str">
        <f>IFERROR(VLOOKUP(A1426,CATRAB!$A:$D,3,FALSE()),"")</f>
        <v/>
      </c>
      <c r="C1426" t="str">
        <f>IFERROR(VLOOKUP(A1426,CATRAB!$A:$D,4,FALSE()),"")</f>
        <v/>
      </c>
    </row>
    <row r="1427" spans="2:3" x14ac:dyDescent="0.25">
      <c r="B1427" t="str">
        <f>IFERROR(VLOOKUP(A1427,CATRAB!$A:$D,3,FALSE()),"")</f>
        <v/>
      </c>
      <c r="C1427" t="str">
        <f>IFERROR(VLOOKUP(A1427,CATRAB!$A:$D,4,FALSE()),"")</f>
        <v/>
      </c>
    </row>
    <row r="1428" spans="2:3" x14ac:dyDescent="0.25">
      <c r="B1428" t="str">
        <f>IFERROR(VLOOKUP(A1428,CATRAB!$A:$D,3,FALSE()),"")</f>
        <v/>
      </c>
      <c r="C1428" t="str">
        <f>IFERROR(VLOOKUP(A1428,CATRAB!$A:$D,4,FALSE()),"")</f>
        <v/>
      </c>
    </row>
    <row r="1429" spans="2:3" x14ac:dyDescent="0.25">
      <c r="B1429" t="str">
        <f>IFERROR(VLOOKUP(A1429,CATRAB!$A:$D,3,FALSE()),"")</f>
        <v/>
      </c>
      <c r="C1429" t="str">
        <f>IFERROR(VLOOKUP(A1429,CATRAB!$A:$D,4,FALSE()),"")</f>
        <v/>
      </c>
    </row>
    <row r="1430" spans="2:3" x14ac:dyDescent="0.25">
      <c r="B1430" t="str">
        <f>IFERROR(VLOOKUP(A1430,CATRAB!$A:$D,3,FALSE()),"")</f>
        <v/>
      </c>
      <c r="C1430" t="str">
        <f>IFERROR(VLOOKUP(A1430,CATRAB!$A:$D,4,FALSE()),"")</f>
        <v/>
      </c>
    </row>
    <row r="1431" spans="2:3" x14ac:dyDescent="0.25">
      <c r="B1431" t="str">
        <f>IFERROR(VLOOKUP(A1431,CATRAB!$A:$D,3,FALSE()),"")</f>
        <v/>
      </c>
      <c r="C1431" t="str">
        <f>IFERROR(VLOOKUP(A1431,CATRAB!$A:$D,4,FALSE()),"")</f>
        <v/>
      </c>
    </row>
    <row r="1432" spans="2:3" x14ac:dyDescent="0.25">
      <c r="B1432" t="str">
        <f>IFERROR(VLOOKUP(A1432,CATRAB!$A:$D,3,FALSE()),"")</f>
        <v/>
      </c>
      <c r="C1432" t="str">
        <f>IFERROR(VLOOKUP(A1432,CATRAB!$A:$D,4,FALSE()),"")</f>
        <v/>
      </c>
    </row>
    <row r="1433" spans="2:3" x14ac:dyDescent="0.25">
      <c r="B1433" t="str">
        <f>IFERROR(VLOOKUP(A1433,CATRAB!$A:$D,3,FALSE()),"")</f>
        <v/>
      </c>
      <c r="C1433" t="str">
        <f>IFERROR(VLOOKUP(A1433,CATRAB!$A:$D,4,FALSE()),"")</f>
        <v/>
      </c>
    </row>
    <row r="1434" spans="2:3" x14ac:dyDescent="0.25">
      <c r="B1434" t="str">
        <f>IFERROR(VLOOKUP(A1434,CATRAB!$A:$D,3,FALSE()),"")</f>
        <v/>
      </c>
      <c r="C1434" t="str">
        <f>IFERROR(VLOOKUP(A1434,CATRAB!$A:$D,4,FALSE()),"")</f>
        <v/>
      </c>
    </row>
    <row r="1435" spans="2:3" x14ac:dyDescent="0.25">
      <c r="B1435" t="str">
        <f>IFERROR(VLOOKUP(A1435,CATRAB!$A:$D,3,FALSE()),"")</f>
        <v/>
      </c>
      <c r="C1435" t="str">
        <f>IFERROR(VLOOKUP(A1435,CATRAB!$A:$D,4,FALSE()),"")</f>
        <v/>
      </c>
    </row>
    <row r="1436" spans="2:3" x14ac:dyDescent="0.25">
      <c r="B1436" t="str">
        <f>IFERROR(VLOOKUP(A1436,CATRAB!$A:$D,3,FALSE()),"")</f>
        <v/>
      </c>
      <c r="C1436" t="str">
        <f>IFERROR(VLOOKUP(A1436,CATRAB!$A:$D,4,FALSE()),"")</f>
        <v/>
      </c>
    </row>
    <row r="1437" spans="2:3" x14ac:dyDescent="0.25">
      <c r="B1437" t="str">
        <f>IFERROR(VLOOKUP(A1437,CATRAB!$A:$D,3,FALSE()),"")</f>
        <v/>
      </c>
      <c r="C1437" t="str">
        <f>IFERROR(VLOOKUP(A1437,CATRAB!$A:$D,4,FALSE()),"")</f>
        <v/>
      </c>
    </row>
    <row r="1438" spans="2:3" x14ac:dyDescent="0.25">
      <c r="B1438" t="str">
        <f>IFERROR(VLOOKUP(A1438,CATRAB!$A:$D,3,FALSE()),"")</f>
        <v/>
      </c>
      <c r="C1438" t="str">
        <f>IFERROR(VLOOKUP(A1438,CATRAB!$A:$D,4,FALSE()),"")</f>
        <v/>
      </c>
    </row>
    <row r="1439" spans="2:3" x14ac:dyDescent="0.25">
      <c r="B1439" t="str">
        <f>IFERROR(VLOOKUP(A1439,CATRAB!$A:$D,3,FALSE()),"")</f>
        <v/>
      </c>
      <c r="C1439" t="str">
        <f>IFERROR(VLOOKUP(A1439,CATRAB!$A:$D,4,FALSE()),"")</f>
        <v/>
      </c>
    </row>
    <row r="1440" spans="2:3" x14ac:dyDescent="0.25">
      <c r="B1440" t="str">
        <f>IFERROR(VLOOKUP(A1440,CATRAB!$A:$D,3,FALSE()),"")</f>
        <v/>
      </c>
      <c r="C1440" t="str">
        <f>IFERROR(VLOOKUP(A1440,CATRAB!$A:$D,4,FALSE()),"")</f>
        <v/>
      </c>
    </row>
    <row r="1441" spans="2:3" x14ac:dyDescent="0.25">
      <c r="B1441" t="str">
        <f>IFERROR(VLOOKUP(A1441,CATRAB!$A:$D,3,FALSE()),"")</f>
        <v/>
      </c>
      <c r="C1441" t="str">
        <f>IFERROR(VLOOKUP(A1441,CATRAB!$A:$D,4,FALSE()),"")</f>
        <v/>
      </c>
    </row>
    <row r="1442" spans="2:3" x14ac:dyDescent="0.25">
      <c r="B1442" t="str">
        <f>IFERROR(VLOOKUP(A1442,CATRAB!$A:$D,3,FALSE()),"")</f>
        <v/>
      </c>
      <c r="C1442" t="str">
        <f>IFERROR(VLOOKUP(A1442,CATRAB!$A:$D,4,FALSE()),"")</f>
        <v/>
      </c>
    </row>
    <row r="1443" spans="2:3" x14ac:dyDescent="0.25">
      <c r="B1443" t="str">
        <f>IFERROR(VLOOKUP(A1443,CATRAB!$A:$D,3,FALSE()),"")</f>
        <v/>
      </c>
      <c r="C1443" t="str">
        <f>IFERROR(VLOOKUP(A1443,CATRAB!$A:$D,4,FALSE()),"")</f>
        <v/>
      </c>
    </row>
    <row r="1444" spans="2:3" x14ac:dyDescent="0.25">
      <c r="B1444" t="str">
        <f>IFERROR(VLOOKUP(A1444,CATRAB!$A:$D,3,FALSE()),"")</f>
        <v/>
      </c>
      <c r="C1444" t="str">
        <f>IFERROR(VLOOKUP(A1444,CATRAB!$A:$D,4,FALSE()),"")</f>
        <v/>
      </c>
    </row>
    <row r="1445" spans="2:3" x14ac:dyDescent="0.25">
      <c r="B1445" t="str">
        <f>IFERROR(VLOOKUP(A1445,CATRAB!$A:$D,3,FALSE()),"")</f>
        <v/>
      </c>
      <c r="C1445" t="str">
        <f>IFERROR(VLOOKUP(A1445,CATRAB!$A:$D,4,FALSE()),"")</f>
        <v/>
      </c>
    </row>
    <row r="1446" spans="2:3" x14ac:dyDescent="0.25">
      <c r="B1446" t="str">
        <f>IFERROR(VLOOKUP(A1446,CATRAB!$A:$D,3,FALSE()),"")</f>
        <v/>
      </c>
      <c r="C1446" t="str">
        <f>IFERROR(VLOOKUP(A1446,CATRAB!$A:$D,4,FALSE()),"")</f>
        <v/>
      </c>
    </row>
    <row r="1447" spans="2:3" x14ac:dyDescent="0.25">
      <c r="B1447" t="str">
        <f>IFERROR(VLOOKUP(A1447,CATRAB!$A:$D,3,FALSE()),"")</f>
        <v/>
      </c>
      <c r="C1447" t="str">
        <f>IFERROR(VLOOKUP(A1447,CATRAB!$A:$D,4,FALSE()),"")</f>
        <v/>
      </c>
    </row>
    <row r="1448" spans="2:3" x14ac:dyDescent="0.25">
      <c r="B1448" t="str">
        <f>IFERROR(VLOOKUP(A1448,CATRAB!$A:$D,3,FALSE()),"")</f>
        <v/>
      </c>
      <c r="C1448" t="str">
        <f>IFERROR(VLOOKUP(A1448,CATRAB!$A:$D,4,FALSE()),"")</f>
        <v/>
      </c>
    </row>
    <row r="1449" spans="2:3" x14ac:dyDescent="0.25">
      <c r="B1449" t="str">
        <f>IFERROR(VLOOKUP(A1449,CATRAB!$A:$D,3,FALSE()),"")</f>
        <v/>
      </c>
      <c r="C1449" t="str">
        <f>IFERROR(VLOOKUP(A1449,CATRAB!$A:$D,4,FALSE()),"")</f>
        <v/>
      </c>
    </row>
    <row r="1450" spans="2:3" x14ac:dyDescent="0.25">
      <c r="B1450" t="str">
        <f>IFERROR(VLOOKUP(A1450,CATRAB!$A:$D,3,FALSE()),"")</f>
        <v/>
      </c>
      <c r="C1450" t="str">
        <f>IFERROR(VLOOKUP(A1450,CATRAB!$A:$D,4,FALSE()),"")</f>
        <v/>
      </c>
    </row>
    <row r="1451" spans="2:3" x14ac:dyDescent="0.25">
      <c r="B1451" t="str">
        <f>IFERROR(VLOOKUP(A1451,CATRAB!$A:$D,3,FALSE()),"")</f>
        <v/>
      </c>
      <c r="C1451" t="str">
        <f>IFERROR(VLOOKUP(A1451,CATRAB!$A:$D,4,FALSE()),"")</f>
        <v/>
      </c>
    </row>
    <row r="1452" spans="2:3" x14ac:dyDescent="0.25">
      <c r="B1452" t="str">
        <f>IFERROR(VLOOKUP(A1452,CATRAB!$A:$D,3,FALSE()),"")</f>
        <v/>
      </c>
      <c r="C1452" t="str">
        <f>IFERROR(VLOOKUP(A1452,CATRAB!$A:$D,4,FALSE()),"")</f>
        <v/>
      </c>
    </row>
    <row r="1453" spans="2:3" x14ac:dyDescent="0.25">
      <c r="B1453" t="str">
        <f>IFERROR(VLOOKUP(A1453,CATRAB!$A:$D,3,FALSE()),"")</f>
        <v/>
      </c>
      <c r="C1453" t="str">
        <f>IFERROR(VLOOKUP(A1453,CATRAB!$A:$D,4,FALSE()),"")</f>
        <v/>
      </c>
    </row>
    <row r="1454" spans="2:3" x14ac:dyDescent="0.25">
      <c r="B1454" t="str">
        <f>IFERROR(VLOOKUP(A1454,CATRAB!$A:$D,3,FALSE()),"")</f>
        <v/>
      </c>
      <c r="C1454" t="str">
        <f>IFERROR(VLOOKUP(A1454,CATRAB!$A:$D,4,FALSE()),"")</f>
        <v/>
      </c>
    </row>
    <row r="1455" spans="2:3" x14ac:dyDescent="0.25">
      <c r="B1455" t="str">
        <f>IFERROR(VLOOKUP(A1455,CATRAB!$A:$D,3,FALSE()),"")</f>
        <v/>
      </c>
      <c r="C1455" t="str">
        <f>IFERROR(VLOOKUP(A1455,CATRAB!$A:$D,4,FALSE()),"")</f>
        <v/>
      </c>
    </row>
    <row r="1456" spans="2:3" x14ac:dyDescent="0.25">
      <c r="B1456" t="str">
        <f>IFERROR(VLOOKUP(A1456,CATRAB!$A:$D,3,FALSE()),"")</f>
        <v/>
      </c>
      <c r="C1456" t="str">
        <f>IFERROR(VLOOKUP(A1456,CATRAB!$A:$D,4,FALSE()),"")</f>
        <v/>
      </c>
    </row>
    <row r="1457" spans="2:3" x14ac:dyDescent="0.25">
      <c r="B1457" t="str">
        <f>IFERROR(VLOOKUP(A1457,CATRAB!$A:$D,3,FALSE()),"")</f>
        <v/>
      </c>
      <c r="C1457" t="str">
        <f>IFERROR(VLOOKUP(A1457,CATRAB!$A:$D,4,FALSE()),"")</f>
        <v/>
      </c>
    </row>
    <row r="1458" spans="2:3" x14ac:dyDescent="0.25">
      <c r="B1458" t="str">
        <f>IFERROR(VLOOKUP(A1458,CATRAB!$A:$D,3,FALSE()),"")</f>
        <v/>
      </c>
      <c r="C1458" t="str">
        <f>IFERROR(VLOOKUP(A1458,CATRAB!$A:$D,4,FALSE()),"")</f>
        <v/>
      </c>
    </row>
    <row r="1459" spans="2:3" x14ac:dyDescent="0.25">
      <c r="B1459" t="str">
        <f>IFERROR(VLOOKUP(A1459,CATRAB!$A:$D,3,FALSE()),"")</f>
        <v/>
      </c>
      <c r="C1459" t="str">
        <f>IFERROR(VLOOKUP(A1459,CATRAB!$A:$D,4,FALSE()),"")</f>
        <v/>
      </c>
    </row>
    <row r="1460" spans="2:3" x14ac:dyDescent="0.25">
      <c r="B1460" t="str">
        <f>IFERROR(VLOOKUP(A1460,CATRAB!$A:$D,3,FALSE()),"")</f>
        <v/>
      </c>
      <c r="C1460" t="str">
        <f>IFERROR(VLOOKUP(A1460,CATRAB!$A:$D,4,FALSE()),"")</f>
        <v/>
      </c>
    </row>
    <row r="1461" spans="2:3" x14ac:dyDescent="0.25">
      <c r="B1461" t="str">
        <f>IFERROR(VLOOKUP(A1461,CATRAB!$A:$D,3,FALSE()),"")</f>
        <v/>
      </c>
      <c r="C1461" t="str">
        <f>IFERROR(VLOOKUP(A1461,CATRAB!$A:$D,4,FALSE()),"")</f>
        <v/>
      </c>
    </row>
    <row r="1462" spans="2:3" x14ac:dyDescent="0.25">
      <c r="B1462" t="str">
        <f>IFERROR(VLOOKUP(A1462,CATRAB!$A:$D,3,FALSE()),"")</f>
        <v/>
      </c>
      <c r="C1462" t="str">
        <f>IFERROR(VLOOKUP(A1462,CATRAB!$A:$D,4,FALSE()),"")</f>
        <v/>
      </c>
    </row>
    <row r="1463" spans="2:3" x14ac:dyDescent="0.25">
      <c r="B1463" t="str">
        <f>IFERROR(VLOOKUP(A1463,CATRAB!$A:$D,3,FALSE()),"")</f>
        <v/>
      </c>
      <c r="C1463" t="str">
        <f>IFERROR(VLOOKUP(A1463,CATRAB!$A:$D,4,FALSE()),"")</f>
        <v/>
      </c>
    </row>
    <row r="1464" spans="2:3" x14ac:dyDescent="0.25">
      <c r="B1464" t="str">
        <f>IFERROR(VLOOKUP(A1464,CATRAB!$A:$D,3,FALSE()),"")</f>
        <v/>
      </c>
      <c r="C1464" t="str">
        <f>IFERROR(VLOOKUP(A1464,CATRAB!$A:$D,4,FALSE()),"")</f>
        <v/>
      </c>
    </row>
    <row r="1465" spans="2:3" x14ac:dyDescent="0.25">
      <c r="B1465" t="str">
        <f>IFERROR(VLOOKUP(A1465,CATRAB!$A:$D,3,FALSE()),"")</f>
        <v/>
      </c>
      <c r="C1465" t="str">
        <f>IFERROR(VLOOKUP(A1465,CATRAB!$A:$D,4,FALSE()),"")</f>
        <v/>
      </c>
    </row>
    <row r="1466" spans="2:3" x14ac:dyDescent="0.25">
      <c r="B1466" t="str">
        <f>IFERROR(VLOOKUP(A1466,CATRAB!$A:$D,3,FALSE()),"")</f>
        <v/>
      </c>
      <c r="C1466" t="str">
        <f>IFERROR(VLOOKUP(A1466,CATRAB!$A:$D,4,FALSE()),"")</f>
        <v/>
      </c>
    </row>
    <row r="1467" spans="2:3" x14ac:dyDescent="0.25">
      <c r="B1467" t="str">
        <f>IFERROR(VLOOKUP(A1467,CATRAB!$A:$D,3,FALSE()),"")</f>
        <v/>
      </c>
      <c r="C1467" t="str">
        <f>IFERROR(VLOOKUP(A1467,CATRAB!$A:$D,4,FALSE()),"")</f>
        <v/>
      </c>
    </row>
    <row r="1468" spans="2:3" x14ac:dyDescent="0.25">
      <c r="B1468" t="str">
        <f>IFERROR(VLOOKUP(A1468,CATRAB!$A:$D,3,FALSE()),"")</f>
        <v/>
      </c>
      <c r="C1468" t="str">
        <f>IFERROR(VLOOKUP(A1468,CATRAB!$A:$D,4,FALSE()),"")</f>
        <v/>
      </c>
    </row>
    <row r="1469" spans="2:3" x14ac:dyDescent="0.25">
      <c r="B1469" t="str">
        <f>IFERROR(VLOOKUP(A1469,CATRAB!$A:$D,3,FALSE()),"")</f>
        <v/>
      </c>
      <c r="C1469" t="str">
        <f>IFERROR(VLOOKUP(A1469,CATRAB!$A:$D,4,FALSE()),"")</f>
        <v/>
      </c>
    </row>
    <row r="1470" spans="2:3" x14ac:dyDescent="0.25">
      <c r="B1470" t="str">
        <f>IFERROR(VLOOKUP(A1470,CATRAB!$A:$D,3,FALSE()),"")</f>
        <v/>
      </c>
      <c r="C1470" t="str">
        <f>IFERROR(VLOOKUP(A1470,CATRAB!$A:$D,4,FALSE()),"")</f>
        <v/>
      </c>
    </row>
    <row r="1471" spans="2:3" x14ac:dyDescent="0.25">
      <c r="B1471" t="str">
        <f>IFERROR(VLOOKUP(A1471,CATRAB!$A:$D,3,FALSE()),"")</f>
        <v/>
      </c>
      <c r="C1471" t="str">
        <f>IFERROR(VLOOKUP(A1471,CATRAB!$A:$D,4,FALSE()),"")</f>
        <v/>
      </c>
    </row>
    <row r="1472" spans="2:3" x14ac:dyDescent="0.25">
      <c r="B1472" t="str">
        <f>IFERROR(VLOOKUP(A1472,CATRAB!$A:$D,3,FALSE()),"")</f>
        <v/>
      </c>
      <c r="C1472" t="str">
        <f>IFERROR(VLOOKUP(A1472,CATRAB!$A:$D,4,FALSE()),"")</f>
        <v/>
      </c>
    </row>
    <row r="1473" spans="2:3" x14ac:dyDescent="0.25">
      <c r="B1473" t="str">
        <f>IFERROR(VLOOKUP(A1473,CATRAB!$A:$D,3,FALSE()),"")</f>
        <v/>
      </c>
      <c r="C1473" t="str">
        <f>IFERROR(VLOOKUP(A1473,CATRAB!$A:$D,4,FALSE()),"")</f>
        <v/>
      </c>
    </row>
    <row r="1474" spans="2:3" x14ac:dyDescent="0.25">
      <c r="B1474" t="str">
        <f>IFERROR(VLOOKUP(A1474,CATRAB!$A:$D,3,FALSE()),"")</f>
        <v/>
      </c>
      <c r="C1474" t="str">
        <f>IFERROR(VLOOKUP(A1474,CATRAB!$A:$D,4,FALSE()),"")</f>
        <v/>
      </c>
    </row>
    <row r="1475" spans="2:3" x14ac:dyDescent="0.25">
      <c r="B1475" t="str">
        <f>IFERROR(VLOOKUP(A1475,CATRAB!$A:$D,3,FALSE()),"")</f>
        <v/>
      </c>
      <c r="C1475" t="str">
        <f>IFERROR(VLOOKUP(A1475,CATRAB!$A:$D,4,FALSE()),"")</f>
        <v/>
      </c>
    </row>
    <row r="1476" spans="2:3" x14ac:dyDescent="0.25">
      <c r="B1476" t="str">
        <f>IFERROR(VLOOKUP(A1476,CATRAB!$A:$D,3,FALSE()),"")</f>
        <v/>
      </c>
      <c r="C1476" t="str">
        <f>IFERROR(VLOOKUP(A1476,CATRAB!$A:$D,4,FALSE()),"")</f>
        <v/>
      </c>
    </row>
    <row r="1477" spans="2:3" x14ac:dyDescent="0.25">
      <c r="B1477" t="str">
        <f>IFERROR(VLOOKUP(A1477,CATRAB!$A:$D,3,FALSE()),"")</f>
        <v/>
      </c>
      <c r="C1477" t="str">
        <f>IFERROR(VLOOKUP(A1477,CATRAB!$A:$D,4,FALSE()),"")</f>
        <v/>
      </c>
    </row>
    <row r="1478" spans="2:3" x14ac:dyDescent="0.25">
      <c r="B1478" t="str">
        <f>IFERROR(VLOOKUP(A1478,CATRAB!$A:$D,3,FALSE()),"")</f>
        <v/>
      </c>
      <c r="C1478" t="str">
        <f>IFERROR(VLOOKUP(A1478,CATRAB!$A:$D,4,FALSE()),"")</f>
        <v/>
      </c>
    </row>
    <row r="1479" spans="2:3" x14ac:dyDescent="0.25">
      <c r="B1479" t="str">
        <f>IFERROR(VLOOKUP(A1479,CATRAB!$A:$D,3,FALSE()),"")</f>
        <v/>
      </c>
      <c r="C1479" t="str">
        <f>IFERROR(VLOOKUP(A1479,CATRAB!$A:$D,4,FALSE()),"")</f>
        <v/>
      </c>
    </row>
    <row r="1480" spans="2:3" x14ac:dyDescent="0.25">
      <c r="B1480" t="str">
        <f>IFERROR(VLOOKUP(A1480,CATRAB!$A:$D,3,FALSE()),"")</f>
        <v/>
      </c>
      <c r="C1480" t="str">
        <f>IFERROR(VLOOKUP(A1480,CATRAB!$A:$D,4,FALSE()),"")</f>
        <v/>
      </c>
    </row>
    <row r="1481" spans="2:3" x14ac:dyDescent="0.25">
      <c r="B1481" t="str">
        <f>IFERROR(VLOOKUP(A1481,CATRAB!$A:$D,3,FALSE()),"")</f>
        <v/>
      </c>
      <c r="C1481" t="str">
        <f>IFERROR(VLOOKUP(A1481,CATRAB!$A:$D,4,FALSE()),"")</f>
        <v/>
      </c>
    </row>
    <row r="1482" spans="2:3" x14ac:dyDescent="0.25">
      <c r="B1482" t="str">
        <f>IFERROR(VLOOKUP(A1482,CATRAB!$A:$D,3,FALSE()),"")</f>
        <v/>
      </c>
      <c r="C1482" t="str">
        <f>IFERROR(VLOOKUP(A1482,CATRAB!$A:$D,4,FALSE()),"")</f>
        <v/>
      </c>
    </row>
    <row r="1483" spans="2:3" x14ac:dyDescent="0.25">
      <c r="B1483" t="str">
        <f>IFERROR(VLOOKUP(A1483,CATRAB!$A:$D,3,FALSE()),"")</f>
        <v/>
      </c>
      <c r="C1483" t="str">
        <f>IFERROR(VLOOKUP(A1483,CATRAB!$A:$D,4,FALSE()),"")</f>
        <v/>
      </c>
    </row>
    <row r="1484" spans="2:3" x14ac:dyDescent="0.25">
      <c r="B1484" t="str">
        <f>IFERROR(VLOOKUP(A1484,CATRAB!$A:$D,3,FALSE()),"")</f>
        <v/>
      </c>
      <c r="C1484" t="str">
        <f>IFERROR(VLOOKUP(A1484,CATRAB!$A:$D,4,FALSE()),"")</f>
        <v/>
      </c>
    </row>
    <row r="1485" spans="2:3" x14ac:dyDescent="0.25">
      <c r="B1485" t="str">
        <f>IFERROR(VLOOKUP(A1485,CATRAB!$A:$D,3,FALSE()),"")</f>
        <v/>
      </c>
      <c r="C1485" t="str">
        <f>IFERROR(VLOOKUP(A1485,CATRAB!$A:$D,4,FALSE()),"")</f>
        <v/>
      </c>
    </row>
    <row r="1486" spans="2:3" x14ac:dyDescent="0.25">
      <c r="B1486" t="str">
        <f>IFERROR(VLOOKUP(A1486,CATRAB!$A:$D,3,FALSE()),"")</f>
        <v/>
      </c>
      <c r="C1486" t="str">
        <f>IFERROR(VLOOKUP(A1486,CATRAB!$A:$D,4,FALSE()),"")</f>
        <v/>
      </c>
    </row>
    <row r="1487" spans="2:3" x14ac:dyDescent="0.25">
      <c r="B1487" t="str">
        <f>IFERROR(VLOOKUP(A1487,CATRAB!$A:$D,3,FALSE()),"")</f>
        <v/>
      </c>
      <c r="C1487" t="str">
        <f>IFERROR(VLOOKUP(A1487,CATRAB!$A:$D,4,FALSE()),"")</f>
        <v/>
      </c>
    </row>
    <row r="1488" spans="2:3" x14ac:dyDescent="0.25">
      <c r="B1488" t="str">
        <f>IFERROR(VLOOKUP(A1488,CATRAB!$A:$D,3,FALSE()),"")</f>
        <v/>
      </c>
      <c r="C1488" t="str">
        <f>IFERROR(VLOOKUP(A1488,CATRAB!$A:$D,4,FALSE()),"")</f>
        <v/>
      </c>
    </row>
    <row r="1489" spans="2:3" x14ac:dyDescent="0.25">
      <c r="B1489" t="str">
        <f>IFERROR(VLOOKUP(A1489,CATRAB!$A:$D,3,FALSE()),"")</f>
        <v/>
      </c>
      <c r="C1489" t="str">
        <f>IFERROR(VLOOKUP(A1489,CATRAB!$A:$D,4,FALSE()),"")</f>
        <v/>
      </c>
    </row>
    <row r="1490" spans="2:3" x14ac:dyDescent="0.25">
      <c r="B1490" t="str">
        <f>IFERROR(VLOOKUP(A1490,CATRAB!$A:$D,3,FALSE()),"")</f>
        <v/>
      </c>
      <c r="C1490" t="str">
        <f>IFERROR(VLOOKUP(A1490,CATRAB!$A:$D,4,FALSE()),"")</f>
        <v/>
      </c>
    </row>
    <row r="1491" spans="2:3" x14ac:dyDescent="0.25">
      <c r="B1491" t="str">
        <f>IFERROR(VLOOKUP(A1491,CATRAB!$A:$D,3,FALSE()),"")</f>
        <v/>
      </c>
      <c r="C1491" t="str">
        <f>IFERROR(VLOOKUP(A1491,CATRAB!$A:$D,4,FALSE()),"")</f>
        <v/>
      </c>
    </row>
    <row r="1492" spans="2:3" x14ac:dyDescent="0.25">
      <c r="B1492" t="str">
        <f>IFERROR(VLOOKUP(A1492,CATRAB!$A:$D,3,FALSE()),"")</f>
        <v/>
      </c>
      <c r="C1492" t="str">
        <f>IFERROR(VLOOKUP(A1492,CATRAB!$A:$D,4,FALSE()),"")</f>
        <v/>
      </c>
    </row>
    <row r="1493" spans="2:3" x14ac:dyDescent="0.25">
      <c r="B1493" t="str">
        <f>IFERROR(VLOOKUP(A1493,CATRAB!$A:$D,3,FALSE()),"")</f>
        <v/>
      </c>
      <c r="C1493" t="str">
        <f>IFERROR(VLOOKUP(A1493,CATRAB!$A:$D,4,FALSE()),"")</f>
        <v/>
      </c>
    </row>
    <row r="1494" spans="2:3" x14ac:dyDescent="0.25">
      <c r="B1494" t="str">
        <f>IFERROR(VLOOKUP(A1494,CATRAB!$A:$D,3,FALSE()),"")</f>
        <v/>
      </c>
      <c r="C1494" t="str">
        <f>IFERROR(VLOOKUP(A1494,CATRAB!$A:$D,4,FALSE()),"")</f>
        <v/>
      </c>
    </row>
    <row r="1495" spans="2:3" x14ac:dyDescent="0.25">
      <c r="B1495" t="str">
        <f>IFERROR(VLOOKUP(A1495,CATRAB!$A:$D,3,FALSE()),"")</f>
        <v/>
      </c>
      <c r="C1495" t="str">
        <f>IFERROR(VLOOKUP(A1495,CATRAB!$A:$D,4,FALSE()),"")</f>
        <v/>
      </c>
    </row>
    <row r="1496" spans="2:3" x14ac:dyDescent="0.25">
      <c r="B1496" t="str">
        <f>IFERROR(VLOOKUP(A1496,CATRAB!$A:$D,3,FALSE()),"")</f>
        <v/>
      </c>
      <c r="C1496" t="str">
        <f>IFERROR(VLOOKUP(A1496,CATRAB!$A:$D,4,FALSE()),"")</f>
        <v/>
      </c>
    </row>
    <row r="1497" spans="2:3" x14ac:dyDescent="0.25">
      <c r="B1497" t="str">
        <f>IFERROR(VLOOKUP(A1497,CATRAB!$A:$D,3,FALSE()),"")</f>
        <v/>
      </c>
      <c r="C1497" t="str">
        <f>IFERROR(VLOOKUP(A1497,CATRAB!$A:$D,4,FALSE()),"")</f>
        <v/>
      </c>
    </row>
    <row r="1498" spans="2:3" x14ac:dyDescent="0.25">
      <c r="B1498" t="str">
        <f>IFERROR(VLOOKUP(A1498,CATRAB!$A:$D,3,FALSE()),"")</f>
        <v/>
      </c>
      <c r="C1498" t="str">
        <f>IFERROR(VLOOKUP(A1498,CATRAB!$A:$D,4,FALSE()),"")</f>
        <v/>
      </c>
    </row>
    <row r="1499" spans="2:3" x14ac:dyDescent="0.25">
      <c r="B1499" t="str">
        <f>IFERROR(VLOOKUP(A1499,CATRAB!$A:$D,3,FALSE()),"")</f>
        <v/>
      </c>
      <c r="C1499" t="str">
        <f>IFERROR(VLOOKUP(A1499,CATRAB!$A:$D,4,FALSE()),"")</f>
        <v/>
      </c>
    </row>
    <row r="1500" spans="2:3" x14ac:dyDescent="0.25">
      <c r="B1500" t="str">
        <f>IFERROR(VLOOKUP(A1500,CATRAB!$A:$D,3,FALSE()),"")</f>
        <v/>
      </c>
      <c r="C1500" t="str">
        <f>IFERROR(VLOOKUP(A1500,CATRAB!$A:$D,4,FALSE()),"")</f>
        <v/>
      </c>
    </row>
    <row r="1501" spans="2:3" x14ac:dyDescent="0.25">
      <c r="B1501" t="str">
        <f>IFERROR(VLOOKUP(A1501,CATRAB!$A:$D,3,FALSE()),"")</f>
        <v/>
      </c>
      <c r="C1501" t="str">
        <f>IFERROR(VLOOKUP(A1501,CATRAB!$A:$D,4,FALSE()),"")</f>
        <v/>
      </c>
    </row>
    <row r="1502" spans="2:3" x14ac:dyDescent="0.25">
      <c r="B1502" t="str">
        <f>IFERROR(VLOOKUP(A1502,CATRAB!$A:$D,3,FALSE()),"")</f>
        <v/>
      </c>
      <c r="C1502" t="str">
        <f>IFERROR(VLOOKUP(A1502,CATRAB!$A:$D,4,FALSE()),"")</f>
        <v/>
      </c>
    </row>
    <row r="1503" spans="2:3" x14ac:dyDescent="0.25">
      <c r="B1503" t="str">
        <f>IFERROR(VLOOKUP(A1503,CATRAB!$A:$D,3,FALSE()),"")</f>
        <v/>
      </c>
      <c r="C1503" t="str">
        <f>IFERROR(VLOOKUP(A1503,CATRAB!$A:$D,4,FALSE()),"")</f>
        <v/>
      </c>
    </row>
    <row r="1504" spans="2:3" x14ac:dyDescent="0.25">
      <c r="B1504" t="str">
        <f>IFERROR(VLOOKUP(A1504,CATRAB!$A:$D,3,FALSE()),"")</f>
        <v/>
      </c>
      <c r="C1504" t="str">
        <f>IFERROR(VLOOKUP(A1504,CATRAB!$A:$D,4,FALSE()),"")</f>
        <v/>
      </c>
    </row>
    <row r="1505" spans="2:3" x14ac:dyDescent="0.25">
      <c r="B1505" t="str">
        <f>IFERROR(VLOOKUP(A1505,CATRAB!$A:$D,3,FALSE()),"")</f>
        <v/>
      </c>
      <c r="C1505" t="str">
        <f>IFERROR(VLOOKUP(A1505,CATRAB!$A:$D,4,FALSE()),"")</f>
        <v/>
      </c>
    </row>
    <row r="1506" spans="2:3" x14ac:dyDescent="0.25">
      <c r="B1506" t="str">
        <f>IFERROR(VLOOKUP(A1506,CATRAB!$A:$D,3,FALSE()),"")</f>
        <v/>
      </c>
      <c r="C1506" t="str">
        <f>IFERROR(VLOOKUP(A1506,CATRAB!$A:$D,4,FALSE()),"")</f>
        <v/>
      </c>
    </row>
    <row r="1507" spans="2:3" x14ac:dyDescent="0.25">
      <c r="B1507" t="str">
        <f>IFERROR(VLOOKUP(A1507,CATRAB!$A:$D,3,FALSE()),"")</f>
        <v/>
      </c>
      <c r="C1507" t="str">
        <f>IFERROR(VLOOKUP(A1507,CATRAB!$A:$D,4,FALSE()),"")</f>
        <v/>
      </c>
    </row>
    <row r="1508" spans="2:3" x14ac:dyDescent="0.25">
      <c r="B1508" t="str">
        <f>IFERROR(VLOOKUP(A1508,CATRAB!$A:$D,3,FALSE()),"")</f>
        <v/>
      </c>
      <c r="C1508" t="str">
        <f>IFERROR(VLOOKUP(A1508,CATRAB!$A:$D,4,FALSE()),"")</f>
        <v/>
      </c>
    </row>
    <row r="1509" spans="2:3" x14ac:dyDescent="0.25">
      <c r="B1509" t="str">
        <f>IFERROR(VLOOKUP(A1509,CATRAB!$A:$D,3,FALSE()),"")</f>
        <v/>
      </c>
      <c r="C1509" t="str">
        <f>IFERROR(VLOOKUP(A1509,CATRAB!$A:$D,4,FALSE()),"")</f>
        <v/>
      </c>
    </row>
    <row r="1510" spans="2:3" x14ac:dyDescent="0.25">
      <c r="B1510" t="str">
        <f>IFERROR(VLOOKUP(A1510,CATRAB!$A:$D,3,FALSE()),"")</f>
        <v/>
      </c>
      <c r="C1510" t="str">
        <f>IFERROR(VLOOKUP(A1510,CATRAB!$A:$D,4,FALSE()),"")</f>
        <v/>
      </c>
    </row>
    <row r="1511" spans="2:3" x14ac:dyDescent="0.25">
      <c r="B1511" t="str">
        <f>IFERROR(VLOOKUP(A1511,CATRAB!$A:$D,3,FALSE()),"")</f>
        <v/>
      </c>
      <c r="C1511" t="str">
        <f>IFERROR(VLOOKUP(A1511,CATRAB!$A:$D,4,FALSE()),"")</f>
        <v/>
      </c>
    </row>
    <row r="1512" spans="2:3" x14ac:dyDescent="0.25">
      <c r="B1512" t="str">
        <f>IFERROR(VLOOKUP(A1512,CATRAB!$A:$D,3,FALSE()),"")</f>
        <v/>
      </c>
      <c r="C1512" t="str">
        <f>IFERROR(VLOOKUP(A1512,CATRAB!$A:$D,4,FALSE()),"")</f>
        <v/>
      </c>
    </row>
    <row r="1513" spans="2:3" x14ac:dyDescent="0.25">
      <c r="B1513" t="str">
        <f>IFERROR(VLOOKUP(A1513,CATRAB!$A:$D,3,FALSE()),"")</f>
        <v/>
      </c>
      <c r="C1513" t="str">
        <f>IFERROR(VLOOKUP(A1513,CATRAB!$A:$D,4,FALSE()),"")</f>
        <v/>
      </c>
    </row>
    <row r="1514" spans="2:3" x14ac:dyDescent="0.25">
      <c r="B1514" t="str">
        <f>IFERROR(VLOOKUP(A1514,CATRAB!$A:$D,3,FALSE()),"")</f>
        <v/>
      </c>
      <c r="C1514" t="str">
        <f>IFERROR(VLOOKUP(A1514,CATRAB!$A:$D,4,FALSE()),"")</f>
        <v/>
      </c>
    </row>
    <row r="1515" spans="2:3" x14ac:dyDescent="0.25">
      <c r="B1515" t="str">
        <f>IFERROR(VLOOKUP(A1515,CATRAB!$A:$D,3,FALSE()),"")</f>
        <v/>
      </c>
      <c r="C1515" t="str">
        <f>IFERROR(VLOOKUP(A1515,CATRAB!$A:$D,4,FALSE()),"")</f>
        <v/>
      </c>
    </row>
    <row r="1516" spans="2:3" x14ac:dyDescent="0.25">
      <c r="B1516" t="str">
        <f>IFERROR(VLOOKUP(A1516,CATRAB!$A:$D,3,FALSE()),"")</f>
        <v/>
      </c>
      <c r="C1516" t="str">
        <f>IFERROR(VLOOKUP(A1516,CATRAB!$A:$D,4,FALSE()),"")</f>
        <v/>
      </c>
    </row>
    <row r="1517" spans="2:3" x14ac:dyDescent="0.25">
      <c r="B1517" t="str">
        <f>IFERROR(VLOOKUP(A1517,CATRAB!$A:$D,3,FALSE()),"")</f>
        <v/>
      </c>
      <c r="C1517" t="str">
        <f>IFERROR(VLOOKUP(A1517,CATRAB!$A:$D,4,FALSE()),"")</f>
        <v/>
      </c>
    </row>
    <row r="1518" spans="2:3" x14ac:dyDescent="0.25">
      <c r="B1518" t="str">
        <f>IFERROR(VLOOKUP(A1518,CATRAB!$A:$D,3,FALSE()),"")</f>
        <v/>
      </c>
      <c r="C1518" t="str">
        <f>IFERROR(VLOOKUP(A1518,CATRAB!$A:$D,4,FALSE()),"")</f>
        <v/>
      </c>
    </row>
    <row r="1519" spans="2:3" x14ac:dyDescent="0.25">
      <c r="B1519" t="str">
        <f>IFERROR(VLOOKUP(A1519,CATRAB!$A:$D,3,FALSE()),"")</f>
        <v/>
      </c>
      <c r="C1519" t="str">
        <f>IFERROR(VLOOKUP(A1519,CATRAB!$A:$D,4,FALSE()),"")</f>
        <v/>
      </c>
    </row>
    <row r="1520" spans="2:3" x14ac:dyDescent="0.25">
      <c r="B1520" t="str">
        <f>IFERROR(VLOOKUP(A1520,CATRAB!$A:$D,3,FALSE()),"")</f>
        <v/>
      </c>
      <c r="C1520" t="str">
        <f>IFERROR(VLOOKUP(A1520,CATRAB!$A:$D,4,FALSE()),"")</f>
        <v/>
      </c>
    </row>
    <row r="1521" spans="2:3" x14ac:dyDescent="0.25">
      <c r="B1521" t="str">
        <f>IFERROR(VLOOKUP(A1521,CATRAB!$A:$D,3,FALSE()),"")</f>
        <v/>
      </c>
      <c r="C1521" t="str">
        <f>IFERROR(VLOOKUP(A1521,CATRAB!$A:$D,4,FALSE()),"")</f>
        <v/>
      </c>
    </row>
    <row r="1522" spans="2:3" x14ac:dyDescent="0.25">
      <c r="B1522" t="str">
        <f>IFERROR(VLOOKUP(A1522,CATRAB!$A:$D,3,FALSE()),"")</f>
        <v/>
      </c>
      <c r="C1522" t="str">
        <f>IFERROR(VLOOKUP(A1522,CATRAB!$A:$D,4,FALSE()),"")</f>
        <v/>
      </c>
    </row>
    <row r="1523" spans="2:3" x14ac:dyDescent="0.25">
      <c r="B1523" t="str">
        <f>IFERROR(VLOOKUP(A1523,CATRAB!$A:$D,3,FALSE()),"")</f>
        <v/>
      </c>
      <c r="C1523" t="str">
        <f>IFERROR(VLOOKUP(A1523,CATRAB!$A:$D,4,FALSE()),"")</f>
        <v/>
      </c>
    </row>
    <row r="1524" spans="2:3" x14ac:dyDescent="0.25">
      <c r="B1524" t="str">
        <f>IFERROR(VLOOKUP(A1524,CATRAB!$A:$D,3,FALSE()),"")</f>
        <v/>
      </c>
      <c r="C1524" t="str">
        <f>IFERROR(VLOOKUP(A1524,CATRAB!$A:$D,4,FALSE()),"")</f>
        <v/>
      </c>
    </row>
    <row r="1525" spans="2:3" x14ac:dyDescent="0.25">
      <c r="B1525" t="str">
        <f>IFERROR(VLOOKUP(A1525,CATRAB!$A:$D,3,FALSE()),"")</f>
        <v/>
      </c>
      <c r="C1525" t="str">
        <f>IFERROR(VLOOKUP(A1525,CATRAB!$A:$D,4,FALSE()),"")</f>
        <v/>
      </c>
    </row>
    <row r="1526" spans="2:3" x14ac:dyDescent="0.25">
      <c r="B1526" t="str">
        <f>IFERROR(VLOOKUP(A1526,CATRAB!$A:$D,3,FALSE()),"")</f>
        <v/>
      </c>
      <c r="C1526" t="str">
        <f>IFERROR(VLOOKUP(A1526,CATRAB!$A:$D,4,FALSE()),"")</f>
        <v/>
      </c>
    </row>
    <row r="1527" spans="2:3" x14ac:dyDescent="0.25">
      <c r="B1527" t="str">
        <f>IFERROR(VLOOKUP(A1527,CATRAB!$A:$D,3,FALSE()),"")</f>
        <v/>
      </c>
      <c r="C1527" t="str">
        <f>IFERROR(VLOOKUP(A1527,CATRAB!$A:$D,4,FALSE()),"")</f>
        <v/>
      </c>
    </row>
    <row r="1528" spans="2:3" x14ac:dyDescent="0.25">
      <c r="B1528" t="str">
        <f>IFERROR(VLOOKUP(A1528,CATRAB!$A:$D,3,FALSE()),"")</f>
        <v/>
      </c>
      <c r="C1528" t="str">
        <f>IFERROR(VLOOKUP(A1528,CATRAB!$A:$D,4,FALSE()),"")</f>
        <v/>
      </c>
    </row>
    <row r="1529" spans="2:3" x14ac:dyDescent="0.25">
      <c r="B1529" t="str">
        <f>IFERROR(VLOOKUP(A1529,CATRAB!$A:$D,3,FALSE()),"")</f>
        <v/>
      </c>
      <c r="C1529" t="str">
        <f>IFERROR(VLOOKUP(A1529,CATRAB!$A:$D,4,FALSE()),"")</f>
        <v/>
      </c>
    </row>
    <row r="1530" spans="2:3" x14ac:dyDescent="0.25">
      <c r="B1530" t="str">
        <f>IFERROR(VLOOKUP(A1530,CATRAB!$A:$D,3,FALSE()),"")</f>
        <v/>
      </c>
      <c r="C1530" t="str">
        <f>IFERROR(VLOOKUP(A1530,CATRAB!$A:$D,4,FALSE()),"")</f>
        <v/>
      </c>
    </row>
    <row r="1531" spans="2:3" x14ac:dyDescent="0.25">
      <c r="B1531" t="str">
        <f>IFERROR(VLOOKUP(A1531,CATRAB!$A:$D,3,FALSE()),"")</f>
        <v/>
      </c>
      <c r="C1531" t="str">
        <f>IFERROR(VLOOKUP(A1531,CATRAB!$A:$D,4,FALSE()),"")</f>
        <v/>
      </c>
    </row>
    <row r="1532" spans="2:3" x14ac:dyDescent="0.25">
      <c r="B1532" t="str">
        <f>IFERROR(VLOOKUP(A1532,CATRAB!$A:$D,3,FALSE()),"")</f>
        <v/>
      </c>
      <c r="C1532" t="str">
        <f>IFERROR(VLOOKUP(A1532,CATRAB!$A:$D,4,FALSE()),"")</f>
        <v/>
      </c>
    </row>
    <row r="1533" spans="2:3" x14ac:dyDescent="0.25">
      <c r="B1533" t="str">
        <f>IFERROR(VLOOKUP(A1533,CATRAB!$A:$D,3,FALSE()),"")</f>
        <v/>
      </c>
      <c r="C1533" t="str">
        <f>IFERROR(VLOOKUP(A1533,CATRAB!$A:$D,4,FALSE()),"")</f>
        <v/>
      </c>
    </row>
    <row r="1534" spans="2:3" x14ac:dyDescent="0.25">
      <c r="B1534" t="str">
        <f>IFERROR(VLOOKUP(A1534,CATRAB!$A:$D,3,FALSE()),"")</f>
        <v/>
      </c>
      <c r="C1534" t="str">
        <f>IFERROR(VLOOKUP(A1534,CATRAB!$A:$D,4,FALSE()),"")</f>
        <v/>
      </c>
    </row>
    <row r="1535" spans="2:3" x14ac:dyDescent="0.25">
      <c r="B1535" t="str">
        <f>IFERROR(VLOOKUP(A1535,CATRAB!$A:$D,3,FALSE()),"")</f>
        <v/>
      </c>
      <c r="C1535" t="str">
        <f>IFERROR(VLOOKUP(A1535,CATRAB!$A:$D,4,FALSE()),"")</f>
        <v/>
      </c>
    </row>
    <row r="1536" spans="2:3" x14ac:dyDescent="0.25">
      <c r="B1536" t="str">
        <f>IFERROR(VLOOKUP(A1536,CATRAB!$A:$D,3,FALSE()),"")</f>
        <v/>
      </c>
      <c r="C1536" t="str">
        <f>IFERROR(VLOOKUP(A1536,CATRAB!$A:$D,4,FALSE()),"")</f>
        <v/>
      </c>
    </row>
    <row r="1537" spans="2:3" x14ac:dyDescent="0.25">
      <c r="B1537" t="str">
        <f>IFERROR(VLOOKUP(A1537,CATRAB!$A:$D,3,FALSE()),"")</f>
        <v/>
      </c>
      <c r="C1537" t="str">
        <f>IFERROR(VLOOKUP(A1537,CATRAB!$A:$D,4,FALSE()),"")</f>
        <v/>
      </c>
    </row>
    <row r="1538" spans="2:3" x14ac:dyDescent="0.25">
      <c r="B1538" t="str">
        <f>IFERROR(VLOOKUP(A1538,CATRAB!$A:$D,3,FALSE()),"")</f>
        <v/>
      </c>
      <c r="C1538" t="str">
        <f>IFERROR(VLOOKUP(A1538,CATRAB!$A:$D,4,FALSE()),"")</f>
        <v/>
      </c>
    </row>
    <row r="1539" spans="2:3" x14ac:dyDescent="0.25">
      <c r="B1539" t="str">
        <f>IFERROR(VLOOKUP(A1539,CATRAB!$A:$D,3,FALSE()),"")</f>
        <v/>
      </c>
      <c r="C1539" t="str">
        <f>IFERROR(VLOOKUP(A1539,CATRAB!$A:$D,4,FALSE()),"")</f>
        <v/>
      </c>
    </row>
    <row r="1540" spans="2:3" x14ac:dyDescent="0.25">
      <c r="B1540" t="str">
        <f>IFERROR(VLOOKUP(A1540,CATRAB!$A:$D,3,FALSE()),"")</f>
        <v/>
      </c>
      <c r="C1540" t="str">
        <f>IFERROR(VLOOKUP(A1540,CATRAB!$A:$D,4,FALSE()),"")</f>
        <v/>
      </c>
    </row>
    <row r="1541" spans="2:3" x14ac:dyDescent="0.25">
      <c r="B1541" t="str">
        <f>IFERROR(VLOOKUP(A1541,CATRAB!$A:$D,3,FALSE()),"")</f>
        <v/>
      </c>
      <c r="C1541" t="str">
        <f>IFERROR(VLOOKUP(A1541,CATRAB!$A:$D,4,FALSE()),"")</f>
        <v/>
      </c>
    </row>
    <row r="1542" spans="2:3" x14ac:dyDescent="0.25">
      <c r="B1542" t="str">
        <f>IFERROR(VLOOKUP(A1542,CATRAB!$A:$D,3,FALSE()),"")</f>
        <v/>
      </c>
      <c r="C1542" t="str">
        <f>IFERROR(VLOOKUP(A1542,CATRAB!$A:$D,4,FALSE()),"")</f>
        <v/>
      </c>
    </row>
    <row r="1543" spans="2:3" x14ac:dyDescent="0.25">
      <c r="B1543" t="str">
        <f>IFERROR(VLOOKUP(A1543,CATRAB!$A:$D,3,FALSE()),"")</f>
        <v/>
      </c>
      <c r="C1543" t="str">
        <f>IFERROR(VLOOKUP(A1543,CATRAB!$A:$D,4,FALSE()),"")</f>
        <v/>
      </c>
    </row>
    <row r="1544" spans="2:3" x14ac:dyDescent="0.25">
      <c r="B1544" t="str">
        <f>IFERROR(VLOOKUP(A1544,CATRAB!$A:$D,3,FALSE()),"")</f>
        <v/>
      </c>
      <c r="C1544" t="str">
        <f>IFERROR(VLOOKUP(A1544,CATRAB!$A:$D,4,FALSE()),"")</f>
        <v/>
      </c>
    </row>
    <row r="1545" spans="2:3" x14ac:dyDescent="0.25">
      <c r="B1545" t="str">
        <f>IFERROR(VLOOKUP(A1545,CATRAB!$A:$D,3,FALSE()),"")</f>
        <v/>
      </c>
      <c r="C1545" t="str">
        <f>IFERROR(VLOOKUP(A1545,CATRAB!$A:$D,4,FALSE()),"")</f>
        <v/>
      </c>
    </row>
    <row r="1546" spans="2:3" x14ac:dyDescent="0.25">
      <c r="B1546" t="str">
        <f>IFERROR(VLOOKUP(A1546,CATRAB!$A:$D,3,FALSE()),"")</f>
        <v/>
      </c>
      <c r="C1546" t="str">
        <f>IFERROR(VLOOKUP(A1546,CATRAB!$A:$D,4,FALSE()),"")</f>
        <v/>
      </c>
    </row>
    <row r="1547" spans="2:3" x14ac:dyDescent="0.25">
      <c r="B1547" t="str">
        <f>IFERROR(VLOOKUP(A1547,CATRAB!$A:$D,3,FALSE()),"")</f>
        <v/>
      </c>
      <c r="C1547" t="str">
        <f>IFERROR(VLOOKUP(A1547,CATRAB!$A:$D,4,FALSE()),"")</f>
        <v/>
      </c>
    </row>
    <row r="1548" spans="2:3" x14ac:dyDescent="0.25">
      <c r="B1548" t="str">
        <f>IFERROR(VLOOKUP(A1548,CATRAB!$A:$D,3,FALSE()),"")</f>
        <v/>
      </c>
      <c r="C1548" t="str">
        <f>IFERROR(VLOOKUP(A1548,CATRAB!$A:$D,4,FALSE()),"")</f>
        <v/>
      </c>
    </row>
    <row r="1549" spans="2:3" x14ac:dyDescent="0.25">
      <c r="B1549" t="str">
        <f>IFERROR(VLOOKUP(A1549,CATRAB!$A:$D,3,FALSE()),"")</f>
        <v/>
      </c>
      <c r="C1549" t="str">
        <f>IFERROR(VLOOKUP(A1549,CATRAB!$A:$D,4,FALSE()),"")</f>
        <v/>
      </c>
    </row>
    <row r="1550" spans="2:3" x14ac:dyDescent="0.25">
      <c r="B1550" t="str">
        <f>IFERROR(VLOOKUP(A1550,CATRAB!$A:$D,3,FALSE()),"")</f>
        <v/>
      </c>
      <c r="C1550" t="str">
        <f>IFERROR(VLOOKUP(A1550,CATRAB!$A:$D,4,FALSE()),"")</f>
        <v/>
      </c>
    </row>
    <row r="1551" spans="2:3" x14ac:dyDescent="0.25">
      <c r="B1551" t="str">
        <f>IFERROR(VLOOKUP(A1551,CATRAB!$A:$D,3,FALSE()),"")</f>
        <v/>
      </c>
      <c r="C1551" t="str">
        <f>IFERROR(VLOOKUP(A1551,CATRAB!$A:$D,4,FALSE()),"")</f>
        <v/>
      </c>
    </row>
    <row r="1552" spans="2:3" x14ac:dyDescent="0.25">
      <c r="B1552" t="str">
        <f>IFERROR(VLOOKUP(A1552,CATRAB!$A:$D,3,FALSE()),"")</f>
        <v/>
      </c>
      <c r="C1552" t="str">
        <f>IFERROR(VLOOKUP(A1552,CATRAB!$A:$D,4,FALSE()),"")</f>
        <v/>
      </c>
    </row>
    <row r="1553" spans="2:3" x14ac:dyDescent="0.25">
      <c r="B1553" t="str">
        <f>IFERROR(VLOOKUP(A1553,CATRAB!$A:$D,3,FALSE()),"")</f>
        <v/>
      </c>
      <c r="C1553" t="str">
        <f>IFERROR(VLOOKUP(A1553,CATRAB!$A:$D,4,FALSE()),"")</f>
        <v/>
      </c>
    </row>
    <row r="1554" spans="2:3" x14ac:dyDescent="0.25">
      <c r="B1554" t="str">
        <f>IFERROR(VLOOKUP(A1554,CATRAB!$A:$D,3,FALSE()),"")</f>
        <v/>
      </c>
      <c r="C1554" t="str">
        <f>IFERROR(VLOOKUP(A1554,CATRAB!$A:$D,4,FALSE()),"")</f>
        <v/>
      </c>
    </row>
    <row r="1555" spans="2:3" x14ac:dyDescent="0.25">
      <c r="B1555" t="str">
        <f>IFERROR(VLOOKUP(A1555,CATRAB!$A:$D,3,FALSE()),"")</f>
        <v/>
      </c>
      <c r="C1555" t="str">
        <f>IFERROR(VLOOKUP(A1555,CATRAB!$A:$D,4,FALSE()),"")</f>
        <v/>
      </c>
    </row>
    <row r="1556" spans="2:3" x14ac:dyDescent="0.25">
      <c r="B1556" t="str">
        <f>IFERROR(VLOOKUP(A1556,CATRAB!$A:$D,3,FALSE()),"")</f>
        <v/>
      </c>
      <c r="C1556" t="str">
        <f>IFERROR(VLOOKUP(A1556,CATRAB!$A:$D,4,FALSE()),"")</f>
        <v/>
      </c>
    </row>
    <row r="1557" spans="2:3" x14ac:dyDescent="0.25">
      <c r="B1557" t="str">
        <f>IFERROR(VLOOKUP(A1557,CATRAB!$A:$D,3,FALSE()),"")</f>
        <v/>
      </c>
      <c r="C1557" t="str">
        <f>IFERROR(VLOOKUP(A1557,CATRAB!$A:$D,4,FALSE()),"")</f>
        <v/>
      </c>
    </row>
    <row r="1558" spans="2:3" x14ac:dyDescent="0.25">
      <c r="B1558" t="str">
        <f>IFERROR(VLOOKUP(A1558,CATRAB!$A:$D,3,FALSE()),"")</f>
        <v/>
      </c>
      <c r="C1558" t="str">
        <f>IFERROR(VLOOKUP(A1558,CATRAB!$A:$D,4,FALSE()),"")</f>
        <v/>
      </c>
    </row>
    <row r="1559" spans="2:3" x14ac:dyDescent="0.25">
      <c r="B1559" t="str">
        <f>IFERROR(VLOOKUP(A1559,CATRAB!$A:$D,3,FALSE()),"")</f>
        <v/>
      </c>
      <c r="C1559" t="str">
        <f>IFERROR(VLOOKUP(A1559,CATRAB!$A:$D,4,FALSE()),"")</f>
        <v/>
      </c>
    </row>
    <row r="1560" spans="2:3" x14ac:dyDescent="0.25">
      <c r="B1560" t="str">
        <f>IFERROR(VLOOKUP(A1560,CATRAB!$A:$D,3,FALSE()),"")</f>
        <v/>
      </c>
      <c r="C1560" t="str">
        <f>IFERROR(VLOOKUP(A1560,CATRAB!$A:$D,4,FALSE()),"")</f>
        <v/>
      </c>
    </row>
    <row r="1561" spans="2:3" x14ac:dyDescent="0.25">
      <c r="B1561" t="str">
        <f>IFERROR(VLOOKUP(A1561,CATRAB!$A:$D,3,FALSE()),"")</f>
        <v/>
      </c>
      <c r="C1561" t="str">
        <f>IFERROR(VLOOKUP(A1561,CATRAB!$A:$D,4,FALSE()),"")</f>
        <v/>
      </c>
    </row>
    <row r="1562" spans="2:3" x14ac:dyDescent="0.25">
      <c r="B1562" t="str">
        <f>IFERROR(VLOOKUP(A1562,CATRAB!$A:$D,3,FALSE()),"")</f>
        <v/>
      </c>
      <c r="C1562" t="str">
        <f>IFERROR(VLOOKUP(A1562,CATRAB!$A:$D,4,FALSE()),"")</f>
        <v/>
      </c>
    </row>
    <row r="1563" spans="2:3" x14ac:dyDescent="0.25">
      <c r="B1563" t="str">
        <f>IFERROR(VLOOKUP(A1563,CATRAB!$A:$D,3,FALSE()),"")</f>
        <v/>
      </c>
      <c r="C1563" t="str">
        <f>IFERROR(VLOOKUP(A1563,CATRAB!$A:$D,4,FALSE()),"")</f>
        <v/>
      </c>
    </row>
    <row r="1564" spans="2:3" x14ac:dyDescent="0.25">
      <c r="B1564" t="str">
        <f>IFERROR(VLOOKUP(A1564,CATRAB!$A:$D,3,FALSE()),"")</f>
        <v/>
      </c>
      <c r="C1564" t="str">
        <f>IFERROR(VLOOKUP(A1564,CATRAB!$A:$D,4,FALSE()),"")</f>
        <v/>
      </c>
    </row>
    <row r="1565" spans="2:3" x14ac:dyDescent="0.25">
      <c r="B1565" t="str">
        <f>IFERROR(VLOOKUP(A1565,CATRAB!$A:$D,3,FALSE()),"")</f>
        <v/>
      </c>
      <c r="C1565" t="str">
        <f>IFERROR(VLOOKUP(A1565,CATRAB!$A:$D,4,FALSE()),"")</f>
        <v/>
      </c>
    </row>
    <row r="1566" spans="2:3" x14ac:dyDescent="0.25">
      <c r="B1566" t="str">
        <f>IFERROR(VLOOKUP(A1566,CATRAB!$A:$D,3,FALSE()),"")</f>
        <v/>
      </c>
      <c r="C1566" t="str">
        <f>IFERROR(VLOOKUP(A1566,CATRAB!$A:$D,4,FALSE()),"")</f>
        <v/>
      </c>
    </row>
    <row r="1567" spans="2:3" x14ac:dyDescent="0.25">
      <c r="B1567" t="str">
        <f>IFERROR(VLOOKUP(A1567,CATRAB!$A:$D,3,FALSE()),"")</f>
        <v/>
      </c>
      <c r="C1567" t="str">
        <f>IFERROR(VLOOKUP(A1567,CATRAB!$A:$D,4,FALSE()),"")</f>
        <v/>
      </c>
    </row>
    <row r="1568" spans="2:3" x14ac:dyDescent="0.25">
      <c r="B1568" t="str">
        <f>IFERROR(VLOOKUP(A1568,CATRAB!$A:$D,3,FALSE()),"")</f>
        <v/>
      </c>
      <c r="C1568" t="str">
        <f>IFERROR(VLOOKUP(A1568,CATRAB!$A:$D,4,FALSE()),"")</f>
        <v/>
      </c>
    </row>
    <row r="1569" spans="2:3" x14ac:dyDescent="0.25">
      <c r="B1569" t="str">
        <f>IFERROR(VLOOKUP(A1569,CATRAB!$A:$D,3,FALSE()),"")</f>
        <v/>
      </c>
      <c r="C1569" t="str">
        <f>IFERROR(VLOOKUP(A1569,CATRAB!$A:$D,4,FALSE()),"")</f>
        <v/>
      </c>
    </row>
    <row r="1570" spans="2:3" x14ac:dyDescent="0.25">
      <c r="B1570" t="str">
        <f>IFERROR(VLOOKUP(A1570,CATRAB!$A:$D,3,FALSE()),"")</f>
        <v/>
      </c>
      <c r="C1570" t="str">
        <f>IFERROR(VLOOKUP(A1570,CATRAB!$A:$D,4,FALSE()),"")</f>
        <v/>
      </c>
    </row>
    <row r="1571" spans="2:3" x14ac:dyDescent="0.25">
      <c r="B1571" t="str">
        <f>IFERROR(VLOOKUP(A1571,CATRAB!$A:$D,3,FALSE()),"")</f>
        <v/>
      </c>
      <c r="C1571" t="str">
        <f>IFERROR(VLOOKUP(A1571,CATRAB!$A:$D,4,FALSE()),"")</f>
        <v/>
      </c>
    </row>
    <row r="1572" spans="2:3" x14ac:dyDescent="0.25">
      <c r="B1572" t="str">
        <f>IFERROR(VLOOKUP(A1572,CATRAB!$A:$D,3,FALSE()),"")</f>
        <v/>
      </c>
      <c r="C1572" t="str">
        <f>IFERROR(VLOOKUP(A1572,CATRAB!$A:$D,4,FALSE()),"")</f>
        <v/>
      </c>
    </row>
    <row r="1573" spans="2:3" x14ac:dyDescent="0.25">
      <c r="B1573" t="str">
        <f>IFERROR(VLOOKUP(A1573,CATRAB!$A:$D,3,FALSE()),"")</f>
        <v/>
      </c>
      <c r="C1573" t="str">
        <f>IFERROR(VLOOKUP(A1573,CATRAB!$A:$D,4,FALSE()),"")</f>
        <v/>
      </c>
    </row>
    <row r="1574" spans="2:3" x14ac:dyDescent="0.25">
      <c r="B1574" t="str">
        <f>IFERROR(VLOOKUP(A1574,CATRAB!$A:$D,3,FALSE()),"")</f>
        <v/>
      </c>
      <c r="C1574" t="str">
        <f>IFERROR(VLOOKUP(A1574,CATRAB!$A:$D,4,FALSE()),"")</f>
        <v/>
      </c>
    </row>
    <row r="1575" spans="2:3" x14ac:dyDescent="0.25">
      <c r="B1575" t="str">
        <f>IFERROR(VLOOKUP(A1575,CATRAB!$A:$D,3,FALSE()),"")</f>
        <v/>
      </c>
      <c r="C1575" t="str">
        <f>IFERROR(VLOOKUP(A1575,CATRAB!$A:$D,4,FALSE()),"")</f>
        <v/>
      </c>
    </row>
    <row r="1576" spans="2:3" x14ac:dyDescent="0.25">
      <c r="B1576" t="str">
        <f>IFERROR(VLOOKUP(A1576,CATRAB!$A:$D,3,FALSE()),"")</f>
        <v/>
      </c>
      <c r="C1576" t="str">
        <f>IFERROR(VLOOKUP(A1576,CATRAB!$A:$D,4,FALSE()),"")</f>
        <v/>
      </c>
    </row>
    <row r="1577" spans="2:3" x14ac:dyDescent="0.25">
      <c r="B1577" t="str">
        <f>IFERROR(VLOOKUP(A1577,CATRAB!$A:$D,3,FALSE()),"")</f>
        <v/>
      </c>
      <c r="C1577" t="str">
        <f>IFERROR(VLOOKUP(A1577,CATRAB!$A:$D,4,FALSE()),"")</f>
        <v/>
      </c>
    </row>
    <row r="1578" spans="2:3" x14ac:dyDescent="0.25">
      <c r="B1578" t="str">
        <f>IFERROR(VLOOKUP(A1578,CATRAB!$A:$D,3,FALSE()),"")</f>
        <v/>
      </c>
      <c r="C1578" t="str">
        <f>IFERROR(VLOOKUP(A1578,CATRAB!$A:$D,4,FALSE()),"")</f>
        <v/>
      </c>
    </row>
    <row r="1579" spans="2:3" x14ac:dyDescent="0.25">
      <c r="B1579" t="str">
        <f>IFERROR(VLOOKUP(A1579,CATRAB!$A:$D,3,FALSE()),"")</f>
        <v/>
      </c>
      <c r="C1579" t="str">
        <f>IFERROR(VLOOKUP(A1579,CATRAB!$A:$D,4,FALSE()),"")</f>
        <v/>
      </c>
    </row>
    <row r="1580" spans="2:3" x14ac:dyDescent="0.25">
      <c r="B1580" t="str">
        <f>IFERROR(VLOOKUP(A1580,CATRAB!$A:$D,3,FALSE()),"")</f>
        <v/>
      </c>
      <c r="C1580" t="str">
        <f>IFERROR(VLOOKUP(A1580,CATRAB!$A:$D,4,FALSE()),"")</f>
        <v/>
      </c>
    </row>
    <row r="1581" spans="2:3" x14ac:dyDescent="0.25">
      <c r="B1581" t="str">
        <f>IFERROR(VLOOKUP(A1581,CATRAB!$A:$D,3,FALSE()),"")</f>
        <v/>
      </c>
      <c r="C1581" t="str">
        <f>IFERROR(VLOOKUP(A1581,CATRAB!$A:$D,4,FALSE()),"")</f>
        <v/>
      </c>
    </row>
    <row r="1582" spans="2:3" x14ac:dyDescent="0.25">
      <c r="B1582" t="str">
        <f>IFERROR(VLOOKUP(A1582,CATRAB!$A:$D,3,FALSE()),"")</f>
        <v/>
      </c>
      <c r="C1582" t="str">
        <f>IFERROR(VLOOKUP(A1582,CATRAB!$A:$D,4,FALSE()),"")</f>
        <v/>
      </c>
    </row>
    <row r="1583" spans="2:3" x14ac:dyDescent="0.25">
      <c r="B1583" t="str">
        <f>IFERROR(VLOOKUP(A1583,CATRAB!$A:$D,3,FALSE()),"")</f>
        <v/>
      </c>
      <c r="C1583" t="str">
        <f>IFERROR(VLOOKUP(A1583,CATRAB!$A:$D,4,FALSE()),"")</f>
        <v/>
      </c>
    </row>
    <row r="1584" spans="2:3" x14ac:dyDescent="0.25">
      <c r="B1584" t="str">
        <f>IFERROR(VLOOKUP(A1584,CATRAB!$A:$D,3,FALSE()),"")</f>
        <v/>
      </c>
      <c r="C1584" t="str">
        <f>IFERROR(VLOOKUP(A1584,CATRAB!$A:$D,4,FALSE()),"")</f>
        <v/>
      </c>
    </row>
    <row r="1585" spans="2:3" x14ac:dyDescent="0.25">
      <c r="B1585" t="str">
        <f>IFERROR(VLOOKUP(A1585,CATRAB!$A:$D,3,FALSE()),"")</f>
        <v/>
      </c>
      <c r="C1585" t="str">
        <f>IFERROR(VLOOKUP(A1585,CATRAB!$A:$D,4,FALSE()),"")</f>
        <v/>
      </c>
    </row>
    <row r="1586" spans="2:3" x14ac:dyDescent="0.25">
      <c r="B1586" t="str">
        <f>IFERROR(VLOOKUP(A1586,CATRAB!$A:$D,3,FALSE()),"")</f>
        <v/>
      </c>
      <c r="C1586" t="str">
        <f>IFERROR(VLOOKUP(A1586,CATRAB!$A:$D,4,FALSE()),"")</f>
        <v/>
      </c>
    </row>
    <row r="1587" spans="2:3" x14ac:dyDescent="0.25">
      <c r="B1587" t="str">
        <f>IFERROR(VLOOKUP(A1587,CATRAB!$A:$D,3,FALSE()),"")</f>
        <v/>
      </c>
      <c r="C1587" t="str">
        <f>IFERROR(VLOOKUP(A1587,CATRAB!$A:$D,4,FALSE()),"")</f>
        <v/>
      </c>
    </row>
    <row r="1588" spans="2:3" x14ac:dyDescent="0.25">
      <c r="B1588" t="str">
        <f>IFERROR(VLOOKUP(A1588,CATRAB!$A:$D,3,FALSE()),"")</f>
        <v/>
      </c>
      <c r="C1588" t="str">
        <f>IFERROR(VLOOKUP(A1588,CATRAB!$A:$D,4,FALSE()),"")</f>
        <v/>
      </c>
    </row>
    <row r="1589" spans="2:3" x14ac:dyDescent="0.25">
      <c r="B1589" t="str">
        <f>IFERROR(VLOOKUP(A1589,CATRAB!$A:$D,3,FALSE()),"")</f>
        <v/>
      </c>
      <c r="C1589" t="str">
        <f>IFERROR(VLOOKUP(A1589,CATRAB!$A:$D,4,FALSE()),"")</f>
        <v/>
      </c>
    </row>
    <row r="1590" spans="2:3" x14ac:dyDescent="0.25">
      <c r="B1590" t="str">
        <f>IFERROR(VLOOKUP(A1590,CATRAB!$A:$D,3,FALSE()),"")</f>
        <v/>
      </c>
      <c r="C1590" t="str">
        <f>IFERROR(VLOOKUP(A1590,CATRAB!$A:$D,4,FALSE()),"")</f>
        <v/>
      </c>
    </row>
    <row r="1591" spans="2:3" x14ac:dyDescent="0.25">
      <c r="B1591" t="str">
        <f>IFERROR(VLOOKUP(A1591,CATRAB!$A:$D,3,FALSE()),"")</f>
        <v/>
      </c>
      <c r="C1591" t="str">
        <f>IFERROR(VLOOKUP(A1591,CATRAB!$A:$D,4,FALSE()),"")</f>
        <v/>
      </c>
    </row>
    <row r="1592" spans="2:3" x14ac:dyDescent="0.25">
      <c r="B1592" t="str">
        <f>IFERROR(VLOOKUP(A1592,CATRAB!$A:$D,3,FALSE()),"")</f>
        <v/>
      </c>
      <c r="C1592" t="str">
        <f>IFERROR(VLOOKUP(A1592,CATRAB!$A:$D,4,FALSE()),"")</f>
        <v/>
      </c>
    </row>
    <row r="1593" spans="2:3" x14ac:dyDescent="0.25">
      <c r="B1593" t="str">
        <f>IFERROR(VLOOKUP(A1593,CATRAB!$A:$D,3,FALSE()),"")</f>
        <v/>
      </c>
      <c r="C1593" t="str">
        <f>IFERROR(VLOOKUP(A1593,CATRAB!$A:$D,4,FALSE()),"")</f>
        <v/>
      </c>
    </row>
    <row r="1594" spans="2:3" x14ac:dyDescent="0.25">
      <c r="B1594" t="str">
        <f>IFERROR(VLOOKUP(A1594,CATRAB!$A:$D,3,FALSE()),"")</f>
        <v/>
      </c>
      <c r="C1594" t="str">
        <f>IFERROR(VLOOKUP(A1594,CATRAB!$A:$D,4,FALSE()),"")</f>
        <v/>
      </c>
    </row>
    <row r="1595" spans="2:3" x14ac:dyDescent="0.25">
      <c r="B1595" t="str">
        <f>IFERROR(VLOOKUP(A1595,CATRAB!$A:$D,3,FALSE()),"")</f>
        <v/>
      </c>
      <c r="C1595" t="str">
        <f>IFERROR(VLOOKUP(A1595,CATRAB!$A:$D,4,FALSE()),"")</f>
        <v/>
      </c>
    </row>
    <row r="1596" spans="2:3" x14ac:dyDescent="0.25">
      <c r="B1596" t="str">
        <f>IFERROR(VLOOKUP(A1596,CATRAB!$A:$D,3,FALSE()),"")</f>
        <v/>
      </c>
      <c r="C1596" t="str">
        <f>IFERROR(VLOOKUP(A1596,CATRAB!$A:$D,4,FALSE()),"")</f>
        <v/>
      </c>
    </row>
    <row r="1597" spans="2:3" x14ac:dyDescent="0.25">
      <c r="B1597" t="str">
        <f>IFERROR(VLOOKUP(A1597,CATRAB!$A:$D,3,FALSE()),"")</f>
        <v/>
      </c>
      <c r="C1597" t="str">
        <f>IFERROR(VLOOKUP(A1597,CATRAB!$A:$D,4,FALSE()),"")</f>
        <v/>
      </c>
    </row>
    <row r="1598" spans="2:3" x14ac:dyDescent="0.25">
      <c r="B1598" t="str">
        <f>IFERROR(VLOOKUP(A1598,CATRAB!$A:$D,3,FALSE()),"")</f>
        <v/>
      </c>
      <c r="C1598" t="str">
        <f>IFERROR(VLOOKUP(A1598,CATRAB!$A:$D,4,FALSE()),"")</f>
        <v/>
      </c>
    </row>
    <row r="1599" spans="2:3" x14ac:dyDescent="0.25">
      <c r="B1599" t="str">
        <f>IFERROR(VLOOKUP(A1599,CATRAB!$A:$D,3,FALSE()),"")</f>
        <v/>
      </c>
      <c r="C1599" t="str">
        <f>IFERROR(VLOOKUP(A1599,CATRAB!$A:$D,4,FALSE()),"")</f>
        <v/>
      </c>
    </row>
    <row r="1600" spans="2:3" x14ac:dyDescent="0.25">
      <c r="B1600" t="str">
        <f>IFERROR(VLOOKUP(A1600,CATRAB!$A:$D,3,FALSE()),"")</f>
        <v/>
      </c>
      <c r="C1600" t="str">
        <f>IFERROR(VLOOKUP(A1600,CATRAB!$A:$D,4,FALSE()),"")</f>
        <v/>
      </c>
    </row>
    <row r="1601" spans="2:3" x14ac:dyDescent="0.25">
      <c r="B1601" t="str">
        <f>IFERROR(VLOOKUP(A1601,CATRAB!$A:$D,3,FALSE()),"")</f>
        <v/>
      </c>
      <c r="C1601" t="str">
        <f>IFERROR(VLOOKUP(A1601,CATRAB!$A:$D,4,FALSE()),"")</f>
        <v/>
      </c>
    </row>
    <row r="1602" spans="2:3" x14ac:dyDescent="0.25">
      <c r="B1602" t="str">
        <f>IFERROR(VLOOKUP(A1602,CATRAB!$A:$D,3,FALSE()),"")</f>
        <v/>
      </c>
      <c r="C1602" t="str">
        <f>IFERROR(VLOOKUP(A1602,CATRAB!$A:$D,4,FALSE()),"")</f>
        <v/>
      </c>
    </row>
    <row r="1603" spans="2:3" x14ac:dyDescent="0.25">
      <c r="B1603" t="str">
        <f>IFERROR(VLOOKUP(A1603,CATRAB!$A:$D,3,FALSE()),"")</f>
        <v/>
      </c>
      <c r="C1603" t="str">
        <f>IFERROR(VLOOKUP(A1603,CATRAB!$A:$D,4,FALSE()),"")</f>
        <v/>
      </c>
    </row>
    <row r="1604" spans="2:3" x14ac:dyDescent="0.25">
      <c r="B1604" t="str">
        <f>IFERROR(VLOOKUP(A1604,CATRAB!$A:$D,3,FALSE()),"")</f>
        <v/>
      </c>
      <c r="C1604" t="str">
        <f>IFERROR(VLOOKUP(A1604,CATRAB!$A:$D,4,FALSE()),"")</f>
        <v/>
      </c>
    </row>
    <row r="1605" spans="2:3" x14ac:dyDescent="0.25">
      <c r="B1605" t="str">
        <f>IFERROR(VLOOKUP(A1605,CATRAB!$A:$D,3,FALSE()),"")</f>
        <v/>
      </c>
      <c r="C1605" t="str">
        <f>IFERROR(VLOOKUP(A1605,CATRAB!$A:$D,4,FALSE()),"")</f>
        <v/>
      </c>
    </row>
    <row r="1606" spans="2:3" x14ac:dyDescent="0.25">
      <c r="B1606" t="str">
        <f>IFERROR(VLOOKUP(A1606,CATRAB!$A:$D,3,FALSE()),"")</f>
        <v/>
      </c>
      <c r="C1606" t="str">
        <f>IFERROR(VLOOKUP(A1606,CATRAB!$A:$D,4,FALSE()),"")</f>
        <v/>
      </c>
    </row>
    <row r="1607" spans="2:3" x14ac:dyDescent="0.25">
      <c r="B1607" t="str">
        <f>IFERROR(VLOOKUP(A1607,CATRAB!$A:$D,3,FALSE()),"")</f>
        <v/>
      </c>
      <c r="C1607" t="str">
        <f>IFERROR(VLOOKUP(A1607,CATRAB!$A:$D,4,FALSE()),"")</f>
        <v/>
      </c>
    </row>
    <row r="1608" spans="2:3" x14ac:dyDescent="0.25">
      <c r="B1608" t="str">
        <f>IFERROR(VLOOKUP(A1608,CATRAB!$A:$D,3,FALSE()),"")</f>
        <v/>
      </c>
      <c r="C1608" t="str">
        <f>IFERROR(VLOOKUP(A1608,CATRAB!$A:$D,4,FALSE()),"")</f>
        <v/>
      </c>
    </row>
    <row r="1609" spans="2:3" x14ac:dyDescent="0.25">
      <c r="B1609" t="str">
        <f>IFERROR(VLOOKUP(A1609,CATRAB!$A:$D,3,FALSE()),"")</f>
        <v/>
      </c>
      <c r="C1609" t="str">
        <f>IFERROR(VLOOKUP(A1609,CATRAB!$A:$D,4,FALSE()),"")</f>
        <v/>
      </c>
    </row>
    <row r="1610" spans="2:3" x14ac:dyDescent="0.25">
      <c r="B1610" t="str">
        <f>IFERROR(VLOOKUP(A1610,CATRAB!$A:$D,3,FALSE()),"")</f>
        <v/>
      </c>
      <c r="C1610" t="str">
        <f>IFERROR(VLOOKUP(A1610,CATRAB!$A:$D,4,FALSE()),"")</f>
        <v/>
      </c>
    </row>
    <row r="1611" spans="2:3" x14ac:dyDescent="0.25">
      <c r="B1611" t="str">
        <f>IFERROR(VLOOKUP(A1611,CATRAB!$A:$D,3,FALSE()),"")</f>
        <v/>
      </c>
      <c r="C1611" t="str">
        <f>IFERROR(VLOOKUP(A1611,CATRAB!$A:$D,4,FALSE()),"")</f>
        <v/>
      </c>
    </row>
    <row r="1612" spans="2:3" x14ac:dyDescent="0.25">
      <c r="B1612" t="str">
        <f>IFERROR(VLOOKUP(A1612,CATRAB!$A:$D,3,FALSE()),"")</f>
        <v/>
      </c>
      <c r="C1612" t="str">
        <f>IFERROR(VLOOKUP(A1612,CATRAB!$A:$D,4,FALSE()),"")</f>
        <v/>
      </c>
    </row>
    <row r="1613" spans="2:3" x14ac:dyDescent="0.25">
      <c r="B1613" t="str">
        <f>IFERROR(VLOOKUP(A1613,CATRAB!$A:$D,3,FALSE()),"")</f>
        <v/>
      </c>
      <c r="C1613" t="str">
        <f>IFERROR(VLOOKUP(A1613,CATRAB!$A:$D,4,FALSE()),"")</f>
        <v/>
      </c>
    </row>
    <row r="1614" spans="2:3" x14ac:dyDescent="0.25">
      <c r="B1614" t="str">
        <f>IFERROR(VLOOKUP(A1614,CATRAB!$A:$D,3,FALSE()),"")</f>
        <v/>
      </c>
      <c r="C1614" t="str">
        <f>IFERROR(VLOOKUP(A1614,CATRAB!$A:$D,4,FALSE()),"")</f>
        <v/>
      </c>
    </row>
    <row r="1615" spans="2:3" x14ac:dyDescent="0.25">
      <c r="B1615" t="str">
        <f>IFERROR(VLOOKUP(A1615,CATRAB!$A:$D,3,FALSE()),"")</f>
        <v/>
      </c>
      <c r="C1615" t="str">
        <f>IFERROR(VLOOKUP(A1615,CATRAB!$A:$D,4,FALSE()),"")</f>
        <v/>
      </c>
    </row>
    <row r="1616" spans="2:3" x14ac:dyDescent="0.25">
      <c r="B1616" t="str">
        <f>IFERROR(VLOOKUP(A1616,CATRAB!$A:$D,3,FALSE()),"")</f>
        <v/>
      </c>
      <c r="C1616" t="str">
        <f>IFERROR(VLOOKUP(A1616,CATRAB!$A:$D,4,FALSE()),"")</f>
        <v/>
      </c>
    </row>
    <row r="1617" spans="2:3" x14ac:dyDescent="0.25">
      <c r="B1617" t="str">
        <f>IFERROR(VLOOKUP(A1617,CATRAB!$A:$D,3,FALSE()),"")</f>
        <v/>
      </c>
      <c r="C1617" t="str">
        <f>IFERROR(VLOOKUP(A1617,CATRAB!$A:$D,4,FALSE()),"")</f>
        <v/>
      </c>
    </row>
    <row r="1618" spans="2:3" x14ac:dyDescent="0.25">
      <c r="B1618" t="str">
        <f>IFERROR(VLOOKUP(A1618,CATRAB!$A:$D,3,FALSE()),"")</f>
        <v/>
      </c>
      <c r="C1618" t="str">
        <f>IFERROR(VLOOKUP(A1618,CATRAB!$A:$D,4,FALSE()),"")</f>
        <v/>
      </c>
    </row>
    <row r="1619" spans="2:3" x14ac:dyDescent="0.25">
      <c r="B1619" t="str">
        <f>IFERROR(VLOOKUP(A1619,CATRAB!$A:$D,3,FALSE()),"")</f>
        <v/>
      </c>
      <c r="C1619" t="str">
        <f>IFERROR(VLOOKUP(A1619,CATRAB!$A:$D,4,FALSE()),"")</f>
        <v/>
      </c>
    </row>
    <row r="1620" spans="2:3" x14ac:dyDescent="0.25">
      <c r="B1620" t="str">
        <f>IFERROR(VLOOKUP(A1620,CATRAB!$A:$D,3,FALSE()),"")</f>
        <v/>
      </c>
      <c r="C1620" t="str">
        <f>IFERROR(VLOOKUP(A1620,CATRAB!$A:$D,4,FALSE()),"")</f>
        <v/>
      </c>
    </row>
    <row r="1621" spans="2:3" x14ac:dyDescent="0.25">
      <c r="B1621" t="str">
        <f>IFERROR(VLOOKUP(A1621,CATRAB!$A:$D,3,FALSE()),"")</f>
        <v/>
      </c>
      <c r="C1621" t="str">
        <f>IFERROR(VLOOKUP(A1621,CATRAB!$A:$D,4,FALSE()),"")</f>
        <v/>
      </c>
    </row>
    <row r="1622" spans="2:3" x14ac:dyDescent="0.25">
      <c r="B1622" t="str">
        <f>IFERROR(VLOOKUP(A1622,CATRAB!$A:$D,3,FALSE()),"")</f>
        <v/>
      </c>
      <c r="C1622" t="str">
        <f>IFERROR(VLOOKUP(A1622,CATRAB!$A:$D,4,FALSE()),"")</f>
        <v/>
      </c>
    </row>
    <row r="1623" spans="2:3" x14ac:dyDescent="0.25">
      <c r="B1623" t="str">
        <f>IFERROR(VLOOKUP(A1623,CATRAB!$A:$D,3,FALSE()),"")</f>
        <v/>
      </c>
      <c r="C1623" t="str">
        <f>IFERROR(VLOOKUP(A1623,CATRAB!$A:$D,4,FALSE()),"")</f>
        <v/>
      </c>
    </row>
    <row r="1624" spans="2:3" x14ac:dyDescent="0.25">
      <c r="B1624" t="str">
        <f>IFERROR(VLOOKUP(A1624,CATRAB!$A:$D,3,FALSE()),"")</f>
        <v/>
      </c>
      <c r="C1624" t="str">
        <f>IFERROR(VLOOKUP(A1624,CATRAB!$A:$D,4,FALSE()),"")</f>
        <v/>
      </c>
    </row>
    <row r="1625" spans="2:3" x14ac:dyDescent="0.25">
      <c r="B1625" t="str">
        <f>IFERROR(VLOOKUP(A1625,CATRAB!$A:$D,3,FALSE()),"")</f>
        <v/>
      </c>
      <c r="C1625" t="str">
        <f>IFERROR(VLOOKUP(A1625,CATRAB!$A:$D,4,FALSE()),"")</f>
        <v/>
      </c>
    </row>
    <row r="1626" spans="2:3" x14ac:dyDescent="0.25">
      <c r="B1626" t="str">
        <f>IFERROR(VLOOKUP(A1626,CATRAB!$A:$D,3,FALSE()),"")</f>
        <v/>
      </c>
      <c r="C1626" t="str">
        <f>IFERROR(VLOOKUP(A1626,CATRAB!$A:$D,4,FALSE()),"")</f>
        <v/>
      </c>
    </row>
    <row r="1627" spans="2:3" x14ac:dyDescent="0.25">
      <c r="B1627" t="str">
        <f>IFERROR(VLOOKUP(A1627,CATRAB!$A:$D,3,FALSE()),"")</f>
        <v/>
      </c>
      <c r="C1627" t="str">
        <f>IFERROR(VLOOKUP(A1627,CATRAB!$A:$D,4,FALSE()),"")</f>
        <v/>
      </c>
    </row>
    <row r="1628" spans="2:3" x14ac:dyDescent="0.25">
      <c r="B1628" t="str">
        <f>IFERROR(VLOOKUP(A1628,CATRAB!$A:$D,3,FALSE()),"")</f>
        <v/>
      </c>
      <c r="C1628" t="str">
        <f>IFERROR(VLOOKUP(A1628,CATRAB!$A:$D,4,FALSE()),"")</f>
        <v/>
      </c>
    </row>
    <row r="1629" spans="2:3" x14ac:dyDescent="0.25">
      <c r="B1629" t="str">
        <f>IFERROR(VLOOKUP(A1629,CATRAB!$A:$D,3,FALSE()),"")</f>
        <v/>
      </c>
      <c r="C1629" t="str">
        <f>IFERROR(VLOOKUP(A1629,CATRAB!$A:$D,4,FALSE()),"")</f>
        <v/>
      </c>
    </row>
    <row r="1630" spans="2:3" x14ac:dyDescent="0.25">
      <c r="B1630" t="str">
        <f>IFERROR(VLOOKUP(A1630,CATRAB!$A:$D,3,FALSE()),"")</f>
        <v/>
      </c>
      <c r="C1630" t="str">
        <f>IFERROR(VLOOKUP(A1630,CATRAB!$A:$D,4,FALSE()),"")</f>
        <v/>
      </c>
    </row>
    <row r="1631" spans="2:3" x14ac:dyDescent="0.25">
      <c r="B1631" t="str">
        <f>IFERROR(VLOOKUP(A1631,CATRAB!$A:$D,3,FALSE()),"")</f>
        <v/>
      </c>
      <c r="C1631" t="str">
        <f>IFERROR(VLOOKUP(A1631,CATRAB!$A:$D,4,FALSE()),"")</f>
        <v/>
      </c>
    </row>
    <row r="1632" spans="2:3" x14ac:dyDescent="0.25">
      <c r="B1632" t="str">
        <f>IFERROR(VLOOKUP(A1632,CATRAB!$A:$D,3,FALSE()),"")</f>
        <v/>
      </c>
      <c r="C1632" t="str">
        <f>IFERROR(VLOOKUP(A1632,CATRAB!$A:$D,4,FALSE()),"")</f>
        <v/>
      </c>
    </row>
    <row r="1633" spans="2:3" x14ac:dyDescent="0.25">
      <c r="B1633" t="str">
        <f>IFERROR(VLOOKUP(A1633,CATRAB!$A:$D,3,FALSE()),"")</f>
        <v/>
      </c>
      <c r="C1633" t="str">
        <f>IFERROR(VLOOKUP(A1633,CATRAB!$A:$D,4,FALSE()),"")</f>
        <v/>
      </c>
    </row>
    <row r="1634" spans="2:3" x14ac:dyDescent="0.25">
      <c r="B1634" t="str">
        <f>IFERROR(VLOOKUP(A1634,CATRAB!$A:$D,3,FALSE()),"")</f>
        <v/>
      </c>
      <c r="C1634" t="str">
        <f>IFERROR(VLOOKUP(A1634,CATRAB!$A:$D,4,FALSE()),"")</f>
        <v/>
      </c>
    </row>
    <row r="1635" spans="2:3" x14ac:dyDescent="0.25">
      <c r="B1635" t="str">
        <f>IFERROR(VLOOKUP(A1635,CATRAB!$A:$D,3,FALSE()),"")</f>
        <v/>
      </c>
      <c r="C1635" t="str">
        <f>IFERROR(VLOOKUP(A1635,CATRAB!$A:$D,4,FALSE()),"")</f>
        <v/>
      </c>
    </row>
    <row r="1636" spans="2:3" x14ac:dyDescent="0.25">
      <c r="B1636" t="str">
        <f>IFERROR(VLOOKUP(A1636,CATRAB!$A:$D,3,FALSE()),"")</f>
        <v/>
      </c>
      <c r="C1636" t="str">
        <f>IFERROR(VLOOKUP(A1636,CATRAB!$A:$D,4,FALSE()),"")</f>
        <v/>
      </c>
    </row>
    <row r="1637" spans="2:3" x14ac:dyDescent="0.25">
      <c r="B1637" t="str">
        <f>IFERROR(VLOOKUP(A1637,CATRAB!$A:$D,3,FALSE()),"")</f>
        <v/>
      </c>
      <c r="C1637" t="str">
        <f>IFERROR(VLOOKUP(A1637,CATRAB!$A:$D,4,FALSE()),"")</f>
        <v/>
      </c>
    </row>
    <row r="1638" spans="2:3" x14ac:dyDescent="0.25">
      <c r="B1638" t="str">
        <f>IFERROR(VLOOKUP(A1638,CATRAB!$A:$D,3,FALSE()),"")</f>
        <v/>
      </c>
      <c r="C1638" t="str">
        <f>IFERROR(VLOOKUP(A1638,CATRAB!$A:$D,4,FALSE()),"")</f>
        <v/>
      </c>
    </row>
    <row r="1639" spans="2:3" x14ac:dyDescent="0.25">
      <c r="B1639" t="str">
        <f>IFERROR(VLOOKUP(A1639,CATRAB!$A:$D,3,FALSE()),"")</f>
        <v/>
      </c>
      <c r="C1639" t="str">
        <f>IFERROR(VLOOKUP(A1639,CATRAB!$A:$D,4,FALSE()),"")</f>
        <v/>
      </c>
    </row>
    <row r="1640" spans="2:3" x14ac:dyDescent="0.25">
      <c r="B1640" t="str">
        <f>IFERROR(VLOOKUP(A1640,CATRAB!$A:$D,3,FALSE()),"")</f>
        <v/>
      </c>
      <c r="C1640" t="str">
        <f>IFERROR(VLOOKUP(A1640,CATRAB!$A:$D,4,FALSE()),"")</f>
        <v/>
      </c>
    </row>
    <row r="1641" spans="2:3" x14ac:dyDescent="0.25">
      <c r="B1641" t="str">
        <f>IFERROR(VLOOKUP(A1641,CATRAB!$A:$D,3,FALSE()),"")</f>
        <v/>
      </c>
      <c r="C1641" t="str">
        <f>IFERROR(VLOOKUP(A1641,CATRAB!$A:$D,4,FALSE()),"")</f>
        <v/>
      </c>
    </row>
    <row r="1642" spans="2:3" x14ac:dyDescent="0.25">
      <c r="B1642" t="str">
        <f>IFERROR(VLOOKUP(A1642,CATRAB!$A:$D,3,FALSE()),"")</f>
        <v/>
      </c>
      <c r="C1642" t="str">
        <f>IFERROR(VLOOKUP(A1642,CATRAB!$A:$D,4,FALSE()),"")</f>
        <v/>
      </c>
    </row>
    <row r="1643" spans="2:3" x14ac:dyDescent="0.25">
      <c r="B1643" t="str">
        <f>IFERROR(VLOOKUP(A1643,CATRAB!$A:$D,3,FALSE()),"")</f>
        <v/>
      </c>
      <c r="C1643" t="str">
        <f>IFERROR(VLOOKUP(A1643,CATRAB!$A:$D,4,FALSE()),"")</f>
        <v/>
      </c>
    </row>
    <row r="1644" spans="2:3" x14ac:dyDescent="0.25">
      <c r="B1644" t="str">
        <f>IFERROR(VLOOKUP(A1644,CATRAB!$A:$D,3,FALSE()),"")</f>
        <v/>
      </c>
      <c r="C1644" t="str">
        <f>IFERROR(VLOOKUP(A1644,CATRAB!$A:$D,4,FALSE()),"")</f>
        <v/>
      </c>
    </row>
    <row r="1645" spans="2:3" x14ac:dyDescent="0.25">
      <c r="B1645" t="str">
        <f>IFERROR(VLOOKUP(A1645,CATRAB!$A:$D,3,FALSE()),"")</f>
        <v/>
      </c>
      <c r="C1645" t="str">
        <f>IFERROR(VLOOKUP(A1645,CATRAB!$A:$D,4,FALSE()),"")</f>
        <v/>
      </c>
    </row>
    <row r="1646" spans="2:3" x14ac:dyDescent="0.25">
      <c r="B1646" t="str">
        <f>IFERROR(VLOOKUP(A1646,CATRAB!$A:$D,3,FALSE()),"")</f>
        <v/>
      </c>
      <c r="C1646" t="str">
        <f>IFERROR(VLOOKUP(A1646,CATRAB!$A:$D,4,FALSE()),"")</f>
        <v/>
      </c>
    </row>
    <row r="1647" spans="2:3" x14ac:dyDescent="0.25">
      <c r="B1647" t="str">
        <f>IFERROR(VLOOKUP(A1647,CATRAB!$A:$D,3,FALSE()),"")</f>
        <v/>
      </c>
      <c r="C1647" t="str">
        <f>IFERROR(VLOOKUP(A1647,CATRAB!$A:$D,4,FALSE()),"")</f>
        <v/>
      </c>
    </row>
    <row r="1648" spans="2:3" x14ac:dyDescent="0.25">
      <c r="B1648" t="str">
        <f>IFERROR(VLOOKUP(A1648,CATRAB!$A:$D,3,FALSE()),"")</f>
        <v/>
      </c>
      <c r="C1648" t="str">
        <f>IFERROR(VLOOKUP(A1648,CATRAB!$A:$D,4,FALSE()),"")</f>
        <v/>
      </c>
    </row>
    <row r="1649" spans="2:3" x14ac:dyDescent="0.25">
      <c r="B1649" t="str">
        <f>IFERROR(VLOOKUP(A1649,CATRAB!$A:$D,3,FALSE()),"")</f>
        <v/>
      </c>
      <c r="C1649" t="str">
        <f>IFERROR(VLOOKUP(A1649,CATRAB!$A:$D,4,FALSE()),"")</f>
        <v/>
      </c>
    </row>
    <row r="1650" spans="2:3" x14ac:dyDescent="0.25">
      <c r="B1650" t="str">
        <f>IFERROR(VLOOKUP(A1650,CATRAB!$A:$D,3,FALSE()),"")</f>
        <v/>
      </c>
      <c r="C1650" t="str">
        <f>IFERROR(VLOOKUP(A1650,CATRAB!$A:$D,4,FALSE()),"")</f>
        <v/>
      </c>
    </row>
    <row r="1651" spans="2:3" x14ac:dyDescent="0.25">
      <c r="B1651" t="str">
        <f>IFERROR(VLOOKUP(A1651,CATRAB!$A:$D,3,FALSE()),"")</f>
        <v/>
      </c>
      <c r="C1651" t="str">
        <f>IFERROR(VLOOKUP(A1651,CATRAB!$A:$D,4,FALSE()),"")</f>
        <v/>
      </c>
    </row>
    <row r="1652" spans="2:3" x14ac:dyDescent="0.25">
      <c r="B1652" t="str">
        <f>IFERROR(VLOOKUP(A1652,CATRAB!$A:$D,3,FALSE()),"")</f>
        <v/>
      </c>
      <c r="C1652" t="str">
        <f>IFERROR(VLOOKUP(A1652,CATRAB!$A:$D,4,FALSE()),"")</f>
        <v/>
      </c>
    </row>
    <row r="1653" spans="2:3" x14ac:dyDescent="0.25">
      <c r="B1653" t="str">
        <f>IFERROR(VLOOKUP(A1653,CATRAB!$A:$D,3,FALSE()),"")</f>
        <v/>
      </c>
      <c r="C1653" t="str">
        <f>IFERROR(VLOOKUP(A1653,CATRAB!$A:$D,4,FALSE()),"")</f>
        <v/>
      </c>
    </row>
    <row r="1654" spans="2:3" x14ac:dyDescent="0.25">
      <c r="B1654" t="str">
        <f>IFERROR(VLOOKUP(A1654,CATRAB!$A:$D,3,FALSE()),"")</f>
        <v/>
      </c>
      <c r="C1654" t="str">
        <f>IFERROR(VLOOKUP(A1654,CATRAB!$A:$D,4,FALSE()),"")</f>
        <v/>
      </c>
    </row>
    <row r="1655" spans="2:3" x14ac:dyDescent="0.25">
      <c r="B1655" t="str">
        <f>IFERROR(VLOOKUP(A1655,CATRAB!$A:$D,3,FALSE()),"")</f>
        <v/>
      </c>
      <c r="C1655" t="str">
        <f>IFERROR(VLOOKUP(A1655,CATRAB!$A:$D,4,FALSE()),"")</f>
        <v/>
      </c>
    </row>
    <row r="1656" spans="2:3" x14ac:dyDescent="0.25">
      <c r="B1656" t="str">
        <f>IFERROR(VLOOKUP(A1656,CATRAB!$A:$D,3,FALSE()),"")</f>
        <v/>
      </c>
      <c r="C1656" t="str">
        <f>IFERROR(VLOOKUP(A1656,CATRAB!$A:$D,4,FALSE()),"")</f>
        <v/>
      </c>
    </row>
    <row r="1657" spans="2:3" x14ac:dyDescent="0.25">
      <c r="B1657" t="str">
        <f>IFERROR(VLOOKUP(A1657,CATRAB!$A:$D,3,FALSE()),"")</f>
        <v/>
      </c>
      <c r="C1657" t="str">
        <f>IFERROR(VLOOKUP(A1657,CATRAB!$A:$D,4,FALSE()),"")</f>
        <v/>
      </c>
    </row>
    <row r="1658" spans="2:3" x14ac:dyDescent="0.25">
      <c r="B1658" t="str">
        <f>IFERROR(VLOOKUP(A1658,CATRAB!$A:$D,3,FALSE()),"")</f>
        <v/>
      </c>
      <c r="C1658" t="str">
        <f>IFERROR(VLOOKUP(A1658,CATRAB!$A:$D,4,FALSE()),"")</f>
        <v/>
      </c>
    </row>
    <row r="1659" spans="2:3" x14ac:dyDescent="0.25">
      <c r="B1659" t="str">
        <f>IFERROR(VLOOKUP(A1659,CATRAB!$A:$D,3,FALSE()),"")</f>
        <v/>
      </c>
      <c r="C1659" t="str">
        <f>IFERROR(VLOOKUP(A1659,CATRAB!$A:$D,4,FALSE()),"")</f>
        <v/>
      </c>
    </row>
    <row r="1660" spans="2:3" x14ac:dyDescent="0.25">
      <c r="B1660" t="str">
        <f>IFERROR(VLOOKUP(A1660,CATRAB!$A:$D,3,FALSE()),"")</f>
        <v/>
      </c>
      <c r="C1660" t="str">
        <f>IFERROR(VLOOKUP(A1660,CATRAB!$A:$D,4,FALSE()),"")</f>
        <v/>
      </c>
    </row>
    <row r="1661" spans="2:3" x14ac:dyDescent="0.25">
      <c r="B1661" t="str">
        <f>IFERROR(VLOOKUP(A1661,CATRAB!$A:$D,3,FALSE()),"")</f>
        <v/>
      </c>
      <c r="C1661" t="str">
        <f>IFERROR(VLOOKUP(A1661,CATRAB!$A:$D,4,FALSE()),"")</f>
        <v/>
      </c>
    </row>
    <row r="1662" spans="2:3" x14ac:dyDescent="0.25">
      <c r="B1662" t="str">
        <f>IFERROR(VLOOKUP(A1662,CATRAB!$A:$D,3,FALSE()),"")</f>
        <v/>
      </c>
      <c r="C1662" t="str">
        <f>IFERROR(VLOOKUP(A1662,CATRAB!$A:$D,4,FALSE()),"")</f>
        <v/>
      </c>
    </row>
    <row r="1663" spans="2:3" x14ac:dyDescent="0.25">
      <c r="B1663" t="str">
        <f>IFERROR(VLOOKUP(A1663,CATRAB!$A:$D,3,FALSE()),"")</f>
        <v/>
      </c>
      <c r="C1663" t="str">
        <f>IFERROR(VLOOKUP(A1663,CATRAB!$A:$D,4,FALSE()),"")</f>
        <v/>
      </c>
    </row>
    <row r="1664" spans="2:3" x14ac:dyDescent="0.25">
      <c r="B1664" t="str">
        <f>IFERROR(VLOOKUP(A1664,CATRAB!$A:$D,3,FALSE()),"")</f>
        <v/>
      </c>
      <c r="C1664" t="str">
        <f>IFERROR(VLOOKUP(A1664,CATRAB!$A:$D,4,FALSE()),"")</f>
        <v/>
      </c>
    </row>
    <row r="1665" spans="2:3" x14ac:dyDescent="0.25">
      <c r="B1665" t="str">
        <f>IFERROR(VLOOKUP(A1665,CATRAB!$A:$D,3,FALSE()),"")</f>
        <v/>
      </c>
      <c r="C1665" t="str">
        <f>IFERROR(VLOOKUP(A1665,CATRAB!$A:$D,4,FALSE()),"")</f>
        <v/>
      </c>
    </row>
    <row r="1666" spans="2:3" x14ac:dyDescent="0.25">
      <c r="B1666" t="str">
        <f>IFERROR(VLOOKUP(A1666,CATRAB!$A:$D,3,FALSE()),"")</f>
        <v/>
      </c>
      <c r="C1666" t="str">
        <f>IFERROR(VLOOKUP(A1666,CATRAB!$A:$D,4,FALSE()),"")</f>
        <v/>
      </c>
    </row>
    <row r="1667" spans="2:3" x14ac:dyDescent="0.25">
      <c r="B1667" t="str">
        <f>IFERROR(VLOOKUP(A1667,CATRAB!$A:$D,3,FALSE()),"")</f>
        <v/>
      </c>
      <c r="C1667" t="str">
        <f>IFERROR(VLOOKUP(A1667,CATRAB!$A:$D,4,FALSE()),"")</f>
        <v/>
      </c>
    </row>
    <row r="1668" spans="2:3" x14ac:dyDescent="0.25">
      <c r="B1668" t="str">
        <f>IFERROR(VLOOKUP(A1668,CATRAB!$A:$D,3,FALSE()),"")</f>
        <v/>
      </c>
      <c r="C1668" t="str">
        <f>IFERROR(VLOOKUP(A1668,CATRAB!$A:$D,4,FALSE()),"")</f>
        <v/>
      </c>
    </row>
    <row r="1669" spans="2:3" x14ac:dyDescent="0.25">
      <c r="B1669" t="str">
        <f>IFERROR(VLOOKUP(A1669,CATRAB!$A:$D,3,FALSE()),"")</f>
        <v/>
      </c>
      <c r="C1669" t="str">
        <f>IFERROR(VLOOKUP(A1669,CATRAB!$A:$D,4,FALSE()),"")</f>
        <v/>
      </c>
    </row>
    <row r="1670" spans="2:3" x14ac:dyDescent="0.25">
      <c r="B1670" t="str">
        <f>IFERROR(VLOOKUP(A1670,CATRAB!$A:$D,3,FALSE()),"")</f>
        <v/>
      </c>
      <c r="C1670" t="str">
        <f>IFERROR(VLOOKUP(A1670,CATRAB!$A:$D,4,FALSE()),"")</f>
        <v/>
      </c>
    </row>
    <row r="1671" spans="2:3" x14ac:dyDescent="0.25">
      <c r="B1671" t="str">
        <f>IFERROR(VLOOKUP(A1671,CATRAB!$A:$D,3,FALSE()),"")</f>
        <v/>
      </c>
      <c r="C1671" t="str">
        <f>IFERROR(VLOOKUP(A1671,CATRAB!$A:$D,4,FALSE()),"")</f>
        <v/>
      </c>
    </row>
    <row r="1672" spans="2:3" x14ac:dyDescent="0.25">
      <c r="B1672" t="str">
        <f>IFERROR(VLOOKUP(A1672,CATRAB!$A:$D,3,FALSE()),"")</f>
        <v/>
      </c>
      <c r="C1672" t="str">
        <f>IFERROR(VLOOKUP(A1672,CATRAB!$A:$D,4,FALSE()),"")</f>
        <v/>
      </c>
    </row>
    <row r="1673" spans="2:3" x14ac:dyDescent="0.25">
      <c r="B1673" t="str">
        <f>IFERROR(VLOOKUP(A1673,CATRAB!$A:$D,3,FALSE()),"")</f>
        <v/>
      </c>
      <c r="C1673" t="str">
        <f>IFERROR(VLOOKUP(A1673,CATRAB!$A:$D,4,FALSE()),"")</f>
        <v/>
      </c>
    </row>
    <row r="1674" spans="2:3" x14ac:dyDescent="0.25">
      <c r="B1674" t="str">
        <f>IFERROR(VLOOKUP(A1674,CATRAB!$A:$D,3,FALSE()),"")</f>
        <v/>
      </c>
      <c r="C1674" t="str">
        <f>IFERROR(VLOOKUP(A1674,CATRAB!$A:$D,4,FALSE()),"")</f>
        <v/>
      </c>
    </row>
    <row r="1675" spans="2:3" x14ac:dyDescent="0.25">
      <c r="B1675" t="str">
        <f>IFERROR(VLOOKUP(A1675,CATRAB!$A:$D,3,FALSE()),"")</f>
        <v/>
      </c>
      <c r="C1675" t="str">
        <f>IFERROR(VLOOKUP(A1675,CATRAB!$A:$D,4,FALSE()),"")</f>
        <v/>
      </c>
    </row>
    <row r="1676" spans="2:3" x14ac:dyDescent="0.25">
      <c r="B1676" t="str">
        <f>IFERROR(VLOOKUP(A1676,CATRAB!$A:$D,3,FALSE()),"")</f>
        <v/>
      </c>
      <c r="C1676" t="str">
        <f>IFERROR(VLOOKUP(A1676,CATRAB!$A:$D,4,FALSE()),"")</f>
        <v/>
      </c>
    </row>
    <row r="1677" spans="2:3" x14ac:dyDescent="0.25">
      <c r="B1677" t="str">
        <f>IFERROR(VLOOKUP(A1677,CATRAB!$A:$D,3,FALSE()),"")</f>
        <v/>
      </c>
      <c r="C1677" t="str">
        <f>IFERROR(VLOOKUP(A1677,CATRAB!$A:$D,4,FALSE()),"")</f>
        <v/>
      </c>
    </row>
    <row r="1678" spans="2:3" x14ac:dyDescent="0.25">
      <c r="B1678" t="str">
        <f>IFERROR(VLOOKUP(A1678,CATRAB!$A:$D,3,FALSE()),"")</f>
        <v/>
      </c>
      <c r="C1678" t="str">
        <f>IFERROR(VLOOKUP(A1678,CATRAB!$A:$D,4,FALSE()),"")</f>
        <v/>
      </c>
    </row>
    <row r="1679" spans="2:3" x14ac:dyDescent="0.25">
      <c r="B1679" t="str">
        <f>IFERROR(VLOOKUP(A1679,CATRAB!$A:$D,3,FALSE()),"")</f>
        <v/>
      </c>
      <c r="C1679" t="str">
        <f>IFERROR(VLOOKUP(A1679,CATRAB!$A:$D,4,FALSE()),"")</f>
        <v/>
      </c>
    </row>
    <row r="1680" spans="2:3" x14ac:dyDescent="0.25">
      <c r="B1680" t="str">
        <f>IFERROR(VLOOKUP(A1680,CATRAB!$A:$D,3,FALSE()),"")</f>
        <v/>
      </c>
      <c r="C1680" t="str">
        <f>IFERROR(VLOOKUP(A1680,CATRAB!$A:$D,4,FALSE()),"")</f>
        <v/>
      </c>
    </row>
    <row r="1681" spans="2:3" x14ac:dyDescent="0.25">
      <c r="B1681" t="str">
        <f>IFERROR(VLOOKUP(A1681,CATRAB!$A:$D,3,FALSE()),"")</f>
        <v/>
      </c>
      <c r="C1681" t="str">
        <f>IFERROR(VLOOKUP(A1681,CATRAB!$A:$D,4,FALSE()),"")</f>
        <v/>
      </c>
    </row>
    <row r="1682" spans="2:3" x14ac:dyDescent="0.25">
      <c r="B1682" t="str">
        <f>IFERROR(VLOOKUP(A1682,CATRAB!$A:$D,3,FALSE()),"")</f>
        <v/>
      </c>
      <c r="C1682" t="str">
        <f>IFERROR(VLOOKUP(A1682,CATRAB!$A:$D,4,FALSE()),"")</f>
        <v/>
      </c>
    </row>
    <row r="1683" spans="2:3" x14ac:dyDescent="0.25">
      <c r="B1683" t="str">
        <f>IFERROR(VLOOKUP(A1683,CATRAB!$A:$D,3,FALSE()),"")</f>
        <v/>
      </c>
      <c r="C1683" t="str">
        <f>IFERROR(VLOOKUP(A1683,CATRAB!$A:$D,4,FALSE()),"")</f>
        <v/>
      </c>
    </row>
    <row r="1684" spans="2:3" x14ac:dyDescent="0.25">
      <c r="B1684" t="str">
        <f>IFERROR(VLOOKUP(A1684,CATRAB!$A:$D,3,FALSE()),"")</f>
        <v/>
      </c>
      <c r="C1684" t="str">
        <f>IFERROR(VLOOKUP(A1684,CATRAB!$A:$D,4,FALSE()),"")</f>
        <v/>
      </c>
    </row>
    <row r="1685" spans="2:3" x14ac:dyDescent="0.25">
      <c r="B1685" t="str">
        <f>IFERROR(VLOOKUP(A1685,CATRAB!$A:$D,3,FALSE()),"")</f>
        <v/>
      </c>
      <c r="C1685" t="str">
        <f>IFERROR(VLOOKUP(A1685,CATRAB!$A:$D,4,FALSE()),"")</f>
        <v/>
      </c>
    </row>
    <row r="1686" spans="2:3" x14ac:dyDescent="0.25">
      <c r="B1686" t="str">
        <f>IFERROR(VLOOKUP(A1686,CATRAB!$A:$D,3,FALSE()),"")</f>
        <v/>
      </c>
      <c r="C1686" t="str">
        <f>IFERROR(VLOOKUP(A1686,CATRAB!$A:$D,4,FALSE()),"")</f>
        <v/>
      </c>
    </row>
    <row r="1687" spans="2:3" x14ac:dyDescent="0.25">
      <c r="B1687" t="str">
        <f>IFERROR(VLOOKUP(A1687,CATRAB!$A:$D,3,FALSE()),"")</f>
        <v/>
      </c>
      <c r="C1687" t="str">
        <f>IFERROR(VLOOKUP(A1687,CATRAB!$A:$D,4,FALSE()),"")</f>
        <v/>
      </c>
    </row>
    <row r="1688" spans="2:3" x14ac:dyDescent="0.25">
      <c r="B1688" t="str">
        <f>IFERROR(VLOOKUP(A1688,CATRAB!$A:$D,3,FALSE()),"")</f>
        <v/>
      </c>
      <c r="C1688" t="str">
        <f>IFERROR(VLOOKUP(A1688,CATRAB!$A:$D,4,FALSE()),"")</f>
        <v/>
      </c>
    </row>
    <row r="1689" spans="2:3" x14ac:dyDescent="0.25">
      <c r="B1689" t="str">
        <f>IFERROR(VLOOKUP(A1689,CATRAB!$A:$D,3,FALSE()),"")</f>
        <v/>
      </c>
      <c r="C1689" t="str">
        <f>IFERROR(VLOOKUP(A1689,CATRAB!$A:$D,4,FALSE()),"")</f>
        <v/>
      </c>
    </row>
    <row r="1690" spans="2:3" x14ac:dyDescent="0.25">
      <c r="B1690" t="str">
        <f>IFERROR(VLOOKUP(A1690,CATRAB!$A:$D,3,FALSE()),"")</f>
        <v/>
      </c>
      <c r="C1690" t="str">
        <f>IFERROR(VLOOKUP(A1690,CATRAB!$A:$D,4,FALSE()),"")</f>
        <v/>
      </c>
    </row>
    <row r="1691" spans="2:3" x14ac:dyDescent="0.25">
      <c r="B1691" t="str">
        <f>IFERROR(VLOOKUP(A1691,CATRAB!$A:$D,3,FALSE()),"")</f>
        <v/>
      </c>
      <c r="C1691" t="str">
        <f>IFERROR(VLOOKUP(A1691,CATRAB!$A:$D,4,FALSE()),"")</f>
        <v/>
      </c>
    </row>
    <row r="1692" spans="2:3" x14ac:dyDescent="0.25">
      <c r="B1692" t="str">
        <f>IFERROR(VLOOKUP(A1692,CATRAB!$A:$D,3,FALSE()),"")</f>
        <v/>
      </c>
      <c r="C1692" t="str">
        <f>IFERROR(VLOOKUP(A1692,CATRAB!$A:$D,4,FALSE()),"")</f>
        <v/>
      </c>
    </row>
    <row r="1693" spans="2:3" x14ac:dyDescent="0.25">
      <c r="B1693" t="str">
        <f>IFERROR(VLOOKUP(A1693,CATRAB!$A:$D,3,FALSE()),"")</f>
        <v/>
      </c>
      <c r="C1693" t="str">
        <f>IFERROR(VLOOKUP(A1693,CATRAB!$A:$D,4,FALSE()),"")</f>
        <v/>
      </c>
    </row>
    <row r="1694" spans="2:3" x14ac:dyDescent="0.25">
      <c r="B1694" t="str">
        <f>IFERROR(VLOOKUP(A1694,CATRAB!$A:$D,3,FALSE()),"")</f>
        <v/>
      </c>
      <c r="C1694" t="str">
        <f>IFERROR(VLOOKUP(A1694,CATRAB!$A:$D,4,FALSE()),"")</f>
        <v/>
      </c>
    </row>
    <row r="1695" spans="2:3" x14ac:dyDescent="0.25">
      <c r="B1695" t="str">
        <f>IFERROR(VLOOKUP(A1695,CATRAB!$A:$D,3,FALSE()),"")</f>
        <v/>
      </c>
      <c r="C1695" t="str">
        <f>IFERROR(VLOOKUP(A1695,CATRAB!$A:$D,4,FALSE()),"")</f>
        <v/>
      </c>
    </row>
    <row r="1696" spans="2:3" x14ac:dyDescent="0.25">
      <c r="B1696" t="str">
        <f>IFERROR(VLOOKUP(A1696,CATRAB!$A:$D,3,FALSE()),"")</f>
        <v/>
      </c>
      <c r="C1696" t="str">
        <f>IFERROR(VLOOKUP(A1696,CATRAB!$A:$D,4,FALSE()),"")</f>
        <v/>
      </c>
    </row>
    <row r="1697" spans="2:3" x14ac:dyDescent="0.25">
      <c r="B1697" t="str">
        <f>IFERROR(VLOOKUP(A1697,CATRAB!$A:$D,3,FALSE()),"")</f>
        <v/>
      </c>
      <c r="C1697" t="str">
        <f>IFERROR(VLOOKUP(A1697,CATRAB!$A:$D,4,FALSE()),"")</f>
        <v/>
      </c>
    </row>
    <row r="1698" spans="2:3" x14ac:dyDescent="0.25">
      <c r="B1698" t="str">
        <f>IFERROR(VLOOKUP(A1698,CATRAB!$A:$D,3,FALSE()),"")</f>
        <v/>
      </c>
      <c r="C1698" t="str">
        <f>IFERROR(VLOOKUP(A1698,CATRAB!$A:$D,4,FALSE()),"")</f>
        <v/>
      </c>
    </row>
    <row r="1699" spans="2:3" x14ac:dyDescent="0.25">
      <c r="B1699" t="str">
        <f>IFERROR(VLOOKUP(A1699,CATRAB!$A:$D,3,FALSE()),"")</f>
        <v/>
      </c>
      <c r="C1699" t="str">
        <f>IFERROR(VLOOKUP(A1699,CATRAB!$A:$D,4,FALSE()),"")</f>
        <v/>
      </c>
    </row>
    <row r="1700" spans="2:3" x14ac:dyDescent="0.25">
      <c r="B1700" t="str">
        <f>IFERROR(VLOOKUP(A1700,CATRAB!$A:$D,3,FALSE()),"")</f>
        <v/>
      </c>
      <c r="C1700" t="str">
        <f>IFERROR(VLOOKUP(A1700,CATRAB!$A:$D,4,FALSE()),"")</f>
        <v/>
      </c>
    </row>
    <row r="1701" spans="2:3" x14ac:dyDescent="0.25">
      <c r="B1701" t="str">
        <f>IFERROR(VLOOKUP(A1701,CATRAB!$A:$D,3,FALSE()),"")</f>
        <v/>
      </c>
      <c r="C1701" t="str">
        <f>IFERROR(VLOOKUP(A1701,CATRAB!$A:$D,4,FALSE()),"")</f>
        <v/>
      </c>
    </row>
    <row r="1702" spans="2:3" x14ac:dyDescent="0.25">
      <c r="B1702" t="str">
        <f>IFERROR(VLOOKUP(A1702,CATRAB!$A:$D,3,FALSE()),"")</f>
        <v/>
      </c>
      <c r="C1702" t="str">
        <f>IFERROR(VLOOKUP(A1702,CATRAB!$A:$D,4,FALSE()),"")</f>
        <v/>
      </c>
    </row>
    <row r="1703" spans="2:3" x14ac:dyDescent="0.25">
      <c r="B1703" t="str">
        <f>IFERROR(VLOOKUP(A1703,CATRAB!$A:$D,3,FALSE()),"")</f>
        <v/>
      </c>
      <c r="C1703" t="str">
        <f>IFERROR(VLOOKUP(A1703,CATRAB!$A:$D,4,FALSE()),"")</f>
        <v/>
      </c>
    </row>
    <row r="1704" spans="2:3" x14ac:dyDescent="0.25">
      <c r="B1704" t="str">
        <f>IFERROR(VLOOKUP(A1704,CATRAB!$A:$D,3,FALSE()),"")</f>
        <v/>
      </c>
      <c r="C1704" t="str">
        <f>IFERROR(VLOOKUP(A1704,CATRAB!$A:$D,4,FALSE()),"")</f>
        <v/>
      </c>
    </row>
    <row r="1705" spans="2:3" x14ac:dyDescent="0.25">
      <c r="B1705" t="str">
        <f>IFERROR(VLOOKUP(A1705,CATRAB!$A:$D,3,FALSE()),"")</f>
        <v/>
      </c>
      <c r="C1705" t="str">
        <f>IFERROR(VLOOKUP(A1705,CATRAB!$A:$D,4,FALSE()),"")</f>
        <v/>
      </c>
    </row>
    <row r="1706" spans="2:3" x14ac:dyDescent="0.25">
      <c r="B1706" t="str">
        <f>IFERROR(VLOOKUP(A1706,CATRAB!$A:$D,3,FALSE()),"")</f>
        <v/>
      </c>
      <c r="C1706" t="str">
        <f>IFERROR(VLOOKUP(A1706,CATRAB!$A:$D,4,FALSE()),"")</f>
        <v/>
      </c>
    </row>
    <row r="1707" spans="2:3" x14ac:dyDescent="0.25">
      <c r="B1707" t="str">
        <f>IFERROR(VLOOKUP(A1707,CATRAB!$A:$D,3,FALSE()),"")</f>
        <v/>
      </c>
      <c r="C1707" t="str">
        <f>IFERROR(VLOOKUP(A1707,CATRAB!$A:$D,4,FALSE()),"")</f>
        <v/>
      </c>
    </row>
    <row r="1708" spans="2:3" x14ac:dyDescent="0.25">
      <c r="B1708" t="str">
        <f>IFERROR(VLOOKUP(A1708,CATRAB!$A:$D,3,FALSE()),"")</f>
        <v/>
      </c>
      <c r="C1708" t="str">
        <f>IFERROR(VLOOKUP(A1708,CATRAB!$A:$D,4,FALSE()),"")</f>
        <v/>
      </c>
    </row>
    <row r="1709" spans="2:3" x14ac:dyDescent="0.25">
      <c r="B1709" t="str">
        <f>IFERROR(VLOOKUP(A1709,CATRAB!$A:$D,3,FALSE()),"")</f>
        <v/>
      </c>
      <c r="C1709" t="str">
        <f>IFERROR(VLOOKUP(A1709,CATRAB!$A:$D,4,FALSE()),"")</f>
        <v/>
      </c>
    </row>
    <row r="1710" spans="2:3" x14ac:dyDescent="0.25">
      <c r="B1710" t="str">
        <f>IFERROR(VLOOKUP(A1710,CATRAB!$A:$D,3,FALSE()),"")</f>
        <v/>
      </c>
      <c r="C1710" t="str">
        <f>IFERROR(VLOOKUP(A1710,CATRAB!$A:$D,4,FALSE()),"")</f>
        <v/>
      </c>
    </row>
    <row r="1711" spans="2:3" x14ac:dyDescent="0.25">
      <c r="B1711" t="str">
        <f>IFERROR(VLOOKUP(A1711,CATRAB!$A:$D,3,FALSE()),"")</f>
        <v/>
      </c>
      <c r="C1711" t="str">
        <f>IFERROR(VLOOKUP(A1711,CATRAB!$A:$D,4,FALSE()),"")</f>
        <v/>
      </c>
    </row>
    <row r="1712" spans="2:3" x14ac:dyDescent="0.25">
      <c r="B1712" t="str">
        <f>IFERROR(VLOOKUP(A1712,CATRAB!$A:$D,3,FALSE()),"")</f>
        <v/>
      </c>
      <c r="C1712" t="str">
        <f>IFERROR(VLOOKUP(A1712,CATRAB!$A:$D,4,FALSE()),"")</f>
        <v/>
      </c>
    </row>
    <row r="1713" spans="2:3" x14ac:dyDescent="0.25">
      <c r="B1713" t="str">
        <f>IFERROR(VLOOKUP(A1713,CATRAB!$A:$D,3,FALSE()),"")</f>
        <v/>
      </c>
      <c r="C1713" t="str">
        <f>IFERROR(VLOOKUP(A1713,CATRAB!$A:$D,4,FALSE()),"")</f>
        <v/>
      </c>
    </row>
    <row r="1714" spans="2:3" x14ac:dyDescent="0.25">
      <c r="B1714" t="str">
        <f>IFERROR(VLOOKUP(A1714,CATRAB!$A:$D,3,FALSE()),"")</f>
        <v/>
      </c>
      <c r="C1714" t="str">
        <f>IFERROR(VLOOKUP(A1714,CATRAB!$A:$D,4,FALSE()),"")</f>
        <v/>
      </c>
    </row>
    <row r="1715" spans="2:3" x14ac:dyDescent="0.25">
      <c r="B1715" t="str">
        <f>IFERROR(VLOOKUP(A1715,CATRAB!$A:$D,3,FALSE()),"")</f>
        <v/>
      </c>
      <c r="C1715" t="str">
        <f>IFERROR(VLOOKUP(A1715,CATRAB!$A:$D,4,FALSE()),"")</f>
        <v/>
      </c>
    </row>
    <row r="1716" spans="2:3" x14ac:dyDescent="0.25">
      <c r="B1716" t="str">
        <f>IFERROR(VLOOKUP(A1716,CATRAB!$A:$D,3,FALSE()),"")</f>
        <v/>
      </c>
      <c r="C1716" t="str">
        <f>IFERROR(VLOOKUP(A1716,CATRAB!$A:$D,4,FALSE()),"")</f>
        <v/>
      </c>
    </row>
    <row r="1717" spans="2:3" x14ac:dyDescent="0.25">
      <c r="B1717" t="str">
        <f>IFERROR(VLOOKUP(A1717,CATRAB!$A:$D,3,FALSE()),"")</f>
        <v/>
      </c>
      <c r="C1717" t="str">
        <f>IFERROR(VLOOKUP(A1717,CATRAB!$A:$D,4,FALSE()),"")</f>
        <v/>
      </c>
    </row>
    <row r="1718" spans="2:3" x14ac:dyDescent="0.25">
      <c r="B1718" t="str">
        <f>IFERROR(VLOOKUP(A1718,CATRAB!$A:$D,3,FALSE()),"")</f>
        <v/>
      </c>
      <c r="C1718" t="str">
        <f>IFERROR(VLOOKUP(A1718,CATRAB!$A:$D,4,FALSE()),"")</f>
        <v/>
      </c>
    </row>
    <row r="1719" spans="2:3" x14ac:dyDescent="0.25">
      <c r="B1719" t="str">
        <f>IFERROR(VLOOKUP(A1719,CATRAB!$A:$D,3,FALSE()),"")</f>
        <v/>
      </c>
      <c r="C1719" t="str">
        <f>IFERROR(VLOOKUP(A1719,CATRAB!$A:$D,4,FALSE()),"")</f>
        <v/>
      </c>
    </row>
    <row r="1720" spans="2:3" x14ac:dyDescent="0.25">
      <c r="B1720" t="str">
        <f>IFERROR(VLOOKUP(A1720,CATRAB!$A:$D,3,FALSE()),"")</f>
        <v/>
      </c>
      <c r="C1720" t="str">
        <f>IFERROR(VLOOKUP(A1720,CATRAB!$A:$D,4,FALSE()),"")</f>
        <v/>
      </c>
    </row>
    <row r="1721" spans="2:3" x14ac:dyDescent="0.25">
      <c r="B1721" t="str">
        <f>IFERROR(VLOOKUP(A1721,CATRAB!$A:$D,3,FALSE()),"")</f>
        <v/>
      </c>
      <c r="C1721" t="str">
        <f>IFERROR(VLOOKUP(A1721,CATRAB!$A:$D,4,FALSE()),"")</f>
        <v/>
      </c>
    </row>
    <row r="1722" spans="2:3" x14ac:dyDescent="0.25">
      <c r="B1722" t="str">
        <f>IFERROR(VLOOKUP(A1722,CATRAB!$A:$D,3,FALSE()),"")</f>
        <v/>
      </c>
      <c r="C1722" t="str">
        <f>IFERROR(VLOOKUP(A1722,CATRAB!$A:$D,4,FALSE()),"")</f>
        <v/>
      </c>
    </row>
    <row r="1723" spans="2:3" x14ac:dyDescent="0.25">
      <c r="B1723" t="str">
        <f>IFERROR(VLOOKUP(A1723,CATRAB!$A:$D,3,FALSE()),"")</f>
        <v/>
      </c>
      <c r="C1723" t="str">
        <f>IFERROR(VLOOKUP(A1723,CATRAB!$A:$D,4,FALSE()),"")</f>
        <v/>
      </c>
    </row>
    <row r="1724" spans="2:3" x14ac:dyDescent="0.25">
      <c r="B1724" t="str">
        <f>IFERROR(VLOOKUP(A1724,CATRAB!$A:$D,3,FALSE()),"")</f>
        <v/>
      </c>
      <c r="C1724" t="str">
        <f>IFERROR(VLOOKUP(A1724,CATRAB!$A:$D,4,FALSE()),"")</f>
        <v/>
      </c>
    </row>
    <row r="1725" spans="2:3" x14ac:dyDescent="0.25">
      <c r="B1725" t="str">
        <f>IFERROR(VLOOKUP(A1725,CATRAB!$A:$D,3,FALSE()),"")</f>
        <v/>
      </c>
      <c r="C1725" t="str">
        <f>IFERROR(VLOOKUP(A1725,CATRAB!$A:$D,4,FALSE()),"")</f>
        <v/>
      </c>
    </row>
    <row r="1726" spans="2:3" x14ac:dyDescent="0.25">
      <c r="B1726" t="str">
        <f>IFERROR(VLOOKUP(A1726,CATRAB!$A:$D,3,FALSE()),"")</f>
        <v/>
      </c>
      <c r="C1726" t="str">
        <f>IFERROR(VLOOKUP(A1726,CATRAB!$A:$D,4,FALSE()),"")</f>
        <v/>
      </c>
    </row>
    <row r="1727" spans="2:3" x14ac:dyDescent="0.25">
      <c r="B1727" t="str">
        <f>IFERROR(VLOOKUP(A1727,CATRAB!$A:$D,3,FALSE()),"")</f>
        <v/>
      </c>
      <c r="C1727" t="str">
        <f>IFERROR(VLOOKUP(A1727,CATRAB!$A:$D,4,FALSE()),"")</f>
        <v/>
      </c>
    </row>
    <row r="1728" spans="2:3" x14ac:dyDescent="0.25">
      <c r="B1728" t="str">
        <f>IFERROR(VLOOKUP(A1728,CATRAB!$A:$D,3,FALSE()),"")</f>
        <v/>
      </c>
      <c r="C1728" t="str">
        <f>IFERROR(VLOOKUP(A1728,CATRAB!$A:$D,4,FALSE()),"")</f>
        <v/>
      </c>
    </row>
    <row r="1729" spans="2:3" x14ac:dyDescent="0.25">
      <c r="B1729" t="str">
        <f>IFERROR(VLOOKUP(A1729,CATRAB!$A:$D,3,FALSE()),"")</f>
        <v/>
      </c>
      <c r="C1729" t="str">
        <f>IFERROR(VLOOKUP(A1729,CATRAB!$A:$D,4,FALSE()),"")</f>
        <v/>
      </c>
    </row>
    <row r="1730" spans="2:3" x14ac:dyDescent="0.25">
      <c r="B1730" t="str">
        <f>IFERROR(VLOOKUP(A1730,CATRAB!$A:$D,3,FALSE()),"")</f>
        <v/>
      </c>
      <c r="C1730" t="str">
        <f>IFERROR(VLOOKUP(A1730,CATRAB!$A:$D,4,FALSE()),"")</f>
        <v/>
      </c>
    </row>
    <row r="1731" spans="2:3" x14ac:dyDescent="0.25">
      <c r="B1731" t="str">
        <f>IFERROR(VLOOKUP(A1731,CATRAB!$A:$D,3,FALSE()),"")</f>
        <v/>
      </c>
      <c r="C1731" t="str">
        <f>IFERROR(VLOOKUP(A1731,CATRAB!$A:$D,4,FALSE()),"")</f>
        <v/>
      </c>
    </row>
    <row r="1732" spans="2:3" x14ac:dyDescent="0.25">
      <c r="B1732" t="str">
        <f>IFERROR(VLOOKUP(A1732,CATRAB!$A:$D,3,FALSE()),"")</f>
        <v/>
      </c>
      <c r="C1732" t="str">
        <f>IFERROR(VLOOKUP(A1732,CATRAB!$A:$D,4,FALSE()),"")</f>
        <v/>
      </c>
    </row>
    <row r="1733" spans="2:3" x14ac:dyDescent="0.25">
      <c r="B1733" t="str">
        <f>IFERROR(VLOOKUP(A1733,CATRAB!$A:$D,3,FALSE()),"")</f>
        <v/>
      </c>
      <c r="C1733" t="str">
        <f>IFERROR(VLOOKUP(A1733,CATRAB!$A:$D,4,FALSE()),"")</f>
        <v/>
      </c>
    </row>
    <row r="1734" spans="2:3" x14ac:dyDescent="0.25">
      <c r="B1734" t="str">
        <f>IFERROR(VLOOKUP(A1734,CATRAB!$A:$D,3,FALSE()),"")</f>
        <v/>
      </c>
      <c r="C1734" t="str">
        <f>IFERROR(VLOOKUP(A1734,CATRAB!$A:$D,4,FALSE()),"")</f>
        <v/>
      </c>
    </row>
    <row r="1735" spans="2:3" x14ac:dyDescent="0.25">
      <c r="B1735" t="str">
        <f>IFERROR(VLOOKUP(A1735,CATRAB!$A:$D,3,FALSE()),"")</f>
        <v/>
      </c>
      <c r="C1735" t="str">
        <f>IFERROR(VLOOKUP(A1735,CATRAB!$A:$D,4,FALSE()),"")</f>
        <v/>
      </c>
    </row>
    <row r="1736" spans="2:3" x14ac:dyDescent="0.25">
      <c r="B1736" t="str">
        <f>IFERROR(VLOOKUP(A1736,CATRAB!$A:$D,3,FALSE()),"")</f>
        <v/>
      </c>
      <c r="C1736" t="str">
        <f>IFERROR(VLOOKUP(A1736,CATRAB!$A:$D,4,FALSE()),"")</f>
        <v/>
      </c>
    </row>
    <row r="1737" spans="2:3" x14ac:dyDescent="0.25">
      <c r="B1737" t="str">
        <f>IFERROR(VLOOKUP(A1737,CATRAB!$A:$D,3,FALSE()),"")</f>
        <v/>
      </c>
      <c r="C1737" t="str">
        <f>IFERROR(VLOOKUP(A1737,CATRAB!$A:$D,4,FALSE()),"")</f>
        <v/>
      </c>
    </row>
    <row r="1738" spans="2:3" x14ac:dyDescent="0.25">
      <c r="B1738" t="str">
        <f>IFERROR(VLOOKUP(A1738,CATRAB!$A:$D,3,FALSE()),"")</f>
        <v/>
      </c>
      <c r="C1738" t="str">
        <f>IFERROR(VLOOKUP(A1738,CATRAB!$A:$D,4,FALSE()),"")</f>
        <v/>
      </c>
    </row>
    <row r="1739" spans="2:3" x14ac:dyDescent="0.25">
      <c r="B1739" t="str">
        <f>IFERROR(VLOOKUP(A1739,CATRAB!$A:$D,3,FALSE()),"")</f>
        <v/>
      </c>
      <c r="C1739" t="str">
        <f>IFERROR(VLOOKUP(A1739,CATRAB!$A:$D,4,FALSE()),"")</f>
        <v/>
      </c>
    </row>
    <row r="1740" spans="2:3" x14ac:dyDescent="0.25">
      <c r="B1740" t="str">
        <f>IFERROR(VLOOKUP(A1740,CATRAB!$A:$D,3,FALSE()),"")</f>
        <v/>
      </c>
      <c r="C1740" t="str">
        <f>IFERROR(VLOOKUP(A1740,CATRAB!$A:$D,4,FALSE()),"")</f>
        <v/>
      </c>
    </row>
    <row r="1741" spans="2:3" x14ac:dyDescent="0.25">
      <c r="B1741" t="str">
        <f>IFERROR(VLOOKUP(A1741,CATRAB!$A:$D,3,FALSE()),"")</f>
        <v/>
      </c>
      <c r="C1741" t="str">
        <f>IFERROR(VLOOKUP(A1741,CATRAB!$A:$D,4,FALSE()),"")</f>
        <v/>
      </c>
    </row>
    <row r="1742" spans="2:3" x14ac:dyDescent="0.25">
      <c r="B1742" t="str">
        <f>IFERROR(VLOOKUP(A1742,CATRAB!$A:$D,3,FALSE()),"")</f>
        <v/>
      </c>
      <c r="C1742" t="str">
        <f>IFERROR(VLOOKUP(A1742,CATRAB!$A:$D,4,FALSE()),"")</f>
        <v/>
      </c>
    </row>
    <row r="1743" spans="2:3" x14ac:dyDescent="0.25">
      <c r="B1743" t="str">
        <f>IFERROR(VLOOKUP(A1743,CATRAB!$A:$D,3,FALSE()),"")</f>
        <v/>
      </c>
      <c r="C1743" t="str">
        <f>IFERROR(VLOOKUP(A1743,CATRAB!$A:$D,4,FALSE()),"")</f>
        <v/>
      </c>
    </row>
    <row r="1744" spans="2:3" x14ac:dyDescent="0.25">
      <c r="B1744" t="str">
        <f>IFERROR(VLOOKUP(A1744,CATRAB!$A:$D,3,FALSE()),"")</f>
        <v/>
      </c>
      <c r="C1744" t="str">
        <f>IFERROR(VLOOKUP(A1744,CATRAB!$A:$D,4,FALSE()),"")</f>
        <v/>
      </c>
    </row>
    <row r="1745" spans="2:3" x14ac:dyDescent="0.25">
      <c r="B1745" t="str">
        <f>IFERROR(VLOOKUP(A1745,CATRAB!$A:$D,3,FALSE()),"")</f>
        <v/>
      </c>
      <c r="C1745" t="str">
        <f>IFERROR(VLOOKUP(A1745,CATRAB!$A:$D,4,FALSE()),"")</f>
        <v/>
      </c>
    </row>
    <row r="1746" spans="2:3" x14ac:dyDescent="0.25">
      <c r="B1746" t="str">
        <f>IFERROR(VLOOKUP(A1746,CATRAB!$A:$D,3,FALSE()),"")</f>
        <v/>
      </c>
      <c r="C1746" t="str">
        <f>IFERROR(VLOOKUP(A1746,CATRAB!$A:$D,4,FALSE()),"")</f>
        <v/>
      </c>
    </row>
    <row r="1747" spans="2:3" x14ac:dyDescent="0.25">
      <c r="B1747" t="str">
        <f>IFERROR(VLOOKUP(A1747,CATRAB!$A:$D,3,FALSE()),"")</f>
        <v/>
      </c>
      <c r="C1747" t="str">
        <f>IFERROR(VLOOKUP(A1747,CATRAB!$A:$D,4,FALSE()),"")</f>
        <v/>
      </c>
    </row>
    <row r="1748" spans="2:3" x14ac:dyDescent="0.25">
      <c r="B1748" t="str">
        <f>IFERROR(VLOOKUP(A1748,CATRAB!$A:$D,3,FALSE()),"")</f>
        <v/>
      </c>
      <c r="C1748" t="str">
        <f>IFERROR(VLOOKUP(A1748,CATRAB!$A:$D,4,FALSE()),"")</f>
        <v/>
      </c>
    </row>
    <row r="1749" spans="2:3" x14ac:dyDescent="0.25">
      <c r="B1749" t="str">
        <f>IFERROR(VLOOKUP(A1749,CATRAB!$A:$D,3,FALSE()),"")</f>
        <v/>
      </c>
      <c r="C1749" t="str">
        <f>IFERROR(VLOOKUP(A1749,CATRAB!$A:$D,4,FALSE()),"")</f>
        <v/>
      </c>
    </row>
    <row r="1750" spans="2:3" x14ac:dyDescent="0.25">
      <c r="B1750" t="str">
        <f>IFERROR(VLOOKUP(A1750,CATRAB!$A:$D,3,FALSE()),"")</f>
        <v/>
      </c>
      <c r="C1750" t="str">
        <f>IFERROR(VLOOKUP(A1750,CATRAB!$A:$D,4,FALSE()),"")</f>
        <v/>
      </c>
    </row>
    <row r="1751" spans="2:3" x14ac:dyDescent="0.25">
      <c r="B1751" t="str">
        <f>IFERROR(VLOOKUP(A1751,CATRAB!$A:$D,3,FALSE()),"")</f>
        <v/>
      </c>
      <c r="C1751" t="str">
        <f>IFERROR(VLOOKUP(A1751,CATRAB!$A:$D,4,FALSE()),"")</f>
        <v/>
      </c>
    </row>
    <row r="1752" spans="2:3" x14ac:dyDescent="0.25">
      <c r="B1752" t="str">
        <f>IFERROR(VLOOKUP(A1752,CATRAB!$A:$D,3,FALSE()),"")</f>
        <v/>
      </c>
      <c r="C1752" t="str">
        <f>IFERROR(VLOOKUP(A1752,CATRAB!$A:$D,4,FALSE()),"")</f>
        <v/>
      </c>
    </row>
    <row r="1753" spans="2:3" x14ac:dyDescent="0.25">
      <c r="B1753" t="str">
        <f>IFERROR(VLOOKUP(A1753,CATRAB!$A:$D,3,FALSE()),"")</f>
        <v/>
      </c>
      <c r="C1753" t="str">
        <f>IFERROR(VLOOKUP(A1753,CATRAB!$A:$D,4,FALSE()),"")</f>
        <v/>
      </c>
    </row>
    <row r="1754" spans="2:3" x14ac:dyDescent="0.25">
      <c r="B1754" t="str">
        <f>IFERROR(VLOOKUP(A1754,CATRAB!$A:$D,3,FALSE()),"")</f>
        <v/>
      </c>
      <c r="C1754" t="str">
        <f>IFERROR(VLOOKUP(A1754,CATRAB!$A:$D,4,FALSE()),"")</f>
        <v/>
      </c>
    </row>
    <row r="1755" spans="2:3" x14ac:dyDescent="0.25">
      <c r="B1755" t="str">
        <f>IFERROR(VLOOKUP(A1755,CATRAB!$A:$D,3,FALSE()),"")</f>
        <v/>
      </c>
      <c r="C1755" t="str">
        <f>IFERROR(VLOOKUP(A1755,CATRAB!$A:$D,4,FALSE()),"")</f>
        <v/>
      </c>
    </row>
    <row r="1756" spans="2:3" x14ac:dyDescent="0.25">
      <c r="B1756" t="str">
        <f>IFERROR(VLOOKUP(A1756,CATRAB!$A:$D,3,FALSE()),"")</f>
        <v/>
      </c>
      <c r="C1756" t="str">
        <f>IFERROR(VLOOKUP(A1756,CATRAB!$A:$D,4,FALSE()),"")</f>
        <v/>
      </c>
    </row>
    <row r="1757" spans="2:3" x14ac:dyDescent="0.25">
      <c r="B1757" t="str">
        <f>IFERROR(VLOOKUP(A1757,CATRAB!$A:$D,3,FALSE()),"")</f>
        <v/>
      </c>
      <c r="C1757" t="str">
        <f>IFERROR(VLOOKUP(A1757,CATRAB!$A:$D,4,FALSE()),"")</f>
        <v/>
      </c>
    </row>
    <row r="1758" spans="2:3" x14ac:dyDescent="0.25">
      <c r="B1758" t="str">
        <f>IFERROR(VLOOKUP(A1758,CATRAB!$A:$D,3,FALSE()),"")</f>
        <v/>
      </c>
      <c r="C1758" t="str">
        <f>IFERROR(VLOOKUP(A1758,CATRAB!$A:$D,4,FALSE()),"")</f>
        <v/>
      </c>
    </row>
    <row r="1759" spans="2:3" x14ac:dyDescent="0.25">
      <c r="B1759" t="str">
        <f>IFERROR(VLOOKUP(A1759,CATRAB!$A:$D,3,FALSE()),"")</f>
        <v/>
      </c>
      <c r="C1759" t="str">
        <f>IFERROR(VLOOKUP(A1759,CATRAB!$A:$D,4,FALSE()),"")</f>
        <v/>
      </c>
    </row>
    <row r="1760" spans="2:3" x14ac:dyDescent="0.25">
      <c r="B1760" t="str">
        <f>IFERROR(VLOOKUP(A1760,CATRAB!$A:$D,3,FALSE()),"")</f>
        <v/>
      </c>
      <c r="C1760" t="str">
        <f>IFERROR(VLOOKUP(A1760,CATRAB!$A:$D,4,FALSE()),"")</f>
        <v/>
      </c>
    </row>
    <row r="1761" spans="2:3" x14ac:dyDescent="0.25">
      <c r="B1761" t="str">
        <f>IFERROR(VLOOKUP(A1761,CATRAB!$A:$D,3,FALSE()),"")</f>
        <v/>
      </c>
      <c r="C1761" t="str">
        <f>IFERROR(VLOOKUP(A1761,CATRAB!$A:$D,4,FALSE()),"")</f>
        <v/>
      </c>
    </row>
    <row r="1762" spans="2:3" x14ac:dyDescent="0.25">
      <c r="B1762" t="str">
        <f>IFERROR(VLOOKUP(A1762,CATRAB!$A:$D,3,FALSE()),"")</f>
        <v/>
      </c>
      <c r="C1762" t="str">
        <f>IFERROR(VLOOKUP(A1762,CATRAB!$A:$D,4,FALSE()),"")</f>
        <v/>
      </c>
    </row>
    <row r="1763" spans="2:3" x14ac:dyDescent="0.25">
      <c r="B1763" t="str">
        <f>IFERROR(VLOOKUP(A1763,CATRAB!$A:$D,3,FALSE()),"")</f>
        <v/>
      </c>
      <c r="C1763" t="str">
        <f>IFERROR(VLOOKUP(A1763,CATRAB!$A:$D,4,FALSE()),"")</f>
        <v/>
      </c>
    </row>
    <row r="1764" spans="2:3" x14ac:dyDescent="0.25">
      <c r="B1764" t="str">
        <f>IFERROR(VLOOKUP(A1764,CATRAB!$A:$D,3,FALSE()),"")</f>
        <v/>
      </c>
      <c r="C1764" t="str">
        <f>IFERROR(VLOOKUP(A1764,CATRAB!$A:$D,4,FALSE()),"")</f>
        <v/>
      </c>
    </row>
    <row r="1765" spans="2:3" x14ac:dyDescent="0.25">
      <c r="B1765" t="str">
        <f>IFERROR(VLOOKUP(A1765,CATRAB!$A:$D,3,FALSE()),"")</f>
        <v/>
      </c>
      <c r="C1765" t="str">
        <f>IFERROR(VLOOKUP(A1765,CATRAB!$A:$D,4,FALSE()),"")</f>
        <v/>
      </c>
    </row>
    <row r="1766" spans="2:3" x14ac:dyDescent="0.25">
      <c r="B1766" t="str">
        <f>IFERROR(VLOOKUP(A1766,CATRAB!$A:$D,3,FALSE()),"")</f>
        <v/>
      </c>
      <c r="C1766" t="str">
        <f>IFERROR(VLOOKUP(A1766,CATRAB!$A:$D,4,FALSE()),"")</f>
        <v/>
      </c>
    </row>
    <row r="1767" spans="2:3" x14ac:dyDescent="0.25">
      <c r="B1767" t="str">
        <f>IFERROR(VLOOKUP(A1767,CATRAB!$A:$D,3,FALSE()),"")</f>
        <v/>
      </c>
      <c r="C1767" t="str">
        <f>IFERROR(VLOOKUP(A1767,CATRAB!$A:$D,4,FALSE()),"")</f>
        <v/>
      </c>
    </row>
    <row r="1768" spans="2:3" x14ac:dyDescent="0.25">
      <c r="B1768" t="str">
        <f>IFERROR(VLOOKUP(A1768,CATRAB!$A:$D,3,FALSE()),"")</f>
        <v/>
      </c>
      <c r="C1768" t="str">
        <f>IFERROR(VLOOKUP(A1768,CATRAB!$A:$D,4,FALSE()),"")</f>
        <v/>
      </c>
    </row>
  </sheetData>
  <autoFilter ref="A3:F1768"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1"/>
  <sheetViews>
    <sheetView zoomScaleNormal="100" workbookViewId="0">
      <selection activeCell="H4" activeCellId="1" sqref="I903:I913 H4"/>
    </sheetView>
  </sheetViews>
  <sheetFormatPr defaultColWidth="8.7109375" defaultRowHeight="15" x14ac:dyDescent="0.25"/>
  <cols>
    <col min="1" max="1" width="18" customWidth="1"/>
    <col min="2" max="2" width="25.85546875" customWidth="1"/>
    <col min="3" max="3" width="27.140625" customWidth="1"/>
    <col min="4" max="4" width="30.7109375" customWidth="1"/>
    <col min="5" max="5" width="31.85546875" customWidth="1"/>
    <col min="8" max="8" width="14.140625" customWidth="1"/>
    <col min="9" max="9" width="15" customWidth="1"/>
    <col min="10" max="10" width="10.7109375" customWidth="1"/>
    <col min="11" max="11" width="18.5703125" customWidth="1"/>
    <col min="13" max="13" width="18" customWidth="1"/>
    <col min="14" max="14" width="25.85546875" customWidth="1"/>
    <col min="15" max="15" width="22.5703125" customWidth="1"/>
  </cols>
  <sheetData>
    <row r="2" spans="1:15" x14ac:dyDescent="0.25">
      <c r="A2" s="70"/>
      <c r="B2" s="71" t="s">
        <v>222</v>
      </c>
      <c r="C2" s="72"/>
      <c r="D2" s="72"/>
      <c r="E2" s="73"/>
      <c r="G2" s="74"/>
      <c r="H2" s="75" t="s">
        <v>12</v>
      </c>
      <c r="I2" s="75" t="s">
        <v>13</v>
      </c>
      <c r="J2" s="75" t="s">
        <v>223</v>
      </c>
      <c r="K2" s="75" t="s">
        <v>224</v>
      </c>
      <c r="L2" s="75" t="s">
        <v>225</v>
      </c>
      <c r="M2" s="75" t="s">
        <v>226</v>
      </c>
      <c r="N2" s="76" t="s">
        <v>227</v>
      </c>
      <c r="O2" s="76" t="s">
        <v>228</v>
      </c>
    </row>
    <row r="3" spans="1:15" x14ac:dyDescent="0.25">
      <c r="A3" s="77" t="s">
        <v>0</v>
      </c>
      <c r="B3" s="78" t="s">
        <v>229</v>
      </c>
      <c r="C3" s="79" t="s">
        <v>230</v>
      </c>
      <c r="D3" s="79" t="s">
        <v>231</v>
      </c>
      <c r="E3" s="80" t="s">
        <v>232</v>
      </c>
      <c r="G3" s="81" t="str">
        <f t="shared" ref="G3:G34" si="0">IF(A3="","",A3)</f>
        <v>EVT</v>
      </c>
      <c r="H3" s="74" t="str">
        <f>VLOOKUP(A3,CATRAB!$A$1:$T$2603,13,FALSE())</f>
        <v>PLAN DATA INI</v>
      </c>
      <c r="I3" s="82" t="e">
        <f>VLOOKUP(A3,CATRAB!$A$1:$T$2603,9,FALSE())-10</f>
        <v>#VALUE!</v>
      </c>
      <c r="J3" s="74">
        <f t="shared" ref="J3:J34" ca="1" si="1">TODAY()</f>
        <v>45392</v>
      </c>
      <c r="K3" s="81" t="e">
        <f t="shared" ref="K3:K34" ca="1" si="2">J3-H3</f>
        <v>#VALUE!</v>
      </c>
      <c r="L3" s="81" t="e">
        <f t="shared" ref="L3:L34" ca="1" si="3">IF(AND(I3&gt;=J3,O3&lt;&gt;1),"No prazo",IF(AND(I3&lt;J3,O3&lt;&gt;1),"Atrasado",IF(O3=1,"Concluído","")))</f>
        <v>#VALUE!</v>
      </c>
      <c r="M3" s="81" t="e">
        <f t="shared" ref="M3:M34" ca="1" si="4">IF(J3&gt;I3,J3-I3,"")</f>
        <v>#VALUE!</v>
      </c>
      <c r="N3" s="83" t="str">
        <f t="shared" ref="N3:N34" si="5">IFERROR(GETPIVOTDATA("Soma de TEMPO ESTIMADO EXEC",$A$1,"EVT",A3)/GETPIVOTDATA("Soma de TEMPO ESTIMADO",$A$1,"EVT",A3),"")</f>
        <v/>
      </c>
      <c r="O3" s="84" t="e">
        <f t="shared" ref="O3:O34" si="6">GETPIVOTDATA("Soma de CONT ETAPA CONCLUÍDA",$A$1,"EVT",A3)/12</f>
        <v>#REF!</v>
      </c>
    </row>
    <row r="4" spans="1:15" x14ac:dyDescent="0.25">
      <c r="A4" s="62">
        <v>1</v>
      </c>
      <c r="B4" s="85">
        <v>140</v>
      </c>
      <c r="C4" s="86"/>
      <c r="D4" s="86"/>
      <c r="E4" s="87">
        <v>0</v>
      </c>
      <c r="G4" s="81">
        <f t="shared" si="0"/>
        <v>1</v>
      </c>
      <c r="H4" s="74">
        <f>VLOOKUP(A4,CATRAB!$A$1:$T$2603,13,FALSE())</f>
        <v>45519</v>
      </c>
      <c r="I4" s="82">
        <f>VLOOKUP(A4,CATRAB!$A$1:$T$2603,9,FALSE())-10</f>
        <v>45659</v>
      </c>
      <c r="J4" s="74">
        <f t="shared" ca="1" si="1"/>
        <v>45392</v>
      </c>
      <c r="K4" s="81">
        <f t="shared" ca="1" si="2"/>
        <v>-127</v>
      </c>
      <c r="L4" s="81" t="e">
        <f t="shared" ca="1" si="3"/>
        <v>#REF!</v>
      </c>
      <c r="M4" s="81" t="str">
        <f t="shared" ca="1" si="4"/>
        <v/>
      </c>
      <c r="N4" s="83" t="str">
        <f t="shared" si="5"/>
        <v/>
      </c>
      <c r="O4" s="84" t="e">
        <f t="shared" si="6"/>
        <v>#REF!</v>
      </c>
    </row>
    <row r="5" spans="1:15" x14ac:dyDescent="0.25">
      <c r="A5" s="66">
        <v>2</v>
      </c>
      <c r="B5" s="88">
        <v>148</v>
      </c>
      <c r="C5" s="89"/>
      <c r="D5" s="89"/>
      <c r="E5" s="90">
        <v>0</v>
      </c>
      <c r="G5" s="81">
        <f t="shared" si="0"/>
        <v>2</v>
      </c>
      <c r="H5" s="74">
        <f>VLOOKUP(A5,CATRAB!$A$1:$T$2603,13,FALSE())</f>
        <v>45290</v>
      </c>
      <c r="I5" s="82">
        <f>VLOOKUP(A5,CATRAB!$A$1:$T$2603,9,FALSE())-10</f>
        <v>45438</v>
      </c>
      <c r="J5" s="74">
        <f t="shared" ca="1" si="1"/>
        <v>45392</v>
      </c>
      <c r="K5" s="81">
        <f t="shared" ca="1" si="2"/>
        <v>102</v>
      </c>
      <c r="L5" s="81" t="e">
        <f t="shared" ca="1" si="3"/>
        <v>#REF!</v>
      </c>
      <c r="M5" s="81" t="str">
        <f t="shared" ca="1" si="4"/>
        <v/>
      </c>
      <c r="N5" s="83" t="str">
        <f t="shared" si="5"/>
        <v/>
      </c>
      <c r="O5" s="84" t="e">
        <f t="shared" si="6"/>
        <v>#REF!</v>
      </c>
    </row>
    <row r="6" spans="1:15" x14ac:dyDescent="0.25">
      <c r="A6" s="66">
        <v>3</v>
      </c>
      <c r="B6" s="88">
        <v>173</v>
      </c>
      <c r="C6" s="89"/>
      <c r="D6" s="89"/>
      <c r="E6" s="90">
        <v>0</v>
      </c>
      <c r="G6" s="81">
        <f t="shared" si="0"/>
        <v>3</v>
      </c>
      <c r="H6" s="74">
        <f>VLOOKUP(A6,CATRAB!$A$1:$T$2603,13,FALSE())</f>
        <v>45352</v>
      </c>
      <c r="I6" s="82">
        <f>VLOOKUP(A6,CATRAB!$A$1:$T$2603,9,FALSE())-10</f>
        <v>45525</v>
      </c>
      <c r="J6" s="74">
        <f t="shared" ca="1" si="1"/>
        <v>45392</v>
      </c>
      <c r="K6" s="81">
        <f t="shared" ca="1" si="2"/>
        <v>40</v>
      </c>
      <c r="L6" s="81" t="e">
        <f t="shared" ca="1" si="3"/>
        <v>#REF!</v>
      </c>
      <c r="M6" s="81" t="str">
        <f t="shared" ca="1" si="4"/>
        <v/>
      </c>
      <c r="N6" s="83" t="str">
        <f t="shared" si="5"/>
        <v/>
      </c>
      <c r="O6" s="84" t="e">
        <f t="shared" si="6"/>
        <v>#REF!</v>
      </c>
    </row>
    <row r="7" spans="1:15" x14ac:dyDescent="0.25">
      <c r="A7" s="66">
        <v>4</v>
      </c>
      <c r="B7" s="88">
        <v>173</v>
      </c>
      <c r="C7" s="89"/>
      <c r="D7" s="89"/>
      <c r="E7" s="90">
        <v>0</v>
      </c>
      <c r="G7" s="81">
        <f t="shared" si="0"/>
        <v>4</v>
      </c>
      <c r="H7" s="74">
        <f>VLOOKUP(A7,CATRAB!$A$1:$T$2603,13,FALSE())</f>
        <v>45477</v>
      </c>
      <c r="I7" s="82">
        <f>VLOOKUP(A7,CATRAB!$A$1:$T$2603,9,FALSE())-10</f>
        <v>45655</v>
      </c>
      <c r="J7" s="74">
        <f t="shared" ca="1" si="1"/>
        <v>45392</v>
      </c>
      <c r="K7" s="81">
        <f t="shared" ca="1" si="2"/>
        <v>-85</v>
      </c>
      <c r="L7" s="81" t="e">
        <f t="shared" ca="1" si="3"/>
        <v>#REF!</v>
      </c>
      <c r="M7" s="81" t="str">
        <f t="shared" ca="1" si="4"/>
        <v/>
      </c>
      <c r="N7" s="83" t="str">
        <f t="shared" si="5"/>
        <v/>
      </c>
      <c r="O7" s="84" t="e">
        <f t="shared" si="6"/>
        <v>#REF!</v>
      </c>
    </row>
    <row r="8" spans="1:15" x14ac:dyDescent="0.25">
      <c r="A8" s="66">
        <v>5</v>
      </c>
      <c r="B8" s="88">
        <v>178</v>
      </c>
      <c r="C8" s="89"/>
      <c r="D8" s="89"/>
      <c r="E8" s="90">
        <v>0</v>
      </c>
      <c r="G8" s="81">
        <f t="shared" si="0"/>
        <v>5</v>
      </c>
      <c r="H8" s="74">
        <f>VLOOKUP(A8,CATRAB!$A$1:$T$2603,13,FALSE())</f>
        <v>45266</v>
      </c>
      <c r="I8" s="82">
        <f>VLOOKUP(A8,CATRAB!$A$1:$T$2603,9,FALSE())-10</f>
        <v>45457</v>
      </c>
      <c r="J8" s="74">
        <f t="shared" ca="1" si="1"/>
        <v>45392</v>
      </c>
      <c r="K8" s="81">
        <f t="shared" ca="1" si="2"/>
        <v>126</v>
      </c>
      <c r="L8" s="81" t="e">
        <f t="shared" ca="1" si="3"/>
        <v>#REF!</v>
      </c>
      <c r="M8" s="81" t="str">
        <f t="shared" ca="1" si="4"/>
        <v/>
      </c>
      <c r="N8" s="83" t="str">
        <f t="shared" si="5"/>
        <v/>
      </c>
      <c r="O8" s="84" t="e">
        <f t="shared" si="6"/>
        <v>#REF!</v>
      </c>
    </row>
    <row r="9" spans="1:15" x14ac:dyDescent="0.25">
      <c r="A9" s="66">
        <v>6</v>
      </c>
      <c r="B9" s="88">
        <v>191</v>
      </c>
      <c r="C9" s="89"/>
      <c r="D9" s="89"/>
      <c r="E9" s="90">
        <v>0</v>
      </c>
      <c r="G9" s="81">
        <f t="shared" si="0"/>
        <v>6</v>
      </c>
      <c r="H9" s="74">
        <f>VLOOKUP(A9,CATRAB!$A$1:$T$2603,13,FALSE())</f>
        <v>45687</v>
      </c>
      <c r="I9" s="82">
        <f>VLOOKUP(A9,CATRAB!$A$1:$T$2603,9,FALSE())-10</f>
        <v>45797</v>
      </c>
      <c r="J9" s="74">
        <f t="shared" ca="1" si="1"/>
        <v>45392</v>
      </c>
      <c r="K9" s="81">
        <f t="shared" ca="1" si="2"/>
        <v>-295</v>
      </c>
      <c r="L9" s="81" t="e">
        <f t="shared" ca="1" si="3"/>
        <v>#REF!</v>
      </c>
      <c r="M9" s="81" t="str">
        <f t="shared" ca="1" si="4"/>
        <v/>
      </c>
      <c r="N9" s="83" t="str">
        <f t="shared" si="5"/>
        <v/>
      </c>
      <c r="O9" s="84" t="e">
        <f t="shared" si="6"/>
        <v>#REF!</v>
      </c>
    </row>
    <row r="10" spans="1:15" x14ac:dyDescent="0.25">
      <c r="A10" s="66">
        <v>7</v>
      </c>
      <c r="B10" s="88">
        <v>110</v>
      </c>
      <c r="C10" s="89"/>
      <c r="D10" s="89"/>
      <c r="E10" s="90">
        <v>0</v>
      </c>
      <c r="G10" s="81">
        <f t="shared" si="0"/>
        <v>7</v>
      </c>
      <c r="H10" s="74">
        <f>VLOOKUP(A10,CATRAB!$A$1:$T$2603,13,FALSE())</f>
        <v>45656</v>
      </c>
      <c r="I10" s="82">
        <f>VLOOKUP(A10,CATRAB!$A$1:$T$2603,9,FALSE())-10</f>
        <v>45766</v>
      </c>
      <c r="J10" s="74">
        <f t="shared" ca="1" si="1"/>
        <v>45392</v>
      </c>
      <c r="K10" s="81">
        <f t="shared" ca="1" si="2"/>
        <v>-264</v>
      </c>
      <c r="L10" s="81" t="e">
        <f t="shared" ca="1" si="3"/>
        <v>#REF!</v>
      </c>
      <c r="M10" s="81" t="str">
        <f t="shared" ca="1" si="4"/>
        <v/>
      </c>
      <c r="N10" s="83" t="str">
        <f t="shared" si="5"/>
        <v/>
      </c>
      <c r="O10" s="84" t="e">
        <f t="shared" si="6"/>
        <v>#REF!</v>
      </c>
    </row>
    <row r="11" spans="1:15" x14ac:dyDescent="0.25">
      <c r="A11" s="66">
        <v>8</v>
      </c>
      <c r="B11" s="88">
        <v>110</v>
      </c>
      <c r="C11" s="89"/>
      <c r="D11" s="89"/>
      <c r="E11" s="90">
        <v>0</v>
      </c>
      <c r="G11" s="81">
        <f t="shared" si="0"/>
        <v>8</v>
      </c>
      <c r="H11" s="74">
        <f>VLOOKUP(A11,CATRAB!$A$1:$T$2603,13,FALSE())</f>
        <v>45493</v>
      </c>
      <c r="I11" s="82">
        <f>VLOOKUP(A11,CATRAB!$A$1:$T$2603,9,FALSE())-10</f>
        <v>45636</v>
      </c>
      <c r="J11" s="74">
        <f t="shared" ca="1" si="1"/>
        <v>45392</v>
      </c>
      <c r="K11" s="81">
        <f t="shared" ca="1" si="2"/>
        <v>-101</v>
      </c>
      <c r="L11" s="81" t="e">
        <f t="shared" ca="1" si="3"/>
        <v>#REF!</v>
      </c>
      <c r="M11" s="81" t="str">
        <f t="shared" ca="1" si="4"/>
        <v/>
      </c>
      <c r="N11" s="83" t="str">
        <f t="shared" si="5"/>
        <v/>
      </c>
      <c r="O11" s="84" t="e">
        <f t="shared" si="6"/>
        <v>#REF!</v>
      </c>
    </row>
    <row r="12" spans="1:15" x14ac:dyDescent="0.25">
      <c r="A12" s="66">
        <v>9</v>
      </c>
      <c r="B12" s="88">
        <v>143</v>
      </c>
      <c r="C12" s="89"/>
      <c r="D12" s="89"/>
      <c r="E12" s="90">
        <v>0</v>
      </c>
      <c r="G12" s="81">
        <f t="shared" si="0"/>
        <v>9</v>
      </c>
      <c r="H12" s="74">
        <f>VLOOKUP(A12,CATRAB!$A$1:$T$2603,13,FALSE())</f>
        <v>45344</v>
      </c>
      <c r="I12" s="82">
        <f>VLOOKUP(A12,CATRAB!$A$1:$T$2603,9,FALSE())-10</f>
        <v>45467</v>
      </c>
      <c r="J12" s="74">
        <f t="shared" ca="1" si="1"/>
        <v>45392</v>
      </c>
      <c r="K12" s="81">
        <f t="shared" ca="1" si="2"/>
        <v>48</v>
      </c>
      <c r="L12" s="81" t="e">
        <f t="shared" ca="1" si="3"/>
        <v>#REF!</v>
      </c>
      <c r="M12" s="81" t="str">
        <f t="shared" ca="1" si="4"/>
        <v/>
      </c>
      <c r="N12" s="83" t="str">
        <f t="shared" si="5"/>
        <v/>
      </c>
      <c r="O12" s="84" t="e">
        <f t="shared" si="6"/>
        <v>#REF!</v>
      </c>
    </row>
    <row r="13" spans="1:15" x14ac:dyDescent="0.25">
      <c r="A13" s="66">
        <v>10</v>
      </c>
      <c r="B13" s="88">
        <v>123</v>
      </c>
      <c r="C13" s="89"/>
      <c r="D13" s="89"/>
      <c r="E13" s="90">
        <v>0</v>
      </c>
      <c r="G13" s="81">
        <f t="shared" si="0"/>
        <v>10</v>
      </c>
      <c r="H13" s="74">
        <f>VLOOKUP(A13,CATRAB!$A$1:$T$2603,13,FALSE())</f>
        <v>45527</v>
      </c>
      <c r="I13" s="82">
        <f>VLOOKUP(A13,CATRAB!$A$1:$T$2603,9,FALSE())-10</f>
        <v>45655</v>
      </c>
      <c r="J13" s="74">
        <f t="shared" ca="1" si="1"/>
        <v>45392</v>
      </c>
      <c r="K13" s="81">
        <f t="shared" ca="1" si="2"/>
        <v>-135</v>
      </c>
      <c r="L13" s="81" t="e">
        <f t="shared" ca="1" si="3"/>
        <v>#REF!</v>
      </c>
      <c r="M13" s="81" t="str">
        <f t="shared" ca="1" si="4"/>
        <v/>
      </c>
      <c r="N13" s="83" t="str">
        <f t="shared" si="5"/>
        <v/>
      </c>
      <c r="O13" s="84" t="e">
        <f t="shared" si="6"/>
        <v>#REF!</v>
      </c>
    </row>
    <row r="14" spans="1:15" x14ac:dyDescent="0.25">
      <c r="A14" s="66">
        <v>11</v>
      </c>
      <c r="B14" s="88">
        <v>128</v>
      </c>
      <c r="C14" s="89"/>
      <c r="D14" s="89"/>
      <c r="E14" s="90">
        <v>0</v>
      </c>
      <c r="G14" s="81">
        <f t="shared" si="0"/>
        <v>11</v>
      </c>
      <c r="H14" s="74">
        <f>VLOOKUP(A14,CATRAB!$A$1:$T$2603,13,FALSE())</f>
        <v>45522</v>
      </c>
      <c r="I14" s="82">
        <f>VLOOKUP(A14,CATRAB!$A$1:$T$2603,9,FALSE())-10</f>
        <v>45655</v>
      </c>
      <c r="J14" s="74">
        <f t="shared" ca="1" si="1"/>
        <v>45392</v>
      </c>
      <c r="K14" s="81">
        <f t="shared" ca="1" si="2"/>
        <v>-130</v>
      </c>
      <c r="L14" s="81" t="e">
        <f t="shared" ca="1" si="3"/>
        <v>#REF!</v>
      </c>
      <c r="M14" s="81" t="str">
        <f t="shared" ca="1" si="4"/>
        <v/>
      </c>
      <c r="N14" s="83" t="str">
        <f t="shared" si="5"/>
        <v/>
      </c>
      <c r="O14" s="84" t="e">
        <f t="shared" si="6"/>
        <v>#REF!</v>
      </c>
    </row>
    <row r="15" spans="1:15" x14ac:dyDescent="0.25">
      <c r="A15" s="66">
        <v>12</v>
      </c>
      <c r="B15" s="88">
        <v>133</v>
      </c>
      <c r="C15" s="89"/>
      <c r="D15" s="89"/>
      <c r="E15" s="90">
        <v>0</v>
      </c>
      <c r="G15" s="81">
        <f t="shared" si="0"/>
        <v>12</v>
      </c>
      <c r="H15" s="74">
        <f>VLOOKUP(A15,CATRAB!$A$1:$T$2603,13,FALSE())</f>
        <v>45830</v>
      </c>
      <c r="I15" s="82">
        <f>VLOOKUP(A15,CATRAB!$A$1:$T$2603,9,FALSE())-10</f>
        <v>45993</v>
      </c>
      <c r="J15" s="74">
        <f t="shared" ca="1" si="1"/>
        <v>45392</v>
      </c>
      <c r="K15" s="81">
        <f t="shared" ca="1" si="2"/>
        <v>-438</v>
      </c>
      <c r="L15" s="81" t="e">
        <f t="shared" ca="1" si="3"/>
        <v>#REF!</v>
      </c>
      <c r="M15" s="81" t="str">
        <f t="shared" ca="1" si="4"/>
        <v/>
      </c>
      <c r="N15" s="83" t="str">
        <f t="shared" si="5"/>
        <v/>
      </c>
      <c r="O15" s="84" t="e">
        <f t="shared" si="6"/>
        <v>#REF!</v>
      </c>
    </row>
    <row r="16" spans="1:15" x14ac:dyDescent="0.25">
      <c r="A16" s="66">
        <v>13</v>
      </c>
      <c r="B16" s="88">
        <v>163</v>
      </c>
      <c r="C16" s="89"/>
      <c r="D16" s="89"/>
      <c r="E16" s="90">
        <v>0</v>
      </c>
      <c r="G16" s="81">
        <f t="shared" si="0"/>
        <v>13</v>
      </c>
      <c r="H16" s="74">
        <f>VLOOKUP(A16,CATRAB!$A$1:$T$2603,13,FALSE())</f>
        <v>45771</v>
      </c>
      <c r="I16" s="82">
        <f>VLOOKUP(A16,CATRAB!$A$1:$T$2603,9,FALSE())-10</f>
        <v>45904</v>
      </c>
      <c r="J16" s="74">
        <f t="shared" ca="1" si="1"/>
        <v>45392</v>
      </c>
      <c r="K16" s="81">
        <f t="shared" ca="1" si="2"/>
        <v>-379</v>
      </c>
      <c r="L16" s="81" t="e">
        <f t="shared" ca="1" si="3"/>
        <v>#REF!</v>
      </c>
      <c r="M16" s="81" t="str">
        <f t="shared" ca="1" si="4"/>
        <v/>
      </c>
      <c r="N16" s="83" t="str">
        <f t="shared" si="5"/>
        <v/>
      </c>
      <c r="O16" s="84" t="e">
        <f t="shared" si="6"/>
        <v>#REF!</v>
      </c>
    </row>
    <row r="17" spans="1:15" x14ac:dyDescent="0.25">
      <c r="A17" s="66">
        <v>14</v>
      </c>
      <c r="B17" s="88">
        <v>133</v>
      </c>
      <c r="C17" s="89"/>
      <c r="D17" s="89"/>
      <c r="E17" s="90">
        <v>0</v>
      </c>
      <c r="G17" s="81">
        <f t="shared" si="0"/>
        <v>14</v>
      </c>
      <c r="H17" s="74">
        <f>VLOOKUP(A17,CATRAB!$A$1:$T$2603,13,FALSE())</f>
        <v>45455</v>
      </c>
      <c r="I17" s="82">
        <f>VLOOKUP(A17,CATRAB!$A$1:$T$2603,9,FALSE())-10</f>
        <v>45568</v>
      </c>
      <c r="J17" s="74">
        <f t="shared" ca="1" si="1"/>
        <v>45392</v>
      </c>
      <c r="K17" s="81">
        <f t="shared" ca="1" si="2"/>
        <v>-63</v>
      </c>
      <c r="L17" s="81" t="e">
        <f t="shared" ca="1" si="3"/>
        <v>#REF!</v>
      </c>
      <c r="M17" s="81" t="str">
        <f t="shared" ca="1" si="4"/>
        <v/>
      </c>
      <c r="N17" s="83" t="str">
        <f t="shared" si="5"/>
        <v/>
      </c>
      <c r="O17" s="84" t="e">
        <f t="shared" si="6"/>
        <v>#REF!</v>
      </c>
    </row>
    <row r="18" spans="1:15" x14ac:dyDescent="0.25">
      <c r="A18" s="66">
        <v>15</v>
      </c>
      <c r="B18" s="88">
        <v>113</v>
      </c>
      <c r="C18" s="89"/>
      <c r="D18" s="89"/>
      <c r="E18" s="90">
        <v>0</v>
      </c>
      <c r="G18" s="81">
        <f t="shared" si="0"/>
        <v>15</v>
      </c>
      <c r="H18" s="74">
        <f>VLOOKUP(A18,CATRAB!$A$1:$T$2603,13,FALSE())</f>
        <v>45546</v>
      </c>
      <c r="I18" s="82">
        <f>VLOOKUP(A18,CATRAB!$A$1:$T$2603,9,FALSE())-10</f>
        <v>45659</v>
      </c>
      <c r="J18" s="74">
        <f t="shared" ca="1" si="1"/>
        <v>45392</v>
      </c>
      <c r="K18" s="81">
        <f t="shared" ca="1" si="2"/>
        <v>-154</v>
      </c>
      <c r="L18" s="81" t="e">
        <f t="shared" ca="1" si="3"/>
        <v>#REF!</v>
      </c>
      <c r="M18" s="91" t="str">
        <f t="shared" ca="1" si="4"/>
        <v/>
      </c>
      <c r="N18" s="83" t="str">
        <f t="shared" si="5"/>
        <v/>
      </c>
      <c r="O18" s="84" t="e">
        <f t="shared" si="6"/>
        <v>#REF!</v>
      </c>
    </row>
    <row r="19" spans="1:15" x14ac:dyDescent="0.25">
      <c r="A19" s="66">
        <v>16</v>
      </c>
      <c r="B19" s="88">
        <v>113</v>
      </c>
      <c r="C19" s="89"/>
      <c r="D19" s="89"/>
      <c r="E19" s="90">
        <v>0</v>
      </c>
      <c r="G19" s="81">
        <f t="shared" si="0"/>
        <v>16</v>
      </c>
      <c r="H19" s="74">
        <f>VLOOKUP(A19,CATRAB!$A$1:$T$2603,13,FALSE())</f>
        <v>45543</v>
      </c>
      <c r="I19" s="82">
        <f>VLOOKUP(A19,CATRAB!$A$1:$T$2603,9,FALSE())-10</f>
        <v>45686</v>
      </c>
      <c r="J19" s="74">
        <f t="shared" ca="1" si="1"/>
        <v>45392</v>
      </c>
      <c r="K19" s="81">
        <f t="shared" ca="1" si="2"/>
        <v>-151</v>
      </c>
      <c r="L19" s="81" t="e">
        <f t="shared" ca="1" si="3"/>
        <v>#REF!</v>
      </c>
      <c r="M19" s="81" t="str">
        <f t="shared" ca="1" si="4"/>
        <v/>
      </c>
      <c r="N19" s="83" t="str">
        <f t="shared" si="5"/>
        <v/>
      </c>
      <c r="O19" s="84" t="e">
        <f t="shared" si="6"/>
        <v>#REF!</v>
      </c>
    </row>
    <row r="20" spans="1:15" x14ac:dyDescent="0.25">
      <c r="A20" s="66">
        <v>17</v>
      </c>
      <c r="B20" s="88">
        <v>143</v>
      </c>
      <c r="C20" s="89"/>
      <c r="D20" s="89"/>
      <c r="E20" s="90">
        <v>0</v>
      </c>
      <c r="G20" s="81">
        <f t="shared" si="0"/>
        <v>17</v>
      </c>
      <c r="H20" s="74">
        <f>VLOOKUP(A20,CATRAB!$A$1:$T$2603,13,FALSE())</f>
        <v>45190</v>
      </c>
      <c r="I20" s="82">
        <f>VLOOKUP(A20,CATRAB!$A$1:$T$2603,9,FALSE())-10</f>
        <v>45368</v>
      </c>
      <c r="J20" s="74">
        <f t="shared" ca="1" si="1"/>
        <v>45392</v>
      </c>
      <c r="K20" s="81">
        <f t="shared" ca="1" si="2"/>
        <v>202</v>
      </c>
      <c r="L20" s="81" t="e">
        <f t="shared" ca="1" si="3"/>
        <v>#REF!</v>
      </c>
      <c r="M20" s="81">
        <f t="shared" ca="1" si="4"/>
        <v>24</v>
      </c>
      <c r="N20" s="83" t="str">
        <f t="shared" si="5"/>
        <v/>
      </c>
      <c r="O20" s="84" t="e">
        <f t="shared" si="6"/>
        <v>#REF!</v>
      </c>
    </row>
    <row r="21" spans="1:15" x14ac:dyDescent="0.25">
      <c r="A21" s="66">
        <v>18</v>
      </c>
      <c r="B21" s="88">
        <v>178</v>
      </c>
      <c r="C21" s="89"/>
      <c r="D21" s="89"/>
      <c r="E21" s="90">
        <v>0</v>
      </c>
      <c r="G21" s="81">
        <f t="shared" si="0"/>
        <v>18</v>
      </c>
      <c r="H21" s="74">
        <f>VLOOKUP(A21,CATRAB!$A$1:$T$2603,13,FALSE())</f>
        <v>45000</v>
      </c>
      <c r="I21" s="82">
        <f>VLOOKUP(A21,CATRAB!$A$1:$T$2603,9,FALSE())-10</f>
        <v>45230</v>
      </c>
      <c r="J21" s="74">
        <f t="shared" ca="1" si="1"/>
        <v>45392</v>
      </c>
      <c r="K21" s="81">
        <f t="shared" ca="1" si="2"/>
        <v>392</v>
      </c>
      <c r="L21" s="81" t="e">
        <f t="shared" ca="1" si="3"/>
        <v>#REF!</v>
      </c>
      <c r="M21" s="81">
        <f t="shared" ca="1" si="4"/>
        <v>162</v>
      </c>
      <c r="N21" s="83" t="str">
        <f t="shared" si="5"/>
        <v/>
      </c>
      <c r="O21" s="84" t="e">
        <f t="shared" si="6"/>
        <v>#REF!</v>
      </c>
    </row>
    <row r="22" spans="1:15" x14ac:dyDescent="0.25">
      <c r="A22" s="66">
        <v>19</v>
      </c>
      <c r="B22" s="88">
        <v>230</v>
      </c>
      <c r="C22" s="89"/>
      <c r="D22" s="89"/>
      <c r="E22" s="90">
        <v>0</v>
      </c>
      <c r="G22" s="81">
        <f t="shared" si="0"/>
        <v>19</v>
      </c>
      <c r="H22" s="74">
        <f>VLOOKUP(A22,CATRAB!$A$1:$T$2603,13,FALSE())</f>
        <v>45559</v>
      </c>
      <c r="I22" s="82">
        <f>VLOOKUP(A22,CATRAB!$A$1:$T$2603,9,FALSE())-10</f>
        <v>45767</v>
      </c>
      <c r="J22" s="74">
        <f t="shared" ca="1" si="1"/>
        <v>45392</v>
      </c>
      <c r="K22" s="81">
        <f t="shared" ca="1" si="2"/>
        <v>-167</v>
      </c>
      <c r="L22" s="81" t="e">
        <f t="shared" ca="1" si="3"/>
        <v>#REF!</v>
      </c>
      <c r="M22" s="81" t="str">
        <f t="shared" ca="1" si="4"/>
        <v/>
      </c>
      <c r="N22" s="83" t="str">
        <f t="shared" si="5"/>
        <v/>
      </c>
      <c r="O22" s="84" t="e">
        <f t="shared" si="6"/>
        <v>#REF!</v>
      </c>
    </row>
    <row r="23" spans="1:15" x14ac:dyDescent="0.25">
      <c r="A23" s="66">
        <v>20</v>
      </c>
      <c r="B23" s="88">
        <v>208</v>
      </c>
      <c r="C23" s="89"/>
      <c r="D23" s="89"/>
      <c r="E23" s="90">
        <v>0</v>
      </c>
      <c r="G23" s="81">
        <f t="shared" si="0"/>
        <v>20</v>
      </c>
      <c r="H23" s="74">
        <f>VLOOKUP(A23,CATRAB!$A$1:$T$2603,13,FALSE())</f>
        <v>45537</v>
      </c>
      <c r="I23" s="82">
        <f>VLOOKUP(A23,CATRAB!$A$1:$T$2603,9,FALSE())-10</f>
        <v>45767</v>
      </c>
      <c r="J23" s="74">
        <f t="shared" ca="1" si="1"/>
        <v>45392</v>
      </c>
      <c r="K23" s="81">
        <f t="shared" ca="1" si="2"/>
        <v>-145</v>
      </c>
      <c r="L23" s="81" t="e">
        <f t="shared" ca="1" si="3"/>
        <v>#REF!</v>
      </c>
      <c r="M23" s="81" t="str">
        <f t="shared" ca="1" si="4"/>
        <v/>
      </c>
      <c r="N23" s="83" t="str">
        <f t="shared" si="5"/>
        <v/>
      </c>
      <c r="O23" s="84" t="e">
        <f t="shared" si="6"/>
        <v>#REF!</v>
      </c>
    </row>
    <row r="24" spans="1:15" x14ac:dyDescent="0.25">
      <c r="A24" s="66">
        <v>21</v>
      </c>
      <c r="B24" s="88">
        <v>150</v>
      </c>
      <c r="C24" s="89"/>
      <c r="D24" s="89"/>
      <c r="E24" s="90">
        <v>0</v>
      </c>
      <c r="G24" s="81">
        <f t="shared" si="0"/>
        <v>21</v>
      </c>
      <c r="H24" s="74">
        <f>VLOOKUP(A24,CATRAB!$A$1:$T$2603,13,FALSE())</f>
        <v>45000</v>
      </c>
      <c r="I24" s="82">
        <f>VLOOKUP(A24,CATRAB!$A$1:$T$2603,9,FALSE())-10</f>
        <v>45230</v>
      </c>
      <c r="J24" s="74">
        <f t="shared" ca="1" si="1"/>
        <v>45392</v>
      </c>
      <c r="K24" s="81">
        <f t="shared" ca="1" si="2"/>
        <v>392</v>
      </c>
      <c r="L24" s="81" t="e">
        <f t="shared" ca="1" si="3"/>
        <v>#REF!</v>
      </c>
      <c r="M24" s="81">
        <f t="shared" ca="1" si="4"/>
        <v>162</v>
      </c>
      <c r="N24" s="83" t="str">
        <f t="shared" si="5"/>
        <v/>
      </c>
      <c r="O24" s="84" t="e">
        <f t="shared" si="6"/>
        <v>#REF!</v>
      </c>
    </row>
    <row r="25" spans="1:15" x14ac:dyDescent="0.25">
      <c r="A25" s="66">
        <v>22</v>
      </c>
      <c r="B25" s="88">
        <v>180</v>
      </c>
      <c r="C25" s="89"/>
      <c r="D25" s="89"/>
      <c r="E25" s="90">
        <v>0</v>
      </c>
      <c r="G25" s="81">
        <f t="shared" si="0"/>
        <v>22</v>
      </c>
      <c r="H25" s="74">
        <f>VLOOKUP(A25,CATRAB!$A$1:$T$2603,13,FALSE())</f>
        <v>45590</v>
      </c>
      <c r="I25" s="82">
        <f>VLOOKUP(A25,CATRAB!$A$1:$T$2603,9,FALSE())-10</f>
        <v>45798</v>
      </c>
      <c r="J25" s="74">
        <f t="shared" ca="1" si="1"/>
        <v>45392</v>
      </c>
      <c r="K25" s="81">
        <f t="shared" ca="1" si="2"/>
        <v>-198</v>
      </c>
      <c r="L25" s="81" t="e">
        <f t="shared" ca="1" si="3"/>
        <v>#REF!</v>
      </c>
      <c r="M25" s="81" t="str">
        <f t="shared" ca="1" si="4"/>
        <v/>
      </c>
      <c r="N25" s="83" t="str">
        <f t="shared" si="5"/>
        <v/>
      </c>
      <c r="O25" s="84" t="e">
        <f t="shared" si="6"/>
        <v>#REF!</v>
      </c>
    </row>
    <row r="26" spans="1:15" x14ac:dyDescent="0.25">
      <c r="A26" s="66">
        <v>23</v>
      </c>
      <c r="B26" s="88">
        <v>210</v>
      </c>
      <c r="C26" s="89"/>
      <c r="D26" s="89"/>
      <c r="E26" s="90">
        <v>0</v>
      </c>
      <c r="G26" s="81">
        <f t="shared" si="0"/>
        <v>23</v>
      </c>
      <c r="H26" s="74">
        <f>VLOOKUP(A26,CATRAB!$A$1:$T$2603,13,FALSE())</f>
        <v>45297</v>
      </c>
      <c r="I26" s="82">
        <f>VLOOKUP(A26,CATRAB!$A$1:$T$2603,9,FALSE())-10</f>
        <v>45146</v>
      </c>
      <c r="J26" s="74">
        <f t="shared" ca="1" si="1"/>
        <v>45392</v>
      </c>
      <c r="K26" s="81">
        <f t="shared" ca="1" si="2"/>
        <v>95</v>
      </c>
      <c r="L26" s="81" t="e">
        <f t="shared" ca="1" si="3"/>
        <v>#REF!</v>
      </c>
      <c r="M26" s="81">
        <f t="shared" ca="1" si="4"/>
        <v>246</v>
      </c>
      <c r="N26" s="83" t="str">
        <f t="shared" si="5"/>
        <v/>
      </c>
      <c r="O26" s="84" t="e">
        <f t="shared" si="6"/>
        <v>#REF!</v>
      </c>
    </row>
    <row r="27" spans="1:15" x14ac:dyDescent="0.25">
      <c r="A27" s="66">
        <v>24</v>
      </c>
      <c r="B27" s="88">
        <v>140</v>
      </c>
      <c r="C27" s="89"/>
      <c r="D27" s="89"/>
      <c r="E27" s="90">
        <v>0</v>
      </c>
      <c r="G27" s="81">
        <f t="shared" si="0"/>
        <v>24</v>
      </c>
      <c r="H27" s="74">
        <f>VLOOKUP(A27,CATRAB!$A$1:$T$2603,13,FALSE())</f>
        <v>45232</v>
      </c>
      <c r="I27" s="82">
        <f>VLOOKUP(A27,CATRAB!$A$1:$T$2603,9,FALSE())-10</f>
        <v>45196</v>
      </c>
      <c r="J27" s="74">
        <f t="shared" ca="1" si="1"/>
        <v>45392</v>
      </c>
      <c r="K27" s="81">
        <f t="shared" ca="1" si="2"/>
        <v>160</v>
      </c>
      <c r="L27" s="81" t="e">
        <f t="shared" ca="1" si="3"/>
        <v>#REF!</v>
      </c>
      <c r="M27" s="81">
        <f t="shared" ca="1" si="4"/>
        <v>196</v>
      </c>
      <c r="N27" s="83" t="str">
        <f t="shared" si="5"/>
        <v/>
      </c>
      <c r="O27" s="84" t="e">
        <f t="shared" si="6"/>
        <v>#REF!</v>
      </c>
    </row>
    <row r="28" spans="1:15" x14ac:dyDescent="0.25">
      <c r="A28" s="66">
        <v>25</v>
      </c>
      <c r="B28" s="88">
        <v>165</v>
      </c>
      <c r="C28" s="89"/>
      <c r="D28" s="89"/>
      <c r="E28" s="90">
        <v>0</v>
      </c>
      <c r="G28" s="81">
        <f t="shared" si="0"/>
        <v>25</v>
      </c>
      <c r="H28" s="74">
        <f>VLOOKUP(A28,CATRAB!$A$1:$T$2603,13,FALSE())</f>
        <v>45237</v>
      </c>
      <c r="I28" s="82">
        <f>VLOOKUP(A28,CATRAB!$A$1:$T$2603,9,FALSE())-10</f>
        <v>45217</v>
      </c>
      <c r="J28" s="74">
        <f t="shared" ca="1" si="1"/>
        <v>45392</v>
      </c>
      <c r="K28" s="81">
        <f t="shared" ca="1" si="2"/>
        <v>155</v>
      </c>
      <c r="L28" s="81" t="e">
        <f t="shared" ca="1" si="3"/>
        <v>#REF!</v>
      </c>
      <c r="M28" s="81">
        <f t="shared" ca="1" si="4"/>
        <v>175</v>
      </c>
      <c r="N28" s="83" t="str">
        <f t="shared" si="5"/>
        <v/>
      </c>
      <c r="O28" s="84" t="e">
        <f t="shared" si="6"/>
        <v>#REF!</v>
      </c>
    </row>
    <row r="29" spans="1:15" x14ac:dyDescent="0.25">
      <c r="A29" s="66">
        <v>26</v>
      </c>
      <c r="B29" s="88">
        <v>140</v>
      </c>
      <c r="C29" s="89"/>
      <c r="D29" s="89"/>
      <c r="E29" s="90">
        <v>0</v>
      </c>
      <c r="G29" s="81">
        <f t="shared" si="0"/>
        <v>26</v>
      </c>
      <c r="H29" s="74">
        <f>VLOOKUP(A29,CATRAB!$A$1:$T$2603,13,FALSE())</f>
        <v>45378</v>
      </c>
      <c r="I29" s="82">
        <f>VLOOKUP(A29,CATRAB!$A$1:$T$2603,9,FALSE())-10</f>
        <v>45518</v>
      </c>
      <c r="J29" s="74">
        <f t="shared" ca="1" si="1"/>
        <v>45392</v>
      </c>
      <c r="K29" s="81">
        <f t="shared" ca="1" si="2"/>
        <v>14</v>
      </c>
      <c r="L29" s="81" t="e">
        <f t="shared" ca="1" si="3"/>
        <v>#REF!</v>
      </c>
      <c r="M29" s="91" t="str">
        <f t="shared" ca="1" si="4"/>
        <v/>
      </c>
      <c r="N29" s="83" t="str">
        <f t="shared" si="5"/>
        <v/>
      </c>
      <c r="O29" s="84" t="e">
        <f t="shared" si="6"/>
        <v>#REF!</v>
      </c>
    </row>
    <row r="30" spans="1:15" x14ac:dyDescent="0.25">
      <c r="A30" s="66">
        <v>27</v>
      </c>
      <c r="B30" s="88">
        <v>150</v>
      </c>
      <c r="C30" s="89"/>
      <c r="D30" s="89"/>
      <c r="E30" s="90">
        <v>0</v>
      </c>
      <c r="G30" s="81">
        <f t="shared" si="0"/>
        <v>27</v>
      </c>
      <c r="H30" s="74">
        <f>VLOOKUP(A30,CATRAB!$A$1:$T$2603,13,FALSE())</f>
        <v>45358</v>
      </c>
      <c r="I30" s="82">
        <f>VLOOKUP(A30,CATRAB!$A$1:$T$2603,9,FALSE())-10</f>
        <v>45523</v>
      </c>
      <c r="J30" s="74">
        <f t="shared" ca="1" si="1"/>
        <v>45392</v>
      </c>
      <c r="K30" s="81">
        <f t="shared" ca="1" si="2"/>
        <v>34</v>
      </c>
      <c r="L30" s="81" t="e">
        <f t="shared" ca="1" si="3"/>
        <v>#REF!</v>
      </c>
      <c r="M30" s="81" t="str">
        <f t="shared" ca="1" si="4"/>
        <v/>
      </c>
      <c r="N30" s="83" t="str">
        <f t="shared" si="5"/>
        <v/>
      </c>
      <c r="O30" s="84" t="e">
        <f t="shared" si="6"/>
        <v>#REF!</v>
      </c>
    </row>
    <row r="31" spans="1:15" x14ac:dyDescent="0.25">
      <c r="A31" s="66">
        <v>28</v>
      </c>
      <c r="B31" s="88">
        <v>150</v>
      </c>
      <c r="C31" s="89"/>
      <c r="D31" s="89"/>
      <c r="E31" s="90">
        <v>0</v>
      </c>
      <c r="G31" s="81">
        <f t="shared" si="0"/>
        <v>28</v>
      </c>
      <c r="H31" s="74">
        <f>VLOOKUP(A31,CATRAB!$A$1:$T$2603,13,FALSE())</f>
        <v>45517</v>
      </c>
      <c r="I31" s="82">
        <f>VLOOKUP(A31,CATRAB!$A$1:$T$2603,9,FALSE())-10</f>
        <v>45657</v>
      </c>
      <c r="J31" s="74">
        <f t="shared" ca="1" si="1"/>
        <v>45392</v>
      </c>
      <c r="K31" s="81">
        <f t="shared" ca="1" si="2"/>
        <v>-125</v>
      </c>
      <c r="L31" s="81" t="e">
        <f t="shared" ca="1" si="3"/>
        <v>#REF!</v>
      </c>
      <c r="M31" s="81" t="str">
        <f t="shared" ca="1" si="4"/>
        <v/>
      </c>
      <c r="N31" s="83" t="str">
        <f t="shared" si="5"/>
        <v/>
      </c>
      <c r="O31" s="84" t="e">
        <f t="shared" si="6"/>
        <v>#REF!</v>
      </c>
    </row>
    <row r="32" spans="1:15" x14ac:dyDescent="0.25">
      <c r="A32" s="66">
        <v>29</v>
      </c>
      <c r="B32" s="88">
        <v>150</v>
      </c>
      <c r="C32" s="89"/>
      <c r="D32" s="89"/>
      <c r="E32" s="90">
        <v>0</v>
      </c>
      <c r="G32" s="81">
        <f t="shared" si="0"/>
        <v>29</v>
      </c>
      <c r="H32" s="74">
        <f>VLOOKUP(A32,CATRAB!$A$1:$T$2603,13,FALSE())</f>
        <v>45352</v>
      </c>
      <c r="I32" s="82">
        <f>VLOOKUP(A32,CATRAB!$A$1:$T$2603,9,FALSE())-10</f>
        <v>45502</v>
      </c>
      <c r="J32" s="74">
        <f t="shared" ca="1" si="1"/>
        <v>45392</v>
      </c>
      <c r="K32" s="81">
        <f t="shared" ca="1" si="2"/>
        <v>40</v>
      </c>
      <c r="L32" s="81" t="e">
        <f t="shared" ca="1" si="3"/>
        <v>#REF!</v>
      </c>
      <c r="M32" s="81" t="str">
        <f t="shared" ca="1" si="4"/>
        <v/>
      </c>
      <c r="N32" s="83" t="str">
        <f t="shared" si="5"/>
        <v/>
      </c>
      <c r="O32" s="84" t="e">
        <f t="shared" si="6"/>
        <v>#REF!</v>
      </c>
    </row>
    <row r="33" spans="1:15" x14ac:dyDescent="0.25">
      <c r="A33" s="66">
        <v>30</v>
      </c>
      <c r="B33" s="88">
        <v>150</v>
      </c>
      <c r="C33" s="92">
        <v>319</v>
      </c>
      <c r="D33" s="93">
        <v>150</v>
      </c>
      <c r="E33" s="90">
        <v>12</v>
      </c>
      <c r="G33" s="81">
        <f t="shared" si="0"/>
        <v>30</v>
      </c>
      <c r="H33" s="74">
        <f>VLOOKUP(A33,CATRAB!$A$1:$T$2603,13,FALSE())</f>
        <v>45394</v>
      </c>
      <c r="I33" s="82">
        <f>VLOOKUP(A33,CATRAB!$A$1:$T$2603,9,FALSE())-10</f>
        <v>45544</v>
      </c>
      <c r="J33" s="74">
        <f t="shared" ca="1" si="1"/>
        <v>45392</v>
      </c>
      <c r="K33" s="81">
        <f t="shared" ca="1" si="2"/>
        <v>-2</v>
      </c>
      <c r="L33" s="81" t="e">
        <f t="shared" ca="1" si="3"/>
        <v>#REF!</v>
      </c>
      <c r="M33" s="81" t="str">
        <f t="shared" ca="1" si="4"/>
        <v/>
      </c>
      <c r="N33" s="83" t="str">
        <f t="shared" si="5"/>
        <v/>
      </c>
      <c r="O33" s="84" t="e">
        <f t="shared" si="6"/>
        <v>#REF!</v>
      </c>
    </row>
    <row r="34" spans="1:15" x14ac:dyDescent="0.25">
      <c r="A34" s="66">
        <v>31</v>
      </c>
      <c r="B34" s="88">
        <v>145</v>
      </c>
      <c r="C34" s="92">
        <v>267</v>
      </c>
      <c r="D34" s="93">
        <v>115</v>
      </c>
      <c r="E34" s="90">
        <v>9</v>
      </c>
      <c r="G34" s="81">
        <f t="shared" si="0"/>
        <v>31</v>
      </c>
      <c r="H34" s="74">
        <f>VLOOKUP(A34,CATRAB!$A$1:$T$2603,13,FALSE())</f>
        <v>45485</v>
      </c>
      <c r="I34" s="82">
        <f>VLOOKUP(A34,CATRAB!$A$1:$T$2603,9,FALSE())-10</f>
        <v>45635</v>
      </c>
      <c r="J34" s="74">
        <f t="shared" ca="1" si="1"/>
        <v>45392</v>
      </c>
      <c r="K34" s="81">
        <f t="shared" ca="1" si="2"/>
        <v>-93</v>
      </c>
      <c r="L34" s="81" t="e">
        <f t="shared" ca="1" si="3"/>
        <v>#REF!</v>
      </c>
      <c r="M34" s="81" t="str">
        <f t="shared" ca="1" si="4"/>
        <v/>
      </c>
      <c r="N34" s="83" t="str">
        <f t="shared" si="5"/>
        <v/>
      </c>
      <c r="O34" s="84" t="e">
        <f t="shared" si="6"/>
        <v>#REF!</v>
      </c>
    </row>
    <row r="35" spans="1:15" x14ac:dyDescent="0.25">
      <c r="A35" s="66">
        <v>32</v>
      </c>
      <c r="B35" s="88">
        <v>150</v>
      </c>
      <c r="C35" s="92">
        <v>209</v>
      </c>
      <c r="D35" s="93">
        <v>115</v>
      </c>
      <c r="E35" s="90">
        <v>10</v>
      </c>
      <c r="G35" s="81">
        <f t="shared" ref="G35:G66" si="7">IF(A35="","",A35)</f>
        <v>32</v>
      </c>
      <c r="H35" s="74">
        <f>VLOOKUP(A35,CATRAB!$A$1:$T$2603,13,FALSE())</f>
        <v>44804</v>
      </c>
      <c r="I35" s="82">
        <f>VLOOKUP(A35,CATRAB!$A$1:$T$2603,9,FALSE())-10</f>
        <v>44954</v>
      </c>
      <c r="J35" s="74">
        <f t="shared" ref="J35:J66" ca="1" si="8">TODAY()</f>
        <v>45392</v>
      </c>
      <c r="K35" s="81">
        <f t="shared" ref="K35:K66" ca="1" si="9">J35-H35</f>
        <v>588</v>
      </c>
      <c r="L35" s="81" t="e">
        <f t="shared" ref="L35:L66" ca="1" si="10">IF(AND(I35&gt;=J35,O35&lt;&gt;1),"No prazo",IF(AND(I35&lt;J35,O35&lt;&gt;1),"Atrasado",IF(O35=1,"Concluído","")))</f>
        <v>#REF!</v>
      </c>
      <c r="M35" s="81">
        <f t="shared" ref="M35:M66" ca="1" si="11">IF(J35&gt;I35,J35-I35,"")</f>
        <v>438</v>
      </c>
      <c r="N35" s="83" t="str">
        <f t="shared" ref="N35:N66" si="12">IFERROR(GETPIVOTDATA("Soma de TEMPO ESTIMADO EXEC",$A$1,"EVT",A35)/GETPIVOTDATA("Soma de TEMPO ESTIMADO",$A$1,"EVT",A35),"")</f>
        <v/>
      </c>
      <c r="O35" s="84" t="e">
        <f t="shared" ref="O35:O66" si="13">GETPIVOTDATA("Soma de CONT ETAPA CONCLUÍDA",$A$1,"EVT",A35)/12</f>
        <v>#REF!</v>
      </c>
    </row>
    <row r="36" spans="1:15" x14ac:dyDescent="0.25">
      <c r="A36" s="66">
        <v>33</v>
      </c>
      <c r="B36" s="88">
        <v>235</v>
      </c>
      <c r="C36" s="89"/>
      <c r="D36" s="89"/>
      <c r="E36" s="90">
        <v>0</v>
      </c>
      <c r="G36" s="81">
        <f t="shared" si="7"/>
        <v>33</v>
      </c>
      <c r="H36" s="74">
        <f>VLOOKUP(A36,CATRAB!$A$1:$T$2603,13,FALSE())</f>
        <v>45490</v>
      </c>
      <c r="I36" s="82">
        <f>VLOOKUP(A36,CATRAB!$A$1:$T$2603,9,FALSE())-10</f>
        <v>45635</v>
      </c>
      <c r="J36" s="74">
        <f t="shared" ca="1" si="8"/>
        <v>45392</v>
      </c>
      <c r="K36" s="81">
        <f t="shared" ca="1" si="9"/>
        <v>-98</v>
      </c>
      <c r="L36" s="81" t="e">
        <f t="shared" ca="1" si="10"/>
        <v>#REF!</v>
      </c>
      <c r="M36" s="81" t="str">
        <f t="shared" ca="1" si="11"/>
        <v/>
      </c>
      <c r="N36" s="83" t="str">
        <f t="shared" si="12"/>
        <v/>
      </c>
      <c r="O36" s="84" t="e">
        <f t="shared" si="13"/>
        <v>#REF!</v>
      </c>
    </row>
    <row r="37" spans="1:15" x14ac:dyDescent="0.25">
      <c r="A37" s="66">
        <v>34</v>
      </c>
      <c r="B37" s="88">
        <v>150</v>
      </c>
      <c r="C37" s="92">
        <v>223</v>
      </c>
      <c r="D37" s="93">
        <v>150</v>
      </c>
      <c r="E37" s="90">
        <v>12</v>
      </c>
      <c r="G37" s="81">
        <f t="shared" si="7"/>
        <v>34</v>
      </c>
      <c r="H37" s="74">
        <f>VLOOKUP(A37,CATRAB!$A$1:$T$2603,13,FALSE())</f>
        <v>44793</v>
      </c>
      <c r="I37" s="82">
        <f>VLOOKUP(A37,CATRAB!$A$1:$T$2603,9,FALSE())-10</f>
        <v>44943</v>
      </c>
      <c r="J37" s="74">
        <f t="shared" ca="1" si="8"/>
        <v>45392</v>
      </c>
      <c r="K37" s="81">
        <f t="shared" ca="1" si="9"/>
        <v>599</v>
      </c>
      <c r="L37" s="81" t="e">
        <f t="shared" ca="1" si="10"/>
        <v>#REF!</v>
      </c>
      <c r="M37" s="81">
        <f t="shared" ca="1" si="11"/>
        <v>449</v>
      </c>
      <c r="N37" s="83" t="str">
        <f t="shared" si="12"/>
        <v/>
      </c>
      <c r="O37" s="84" t="e">
        <f t="shared" si="13"/>
        <v>#REF!</v>
      </c>
    </row>
    <row r="38" spans="1:15" x14ac:dyDescent="0.25">
      <c r="A38" s="66">
        <v>35</v>
      </c>
      <c r="B38" s="88">
        <v>180</v>
      </c>
      <c r="C38" s="92">
        <v>39</v>
      </c>
      <c r="D38" s="93">
        <v>5</v>
      </c>
      <c r="E38" s="90">
        <v>2</v>
      </c>
      <c r="G38" s="81">
        <f t="shared" si="7"/>
        <v>35</v>
      </c>
      <c r="H38" s="74">
        <f>VLOOKUP(A38,CATRAB!$A$1:$T$2603,13,FALSE())</f>
        <v>45532</v>
      </c>
      <c r="I38" s="82">
        <f>VLOOKUP(A38,CATRAB!$A$1:$T$2603,9,FALSE())-10</f>
        <v>45767</v>
      </c>
      <c r="J38" s="74">
        <f t="shared" ca="1" si="8"/>
        <v>45392</v>
      </c>
      <c r="K38" s="81">
        <f t="shared" ca="1" si="9"/>
        <v>-140</v>
      </c>
      <c r="L38" s="81" t="e">
        <f t="shared" ca="1" si="10"/>
        <v>#REF!</v>
      </c>
      <c r="M38" s="81" t="str">
        <f t="shared" ca="1" si="11"/>
        <v/>
      </c>
      <c r="N38" s="83" t="str">
        <f t="shared" si="12"/>
        <v/>
      </c>
      <c r="O38" s="84" t="e">
        <f t="shared" si="13"/>
        <v>#REF!</v>
      </c>
    </row>
    <row r="39" spans="1:15" x14ac:dyDescent="0.25">
      <c r="A39" s="66">
        <v>36</v>
      </c>
      <c r="B39" s="88">
        <v>165</v>
      </c>
      <c r="C39" s="92">
        <v>170</v>
      </c>
      <c r="D39" s="93">
        <v>90</v>
      </c>
      <c r="E39" s="90">
        <v>9</v>
      </c>
      <c r="G39" s="81">
        <f t="shared" si="7"/>
        <v>36</v>
      </c>
      <c r="H39" s="74">
        <f>VLOOKUP(A39,CATRAB!$A$1:$T$2603,13,FALSE())</f>
        <v>45172</v>
      </c>
      <c r="I39" s="82">
        <f>VLOOKUP(A39,CATRAB!$A$1:$T$2603,9,FALSE())-10</f>
        <v>45322</v>
      </c>
      <c r="J39" s="74">
        <f t="shared" ca="1" si="8"/>
        <v>45392</v>
      </c>
      <c r="K39" s="81">
        <f t="shared" ca="1" si="9"/>
        <v>220</v>
      </c>
      <c r="L39" s="81" t="e">
        <f t="shared" ca="1" si="10"/>
        <v>#REF!</v>
      </c>
      <c r="M39" s="81">
        <f t="shared" ca="1" si="11"/>
        <v>70</v>
      </c>
      <c r="N39" s="83" t="str">
        <f t="shared" si="12"/>
        <v/>
      </c>
      <c r="O39" s="84" t="e">
        <f t="shared" si="13"/>
        <v>#REF!</v>
      </c>
    </row>
    <row r="40" spans="1:15" x14ac:dyDescent="0.25">
      <c r="A40" s="66">
        <v>37</v>
      </c>
      <c r="B40" s="88">
        <v>160</v>
      </c>
      <c r="C40" s="92">
        <v>165</v>
      </c>
      <c r="D40" s="93">
        <v>55</v>
      </c>
      <c r="E40" s="90">
        <v>5</v>
      </c>
      <c r="G40" s="81">
        <f t="shared" si="7"/>
        <v>37</v>
      </c>
      <c r="H40" s="74">
        <f>VLOOKUP(A40,CATRAB!$A$1:$T$2603,13,FALSE())</f>
        <v>45142</v>
      </c>
      <c r="I40" s="82">
        <f>VLOOKUP(A40,CATRAB!$A$1:$T$2603,9,FALSE())-10</f>
        <v>45322</v>
      </c>
      <c r="J40" s="74">
        <f t="shared" ca="1" si="8"/>
        <v>45392</v>
      </c>
      <c r="K40" s="81">
        <f t="shared" ca="1" si="9"/>
        <v>250</v>
      </c>
      <c r="L40" s="81" t="e">
        <f t="shared" ca="1" si="10"/>
        <v>#REF!</v>
      </c>
      <c r="M40" s="81">
        <f t="shared" ca="1" si="11"/>
        <v>70</v>
      </c>
      <c r="N40" s="83" t="str">
        <f t="shared" si="12"/>
        <v/>
      </c>
      <c r="O40" s="84" t="e">
        <f t="shared" si="13"/>
        <v>#REF!</v>
      </c>
    </row>
    <row r="41" spans="1:15" x14ac:dyDescent="0.25">
      <c r="A41" s="66">
        <v>38</v>
      </c>
      <c r="B41" s="88">
        <v>160</v>
      </c>
      <c r="C41" s="92">
        <v>110</v>
      </c>
      <c r="D41" s="93">
        <v>5</v>
      </c>
      <c r="E41" s="90">
        <v>2</v>
      </c>
      <c r="G41" s="81">
        <f t="shared" si="7"/>
        <v>38</v>
      </c>
      <c r="H41" s="74">
        <f>VLOOKUP(A41,CATRAB!$A$1:$T$2603,13,FALSE())</f>
        <v>45308</v>
      </c>
      <c r="I41" s="82">
        <f>VLOOKUP(A41,CATRAB!$A$1:$T$2603,9,FALSE())-10</f>
        <v>45473</v>
      </c>
      <c r="J41" s="74">
        <f t="shared" ca="1" si="8"/>
        <v>45392</v>
      </c>
      <c r="K41" s="81">
        <f t="shared" ca="1" si="9"/>
        <v>84</v>
      </c>
      <c r="L41" s="81" t="e">
        <f t="shared" ca="1" si="10"/>
        <v>#REF!</v>
      </c>
      <c r="M41" s="81" t="str">
        <f t="shared" ca="1" si="11"/>
        <v/>
      </c>
      <c r="N41" s="83" t="str">
        <f t="shared" si="12"/>
        <v/>
      </c>
      <c r="O41" s="84" t="e">
        <f t="shared" si="13"/>
        <v>#REF!</v>
      </c>
    </row>
    <row r="42" spans="1:15" x14ac:dyDescent="0.25">
      <c r="A42" s="66">
        <v>39</v>
      </c>
      <c r="B42" s="88">
        <v>180</v>
      </c>
      <c r="C42" s="92">
        <v>172</v>
      </c>
      <c r="D42" s="93">
        <v>60</v>
      </c>
      <c r="E42" s="90">
        <v>5</v>
      </c>
      <c r="G42" s="81">
        <f t="shared" si="7"/>
        <v>39</v>
      </c>
      <c r="H42" s="74">
        <f>VLOOKUP(A42,CATRAB!$A$1:$T$2603,13,FALSE())</f>
        <v>45159</v>
      </c>
      <c r="I42" s="82">
        <f>VLOOKUP(A42,CATRAB!$A$1:$T$2603,9,FALSE())-10</f>
        <v>45011</v>
      </c>
      <c r="J42" s="74">
        <f t="shared" ca="1" si="8"/>
        <v>45392</v>
      </c>
      <c r="K42" s="81">
        <f t="shared" ca="1" si="9"/>
        <v>233</v>
      </c>
      <c r="L42" s="81" t="e">
        <f t="shared" ca="1" si="10"/>
        <v>#REF!</v>
      </c>
      <c r="M42" s="81">
        <f t="shared" ca="1" si="11"/>
        <v>381</v>
      </c>
      <c r="N42" s="83" t="str">
        <f t="shared" si="12"/>
        <v/>
      </c>
      <c r="O42" s="84" t="e">
        <f t="shared" si="13"/>
        <v>#REF!</v>
      </c>
    </row>
    <row r="43" spans="1:15" x14ac:dyDescent="0.25">
      <c r="A43" s="66">
        <v>40</v>
      </c>
      <c r="B43" s="88">
        <v>145</v>
      </c>
      <c r="C43" s="92">
        <v>159</v>
      </c>
      <c r="D43" s="93">
        <v>105</v>
      </c>
      <c r="E43" s="90">
        <v>10</v>
      </c>
      <c r="G43" s="81">
        <f t="shared" si="7"/>
        <v>40</v>
      </c>
      <c r="H43" s="74">
        <f>VLOOKUP(A43,CATRAB!$A$1:$T$2603,13,FALSE())</f>
        <v>45400</v>
      </c>
      <c r="I43" s="82">
        <f>VLOOKUP(A43,CATRAB!$A$1:$T$2603,9,FALSE())-10</f>
        <v>45560</v>
      </c>
      <c r="J43" s="74">
        <f t="shared" ca="1" si="8"/>
        <v>45392</v>
      </c>
      <c r="K43" s="81">
        <f t="shared" ca="1" si="9"/>
        <v>-8</v>
      </c>
      <c r="L43" s="81" t="e">
        <f t="shared" ca="1" si="10"/>
        <v>#REF!</v>
      </c>
      <c r="M43" s="91" t="str">
        <f t="shared" ca="1" si="11"/>
        <v/>
      </c>
      <c r="N43" s="83" t="str">
        <f t="shared" si="12"/>
        <v/>
      </c>
      <c r="O43" s="84" t="e">
        <f t="shared" si="13"/>
        <v>#REF!</v>
      </c>
    </row>
    <row r="44" spans="1:15" x14ac:dyDescent="0.25">
      <c r="A44" s="66">
        <v>41</v>
      </c>
      <c r="B44" s="88">
        <v>145</v>
      </c>
      <c r="C44" s="89"/>
      <c r="D44" s="89"/>
      <c r="E44" s="90">
        <v>0</v>
      </c>
      <c r="G44" s="81">
        <f t="shared" si="7"/>
        <v>41</v>
      </c>
      <c r="H44" s="74">
        <f>VLOOKUP(A44,CATRAB!$A$1:$T$2603,13,FALSE())</f>
        <v>45339</v>
      </c>
      <c r="I44" s="82">
        <f>VLOOKUP(A44,CATRAB!$A$1:$T$2603,9,FALSE())-10</f>
        <v>45519</v>
      </c>
      <c r="J44" s="74">
        <f t="shared" ca="1" si="8"/>
        <v>45392</v>
      </c>
      <c r="K44" s="81">
        <f t="shared" ca="1" si="9"/>
        <v>53</v>
      </c>
      <c r="L44" s="81" t="e">
        <f t="shared" ca="1" si="10"/>
        <v>#REF!</v>
      </c>
      <c r="M44" s="91" t="str">
        <f t="shared" ca="1" si="11"/>
        <v/>
      </c>
      <c r="N44" s="83" t="str">
        <f t="shared" si="12"/>
        <v/>
      </c>
      <c r="O44" s="84" t="e">
        <f t="shared" si="13"/>
        <v>#REF!</v>
      </c>
    </row>
    <row r="45" spans="1:15" x14ac:dyDescent="0.25">
      <c r="A45" s="66">
        <v>42</v>
      </c>
      <c r="B45" s="88">
        <v>68</v>
      </c>
      <c r="C45" s="89"/>
      <c r="D45" s="89"/>
      <c r="E45" s="90">
        <v>0</v>
      </c>
      <c r="G45" s="81">
        <f t="shared" si="7"/>
        <v>42</v>
      </c>
      <c r="H45" s="74">
        <f>VLOOKUP(A45,CATRAB!$A$1:$T$2603,13,FALSE())</f>
        <v>45268</v>
      </c>
      <c r="I45" s="82">
        <f>VLOOKUP(A45,CATRAB!$A$1:$T$2603,9,FALSE())-10</f>
        <v>45413</v>
      </c>
      <c r="J45" s="74">
        <f t="shared" ca="1" si="8"/>
        <v>45392</v>
      </c>
      <c r="K45" s="81">
        <f t="shared" ca="1" si="9"/>
        <v>124</v>
      </c>
      <c r="L45" s="81" t="e">
        <f t="shared" ca="1" si="10"/>
        <v>#REF!</v>
      </c>
      <c r="M45" s="81" t="str">
        <f t="shared" ca="1" si="11"/>
        <v/>
      </c>
      <c r="N45" s="83" t="str">
        <f t="shared" si="12"/>
        <v/>
      </c>
      <c r="O45" s="84" t="e">
        <f t="shared" si="13"/>
        <v>#REF!</v>
      </c>
    </row>
    <row r="46" spans="1:15" x14ac:dyDescent="0.25">
      <c r="A46" s="66">
        <v>43</v>
      </c>
      <c r="B46" s="88">
        <v>145</v>
      </c>
      <c r="C46" s="92">
        <v>163</v>
      </c>
      <c r="D46" s="93">
        <v>105</v>
      </c>
      <c r="E46" s="90">
        <v>10</v>
      </c>
      <c r="G46" s="81">
        <f t="shared" si="7"/>
        <v>43</v>
      </c>
      <c r="H46" s="74">
        <f>VLOOKUP(A46,CATRAB!$A$1:$T$2603,13,FALSE())</f>
        <v>45430</v>
      </c>
      <c r="I46" s="82">
        <f>VLOOKUP(A46,CATRAB!$A$1:$T$2603,9,FALSE())-10</f>
        <v>45575</v>
      </c>
      <c r="J46" s="74">
        <f t="shared" ca="1" si="8"/>
        <v>45392</v>
      </c>
      <c r="K46" s="81">
        <f t="shared" ca="1" si="9"/>
        <v>-38</v>
      </c>
      <c r="L46" s="81" t="e">
        <f t="shared" ca="1" si="10"/>
        <v>#REF!</v>
      </c>
      <c r="M46" s="91" t="str">
        <f t="shared" ca="1" si="11"/>
        <v/>
      </c>
      <c r="N46" s="83" t="str">
        <f t="shared" si="12"/>
        <v/>
      </c>
      <c r="O46" s="84" t="e">
        <f t="shared" si="13"/>
        <v>#REF!</v>
      </c>
    </row>
    <row r="47" spans="1:15" x14ac:dyDescent="0.25">
      <c r="A47" s="66">
        <v>44</v>
      </c>
      <c r="B47" s="88">
        <v>110</v>
      </c>
      <c r="C47" s="92">
        <v>83</v>
      </c>
      <c r="D47" s="93">
        <v>80</v>
      </c>
      <c r="E47" s="90">
        <v>9</v>
      </c>
      <c r="G47" s="81">
        <f t="shared" si="7"/>
        <v>44</v>
      </c>
      <c r="H47" s="74">
        <f>VLOOKUP(A47,CATRAB!$A$1:$T$2603,13,FALSE())</f>
        <v>45528</v>
      </c>
      <c r="I47" s="82">
        <f>VLOOKUP(A47,CATRAB!$A$1:$T$2603,9,FALSE())-10</f>
        <v>45596</v>
      </c>
      <c r="J47" s="74">
        <f t="shared" ca="1" si="8"/>
        <v>45392</v>
      </c>
      <c r="K47" s="81">
        <f t="shared" ca="1" si="9"/>
        <v>-136</v>
      </c>
      <c r="L47" s="81" t="e">
        <f t="shared" ca="1" si="10"/>
        <v>#REF!</v>
      </c>
      <c r="M47" s="91" t="str">
        <f t="shared" ca="1" si="11"/>
        <v/>
      </c>
      <c r="N47" s="83" t="str">
        <f t="shared" si="12"/>
        <v/>
      </c>
      <c r="O47" s="84" t="e">
        <f t="shared" si="13"/>
        <v>#REF!</v>
      </c>
    </row>
    <row r="48" spans="1:15" x14ac:dyDescent="0.25">
      <c r="A48" s="66">
        <v>45</v>
      </c>
      <c r="B48" s="88">
        <v>68</v>
      </c>
      <c r="C48" s="92">
        <v>64</v>
      </c>
      <c r="D48" s="93">
        <v>48</v>
      </c>
      <c r="E48" s="90">
        <v>10</v>
      </c>
      <c r="G48" s="81">
        <f t="shared" si="7"/>
        <v>45</v>
      </c>
      <c r="H48" s="74">
        <f>VLOOKUP(A48,CATRAB!$A$1:$T$2603,13,FALSE())</f>
        <v>45314</v>
      </c>
      <c r="I48" s="82">
        <f>VLOOKUP(A48,CATRAB!$A$1:$T$2603,9,FALSE())-10</f>
        <v>45424</v>
      </c>
      <c r="J48" s="74">
        <f t="shared" ca="1" si="8"/>
        <v>45392</v>
      </c>
      <c r="K48" s="81">
        <f t="shared" ca="1" si="9"/>
        <v>78</v>
      </c>
      <c r="L48" s="81" t="e">
        <f t="shared" ca="1" si="10"/>
        <v>#REF!</v>
      </c>
      <c r="M48" s="91" t="str">
        <f t="shared" ca="1" si="11"/>
        <v/>
      </c>
      <c r="N48" s="83" t="str">
        <f t="shared" si="12"/>
        <v/>
      </c>
      <c r="O48" s="84" t="e">
        <f t="shared" si="13"/>
        <v>#REF!</v>
      </c>
    </row>
    <row r="49" spans="1:15" x14ac:dyDescent="0.25">
      <c r="A49" s="66">
        <v>46</v>
      </c>
      <c r="B49" s="88">
        <v>109</v>
      </c>
      <c r="C49" s="92">
        <v>32</v>
      </c>
      <c r="D49" s="93">
        <v>10</v>
      </c>
      <c r="E49" s="90">
        <v>2</v>
      </c>
      <c r="G49" s="81">
        <f t="shared" si="7"/>
        <v>46</v>
      </c>
      <c r="H49" s="74">
        <f>VLOOKUP(A49,CATRAB!$A$1:$T$2603,13,FALSE())</f>
        <v>45435</v>
      </c>
      <c r="I49" s="82">
        <f>VLOOKUP(A49,CATRAB!$A$1:$T$2603,9,FALSE())-10</f>
        <v>45580</v>
      </c>
      <c r="J49" s="74">
        <f t="shared" ca="1" si="8"/>
        <v>45392</v>
      </c>
      <c r="K49" s="81">
        <f t="shared" ca="1" si="9"/>
        <v>-43</v>
      </c>
      <c r="L49" s="81" t="e">
        <f t="shared" ca="1" si="10"/>
        <v>#REF!</v>
      </c>
      <c r="M49" s="91" t="str">
        <f t="shared" ca="1" si="11"/>
        <v/>
      </c>
      <c r="N49" s="83" t="str">
        <f t="shared" si="12"/>
        <v/>
      </c>
      <c r="O49" s="84" t="e">
        <f t="shared" si="13"/>
        <v>#REF!</v>
      </c>
    </row>
    <row r="50" spans="1:15" x14ac:dyDescent="0.25">
      <c r="A50" s="66">
        <v>47</v>
      </c>
      <c r="B50" s="88">
        <v>145</v>
      </c>
      <c r="C50" s="89"/>
      <c r="D50" s="89"/>
      <c r="E50" s="90">
        <v>0</v>
      </c>
      <c r="G50" s="81">
        <f t="shared" si="7"/>
        <v>47</v>
      </c>
      <c r="H50" s="74">
        <f>VLOOKUP(A50,CATRAB!$A$1:$T$2603,13,FALSE())</f>
        <v>45379</v>
      </c>
      <c r="I50" s="82">
        <f>VLOOKUP(A50,CATRAB!$A$1:$T$2603,9,FALSE())-10</f>
        <v>45524</v>
      </c>
      <c r="J50" s="74">
        <f t="shared" ca="1" si="8"/>
        <v>45392</v>
      </c>
      <c r="K50" s="81">
        <f t="shared" ca="1" si="9"/>
        <v>13</v>
      </c>
      <c r="L50" s="81" t="e">
        <f t="shared" ca="1" si="10"/>
        <v>#REF!</v>
      </c>
      <c r="M50" s="91" t="str">
        <f t="shared" ca="1" si="11"/>
        <v/>
      </c>
      <c r="N50" s="83" t="str">
        <f t="shared" si="12"/>
        <v/>
      </c>
      <c r="O50" s="84" t="e">
        <f t="shared" si="13"/>
        <v>#REF!</v>
      </c>
    </row>
    <row r="51" spans="1:15" x14ac:dyDescent="0.25">
      <c r="A51" s="66">
        <v>48</v>
      </c>
      <c r="B51" s="88">
        <v>145</v>
      </c>
      <c r="C51" s="89"/>
      <c r="D51" s="89"/>
      <c r="E51" s="90">
        <v>0</v>
      </c>
      <c r="G51" s="81">
        <f t="shared" si="7"/>
        <v>48</v>
      </c>
      <c r="H51" s="74">
        <f>VLOOKUP(A51,CATRAB!$A$1:$T$2603,13,FALSE())</f>
        <v>45344</v>
      </c>
      <c r="I51" s="82">
        <f>VLOOKUP(A51,CATRAB!$A$1:$T$2603,9,FALSE())-10</f>
        <v>45489</v>
      </c>
      <c r="J51" s="74">
        <f t="shared" ca="1" si="8"/>
        <v>45392</v>
      </c>
      <c r="K51" s="81">
        <f t="shared" ca="1" si="9"/>
        <v>48</v>
      </c>
      <c r="L51" s="81" t="e">
        <f t="shared" ca="1" si="10"/>
        <v>#REF!</v>
      </c>
      <c r="M51" s="81" t="str">
        <f t="shared" ca="1" si="11"/>
        <v/>
      </c>
      <c r="N51" s="83" t="str">
        <f t="shared" si="12"/>
        <v/>
      </c>
      <c r="O51" s="84" t="e">
        <f t="shared" si="13"/>
        <v>#REF!</v>
      </c>
    </row>
    <row r="52" spans="1:15" x14ac:dyDescent="0.25">
      <c r="A52" s="66">
        <v>49</v>
      </c>
      <c r="B52" s="88">
        <v>145</v>
      </c>
      <c r="C52" s="92">
        <v>36</v>
      </c>
      <c r="D52" s="93">
        <v>145</v>
      </c>
      <c r="E52" s="90">
        <v>12</v>
      </c>
      <c r="G52" s="81">
        <f t="shared" si="7"/>
        <v>49</v>
      </c>
      <c r="H52" s="74" t="e">
        <f>VLOOKUP(A52,CATRAB!$A$1:$T$2603,13,FALSE())</f>
        <v>#VALUE!</v>
      </c>
      <c r="I52" s="82" t="e">
        <f>VLOOKUP(A52,CATRAB!$A$1:$T$2603,9,FALSE())-10</f>
        <v>#VALUE!</v>
      </c>
      <c r="J52" s="74">
        <f t="shared" ca="1" si="8"/>
        <v>45392</v>
      </c>
      <c r="K52" s="81" t="e">
        <f t="shared" ca="1" si="9"/>
        <v>#VALUE!</v>
      </c>
      <c r="L52" s="81" t="e">
        <f t="shared" ca="1" si="10"/>
        <v>#VALUE!</v>
      </c>
      <c r="M52" s="81" t="e">
        <f t="shared" ca="1" si="11"/>
        <v>#VALUE!</v>
      </c>
      <c r="N52" s="83" t="str">
        <f t="shared" si="12"/>
        <v/>
      </c>
      <c r="O52" s="84" t="e">
        <f t="shared" si="13"/>
        <v>#REF!</v>
      </c>
    </row>
    <row r="53" spans="1:15" x14ac:dyDescent="0.25">
      <c r="A53" s="66">
        <v>50</v>
      </c>
      <c r="B53" s="88">
        <v>85</v>
      </c>
      <c r="C53" s="89"/>
      <c r="D53" s="89"/>
      <c r="E53" s="90">
        <v>0</v>
      </c>
      <c r="G53" s="81">
        <f t="shared" si="7"/>
        <v>50</v>
      </c>
      <c r="H53" s="74">
        <f>VLOOKUP(A53,CATRAB!$A$1:$T$2603,13,FALSE())</f>
        <v>45517</v>
      </c>
      <c r="I53" s="82">
        <f>VLOOKUP(A53,CATRAB!$A$1:$T$2603,9,FALSE())-10</f>
        <v>45662</v>
      </c>
      <c r="J53" s="74">
        <f t="shared" ca="1" si="8"/>
        <v>45392</v>
      </c>
      <c r="K53" s="81">
        <f t="shared" ca="1" si="9"/>
        <v>-125</v>
      </c>
      <c r="L53" s="81" t="e">
        <f t="shared" ca="1" si="10"/>
        <v>#REF!</v>
      </c>
      <c r="M53" s="81" t="str">
        <f t="shared" ca="1" si="11"/>
        <v/>
      </c>
      <c r="N53" s="83" t="str">
        <f t="shared" si="12"/>
        <v/>
      </c>
      <c r="O53" s="84" t="e">
        <f t="shared" si="13"/>
        <v>#REF!</v>
      </c>
    </row>
    <row r="54" spans="1:15" x14ac:dyDescent="0.25">
      <c r="A54" s="66">
        <v>51</v>
      </c>
      <c r="B54" s="88">
        <v>145</v>
      </c>
      <c r="C54" s="89"/>
      <c r="D54" s="89"/>
      <c r="E54" s="90">
        <v>0</v>
      </c>
      <c r="G54" s="81">
        <f t="shared" si="7"/>
        <v>51</v>
      </c>
      <c r="H54" s="74">
        <f>VLOOKUP(A54,CATRAB!$A$1:$T$2603,13,FALSE())</f>
        <v>45430</v>
      </c>
      <c r="I54" s="82">
        <f>VLOOKUP(A54,CATRAB!$A$1:$T$2603,9,FALSE())-10</f>
        <v>45575</v>
      </c>
      <c r="J54" s="74">
        <f t="shared" ca="1" si="8"/>
        <v>45392</v>
      </c>
      <c r="K54" s="81">
        <f t="shared" ca="1" si="9"/>
        <v>-38</v>
      </c>
      <c r="L54" s="81" t="e">
        <f t="shared" ca="1" si="10"/>
        <v>#REF!</v>
      </c>
      <c r="M54" s="81" t="str">
        <f t="shared" ca="1" si="11"/>
        <v/>
      </c>
      <c r="N54" s="83" t="str">
        <f t="shared" si="12"/>
        <v/>
      </c>
      <c r="O54" s="84" t="e">
        <f t="shared" si="13"/>
        <v>#REF!</v>
      </c>
    </row>
    <row r="55" spans="1:15" x14ac:dyDescent="0.25">
      <c r="A55" s="66">
        <v>52</v>
      </c>
      <c r="B55" s="88">
        <v>145</v>
      </c>
      <c r="C55" s="89"/>
      <c r="D55" s="89"/>
      <c r="E55" s="90">
        <v>0</v>
      </c>
      <c r="G55" s="81">
        <f t="shared" si="7"/>
        <v>52</v>
      </c>
      <c r="H55" s="74">
        <f>VLOOKUP(A55,CATRAB!$A$1:$T$2603,13,FALSE())</f>
        <v>45293</v>
      </c>
      <c r="I55" s="82">
        <f>VLOOKUP(A55,CATRAB!$A$1:$T$2603,9,FALSE())-10</f>
        <v>45404</v>
      </c>
      <c r="J55" s="74">
        <f t="shared" ca="1" si="8"/>
        <v>45392</v>
      </c>
      <c r="K55" s="81">
        <f t="shared" ca="1" si="9"/>
        <v>99</v>
      </c>
      <c r="L55" s="81" t="e">
        <f t="shared" ca="1" si="10"/>
        <v>#REF!</v>
      </c>
      <c r="M55" s="81" t="str">
        <f t="shared" ca="1" si="11"/>
        <v/>
      </c>
      <c r="N55" s="83" t="str">
        <f t="shared" si="12"/>
        <v/>
      </c>
      <c r="O55" s="84" t="e">
        <f t="shared" si="13"/>
        <v>#REF!</v>
      </c>
    </row>
    <row r="56" spans="1:15" x14ac:dyDescent="0.25">
      <c r="A56" s="66">
        <v>53</v>
      </c>
      <c r="B56" s="88">
        <v>111</v>
      </c>
      <c r="C56" s="89"/>
      <c r="D56" s="89"/>
      <c r="E56" s="90">
        <v>0</v>
      </c>
      <c r="G56" s="81">
        <f t="shared" si="7"/>
        <v>53</v>
      </c>
      <c r="H56" s="74" t="e">
        <f>VLOOKUP(A56,CATRAB!$A$1:$T$2603,13,FALSE())</f>
        <v>#VALUE!</v>
      </c>
      <c r="I56" s="82" t="e">
        <f>VLOOKUP(A56,CATRAB!$A$1:$T$2603,9,FALSE())-10</f>
        <v>#VALUE!</v>
      </c>
      <c r="J56" s="74">
        <f t="shared" ca="1" si="8"/>
        <v>45392</v>
      </c>
      <c r="K56" s="81" t="e">
        <f t="shared" ca="1" si="9"/>
        <v>#VALUE!</v>
      </c>
      <c r="L56" s="81" t="e">
        <f t="shared" ca="1" si="10"/>
        <v>#VALUE!</v>
      </c>
      <c r="M56" s="81" t="e">
        <f t="shared" ca="1" si="11"/>
        <v>#VALUE!</v>
      </c>
      <c r="N56" s="83" t="str">
        <f t="shared" si="12"/>
        <v/>
      </c>
      <c r="O56" s="84" t="e">
        <f t="shared" si="13"/>
        <v>#REF!</v>
      </c>
    </row>
    <row r="57" spans="1:15" x14ac:dyDescent="0.25">
      <c r="A57" s="66">
        <v>54</v>
      </c>
      <c r="B57" s="88">
        <v>111</v>
      </c>
      <c r="C57" s="92">
        <v>0</v>
      </c>
      <c r="D57" s="93">
        <v>35</v>
      </c>
      <c r="E57" s="90">
        <v>5</v>
      </c>
      <c r="G57" s="81">
        <f t="shared" si="7"/>
        <v>54</v>
      </c>
      <c r="H57" s="74">
        <f>VLOOKUP(A57,CATRAB!$A$1:$T$2603,13,FALSE())</f>
        <v>0</v>
      </c>
      <c r="I57" s="82">
        <f>VLOOKUP(A57,CATRAB!$A$1:$T$2603,9,FALSE())-10</f>
        <v>45613</v>
      </c>
      <c r="J57" s="74">
        <f t="shared" ca="1" si="8"/>
        <v>45392</v>
      </c>
      <c r="K57" s="81">
        <f t="shared" ca="1" si="9"/>
        <v>45392</v>
      </c>
      <c r="L57" s="81" t="e">
        <f t="shared" ca="1" si="10"/>
        <v>#REF!</v>
      </c>
      <c r="M57" s="81" t="str">
        <f t="shared" ca="1" si="11"/>
        <v/>
      </c>
      <c r="N57" s="83" t="str">
        <f t="shared" si="12"/>
        <v/>
      </c>
      <c r="O57" s="84" t="e">
        <f t="shared" si="13"/>
        <v>#REF!</v>
      </c>
    </row>
    <row r="58" spans="1:15" x14ac:dyDescent="0.25">
      <c r="A58" s="66">
        <v>55</v>
      </c>
      <c r="B58" s="88">
        <v>145</v>
      </c>
      <c r="C58" s="89"/>
      <c r="D58" s="89"/>
      <c r="E58" s="90">
        <v>0</v>
      </c>
      <c r="G58" s="81">
        <f t="shared" si="7"/>
        <v>55</v>
      </c>
      <c r="H58" s="74">
        <f>VLOOKUP(A58,CATRAB!$A$1:$T$2603,13,FALSE())</f>
        <v>45400</v>
      </c>
      <c r="I58" s="82">
        <f>VLOOKUP(A58,CATRAB!$A$1:$T$2603,9,FALSE())-10</f>
        <v>45557</v>
      </c>
      <c r="J58" s="74">
        <f t="shared" ca="1" si="8"/>
        <v>45392</v>
      </c>
      <c r="K58" s="81">
        <f t="shared" ca="1" si="9"/>
        <v>-8</v>
      </c>
      <c r="L58" s="81" t="e">
        <f t="shared" ca="1" si="10"/>
        <v>#REF!</v>
      </c>
      <c r="M58" s="81" t="str">
        <f t="shared" ca="1" si="11"/>
        <v/>
      </c>
      <c r="N58" s="83" t="str">
        <f t="shared" si="12"/>
        <v/>
      </c>
      <c r="O58" s="84" t="e">
        <f t="shared" si="13"/>
        <v>#REF!</v>
      </c>
    </row>
    <row r="59" spans="1:15" x14ac:dyDescent="0.25">
      <c r="A59" s="66">
        <v>56</v>
      </c>
      <c r="B59" s="88">
        <v>85</v>
      </c>
      <c r="C59" s="89"/>
      <c r="D59" s="89"/>
      <c r="E59" s="90">
        <v>0</v>
      </c>
      <c r="G59" s="81">
        <f t="shared" si="7"/>
        <v>56</v>
      </c>
      <c r="H59" s="74">
        <f>VLOOKUP(A59,CATRAB!$A$1:$T$2603,13,FALSE())</f>
        <v>45229</v>
      </c>
      <c r="I59" s="82">
        <f>VLOOKUP(A59,CATRAB!$A$1:$T$2603,9,FALSE())-10</f>
        <v>45386</v>
      </c>
      <c r="J59" s="74">
        <f t="shared" ca="1" si="8"/>
        <v>45392</v>
      </c>
      <c r="K59" s="81">
        <f t="shared" ca="1" si="9"/>
        <v>163</v>
      </c>
      <c r="L59" s="81" t="e">
        <f t="shared" ca="1" si="10"/>
        <v>#REF!</v>
      </c>
      <c r="M59" s="81">
        <f t="shared" ca="1" si="11"/>
        <v>6</v>
      </c>
      <c r="N59" s="83" t="str">
        <f t="shared" si="12"/>
        <v/>
      </c>
      <c r="O59" s="84" t="e">
        <f t="shared" si="13"/>
        <v>#REF!</v>
      </c>
    </row>
    <row r="60" spans="1:15" x14ac:dyDescent="0.25">
      <c r="A60" s="66">
        <v>57</v>
      </c>
      <c r="B60" s="88">
        <v>115</v>
      </c>
      <c r="C60" s="89" t="e">
        <f>#VALUE!</f>
        <v>#VALUE!</v>
      </c>
      <c r="D60" s="93">
        <v>20</v>
      </c>
      <c r="E60" s="90">
        <v>5</v>
      </c>
      <c r="G60" s="81">
        <f t="shared" si="7"/>
        <v>57</v>
      </c>
      <c r="H60" s="74">
        <f>VLOOKUP(A60,CATRAB!$A$1:$T$2603,13,FALSE())</f>
        <v>45400</v>
      </c>
      <c r="I60" s="82">
        <f>VLOOKUP(A60,CATRAB!$A$1:$T$2603,9,FALSE())-10</f>
        <v>45557</v>
      </c>
      <c r="J60" s="74">
        <f t="shared" ca="1" si="8"/>
        <v>45392</v>
      </c>
      <c r="K60" s="81">
        <f t="shared" ca="1" si="9"/>
        <v>-8</v>
      </c>
      <c r="L60" s="81" t="e">
        <f t="shared" ca="1" si="10"/>
        <v>#REF!</v>
      </c>
      <c r="M60" s="81" t="str">
        <f t="shared" ca="1" si="11"/>
        <v/>
      </c>
      <c r="N60" s="83" t="str">
        <f t="shared" si="12"/>
        <v/>
      </c>
      <c r="O60" s="84" t="e">
        <f t="shared" si="13"/>
        <v>#REF!</v>
      </c>
    </row>
    <row r="61" spans="1:15" x14ac:dyDescent="0.25">
      <c r="A61" s="66">
        <v>58</v>
      </c>
      <c r="B61" s="88">
        <v>195</v>
      </c>
      <c r="C61" s="89"/>
      <c r="D61" s="89"/>
      <c r="E61" s="90">
        <v>0</v>
      </c>
      <c r="G61" s="81">
        <f t="shared" si="7"/>
        <v>58</v>
      </c>
      <c r="H61" s="74" t="e">
        <f>VLOOKUP(A61,CATRAB!$A$1:$T$2603,13,FALSE())</f>
        <v>#N/A</v>
      </c>
      <c r="I61" s="82" t="e">
        <f>VLOOKUP(A61,CATRAB!$A$1:$T$2603,9,FALSE())-10</f>
        <v>#N/A</v>
      </c>
      <c r="J61" s="74">
        <f t="shared" ca="1" si="8"/>
        <v>45392</v>
      </c>
      <c r="K61" s="81" t="e">
        <f t="shared" ca="1" si="9"/>
        <v>#N/A</v>
      </c>
      <c r="L61" s="81" t="e">
        <f t="shared" ca="1" si="10"/>
        <v>#N/A</v>
      </c>
      <c r="M61" s="81" t="e">
        <f t="shared" ca="1" si="11"/>
        <v>#N/A</v>
      </c>
      <c r="N61" s="83" t="str">
        <f t="shared" si="12"/>
        <v/>
      </c>
      <c r="O61" s="84" t="e">
        <f t="shared" si="13"/>
        <v>#REF!</v>
      </c>
    </row>
    <row r="62" spans="1:15" x14ac:dyDescent="0.25">
      <c r="A62" s="66">
        <v>59</v>
      </c>
      <c r="B62" s="88">
        <v>157</v>
      </c>
      <c r="C62" s="89" t="e">
        <f>#VALUE!</f>
        <v>#VALUE!</v>
      </c>
      <c r="D62" s="93">
        <v>50</v>
      </c>
      <c r="E62" s="90">
        <v>5</v>
      </c>
      <c r="G62" s="81">
        <f t="shared" si="7"/>
        <v>59</v>
      </c>
      <c r="H62" s="74" t="e">
        <f>VLOOKUP(A62,CATRAB!$A$1:$T$2603,13,FALSE())</f>
        <v>#N/A</v>
      </c>
      <c r="I62" s="82" t="e">
        <f>VLOOKUP(A62,CATRAB!$A$1:$T$2603,9,FALSE())-10</f>
        <v>#N/A</v>
      </c>
      <c r="J62" s="74">
        <f t="shared" ca="1" si="8"/>
        <v>45392</v>
      </c>
      <c r="K62" s="81" t="e">
        <f t="shared" ca="1" si="9"/>
        <v>#N/A</v>
      </c>
      <c r="L62" s="81" t="e">
        <f t="shared" ca="1" si="10"/>
        <v>#N/A</v>
      </c>
      <c r="M62" s="81" t="e">
        <f t="shared" ca="1" si="11"/>
        <v>#N/A</v>
      </c>
      <c r="N62" s="83" t="str">
        <f t="shared" si="12"/>
        <v/>
      </c>
      <c r="O62" s="84" t="e">
        <f t="shared" si="13"/>
        <v>#REF!</v>
      </c>
    </row>
    <row r="63" spans="1:15" x14ac:dyDescent="0.25">
      <c r="A63" s="66">
        <v>60</v>
      </c>
      <c r="B63" s="88">
        <v>157</v>
      </c>
      <c r="C63" s="89" t="e">
        <f>#VALUE!</f>
        <v>#VALUE!</v>
      </c>
      <c r="D63" s="93">
        <v>152</v>
      </c>
      <c r="E63" s="90">
        <v>11</v>
      </c>
      <c r="G63" s="81">
        <f t="shared" si="7"/>
        <v>60</v>
      </c>
      <c r="H63" s="74" t="e">
        <f>VLOOKUP(A63,CATRAB!$A$1:$T$2603,13,FALSE())</f>
        <v>#N/A</v>
      </c>
      <c r="I63" s="82" t="e">
        <f>VLOOKUP(A63,CATRAB!$A$1:$T$2603,9,FALSE())-10</f>
        <v>#N/A</v>
      </c>
      <c r="J63" s="74">
        <f t="shared" ca="1" si="8"/>
        <v>45392</v>
      </c>
      <c r="K63" s="81" t="e">
        <f t="shared" ca="1" si="9"/>
        <v>#N/A</v>
      </c>
      <c r="L63" s="81" t="e">
        <f t="shared" ca="1" si="10"/>
        <v>#N/A</v>
      </c>
      <c r="M63" s="81" t="e">
        <f t="shared" ca="1" si="11"/>
        <v>#N/A</v>
      </c>
      <c r="N63" s="83" t="str">
        <f t="shared" si="12"/>
        <v/>
      </c>
      <c r="O63" s="84" t="e">
        <f t="shared" si="13"/>
        <v>#REF!</v>
      </c>
    </row>
    <row r="64" spans="1:15" x14ac:dyDescent="0.25">
      <c r="A64" s="66">
        <v>61</v>
      </c>
      <c r="B64" s="88">
        <v>157</v>
      </c>
      <c r="C64" s="89" t="e">
        <f>#VALUE!</f>
        <v>#VALUE!</v>
      </c>
      <c r="D64" s="93">
        <v>50</v>
      </c>
      <c r="E64" s="90">
        <v>6</v>
      </c>
      <c r="G64" s="81">
        <f t="shared" si="7"/>
        <v>61</v>
      </c>
      <c r="H64" s="74" t="e">
        <f>VLOOKUP(A64,CATRAB!$A$1:$T$2603,13,FALSE())</f>
        <v>#N/A</v>
      </c>
      <c r="I64" s="82" t="e">
        <f>VLOOKUP(A64,CATRAB!$A$1:$T$2603,9,FALSE())-10</f>
        <v>#N/A</v>
      </c>
      <c r="J64" s="74">
        <f t="shared" ca="1" si="8"/>
        <v>45392</v>
      </c>
      <c r="K64" s="81" t="e">
        <f t="shared" ca="1" si="9"/>
        <v>#N/A</v>
      </c>
      <c r="L64" s="81" t="e">
        <f t="shared" ca="1" si="10"/>
        <v>#N/A</v>
      </c>
      <c r="M64" s="81" t="e">
        <f t="shared" ca="1" si="11"/>
        <v>#N/A</v>
      </c>
      <c r="N64" s="83" t="str">
        <f t="shared" si="12"/>
        <v/>
      </c>
      <c r="O64" s="84" t="e">
        <f t="shared" si="13"/>
        <v>#REF!</v>
      </c>
    </row>
    <row r="65" spans="1:15" x14ac:dyDescent="0.25">
      <c r="A65" s="66">
        <v>62</v>
      </c>
      <c r="B65" s="88">
        <v>157</v>
      </c>
      <c r="C65" s="89"/>
      <c r="D65" s="89"/>
      <c r="E65" s="90">
        <v>0</v>
      </c>
      <c r="G65" s="81">
        <f t="shared" si="7"/>
        <v>62</v>
      </c>
      <c r="H65" s="74" t="e">
        <f>VLOOKUP(A65,CATRAB!$A$1:$T$2603,13,FALSE())</f>
        <v>#N/A</v>
      </c>
      <c r="I65" s="82" t="e">
        <f>VLOOKUP(A65,CATRAB!$A$1:$T$2603,9,FALSE())-10</f>
        <v>#N/A</v>
      </c>
      <c r="J65" s="74">
        <f t="shared" ca="1" si="8"/>
        <v>45392</v>
      </c>
      <c r="K65" s="81" t="e">
        <f t="shared" ca="1" si="9"/>
        <v>#N/A</v>
      </c>
      <c r="L65" s="81" t="e">
        <f t="shared" ca="1" si="10"/>
        <v>#N/A</v>
      </c>
      <c r="M65" s="81" t="e">
        <f t="shared" ca="1" si="11"/>
        <v>#N/A</v>
      </c>
      <c r="N65" s="83" t="str">
        <f t="shared" si="12"/>
        <v/>
      </c>
      <c r="O65" s="84" t="e">
        <f t="shared" si="13"/>
        <v>#REF!</v>
      </c>
    </row>
    <row r="66" spans="1:15" x14ac:dyDescent="0.25">
      <c r="A66" s="66">
        <v>63</v>
      </c>
      <c r="B66" s="88">
        <v>157</v>
      </c>
      <c r="C66" s="92">
        <v>40</v>
      </c>
      <c r="D66" s="93">
        <v>157</v>
      </c>
      <c r="E66" s="90">
        <v>12</v>
      </c>
      <c r="G66" s="81">
        <f t="shared" si="7"/>
        <v>63</v>
      </c>
      <c r="H66" s="74" t="e">
        <f>VLOOKUP(A66,CATRAB!$A$1:$T$2603,13,FALSE())</f>
        <v>#N/A</v>
      </c>
      <c r="I66" s="82" t="e">
        <f>VLOOKUP(A66,CATRAB!$A$1:$T$2603,9,FALSE())-10</f>
        <v>#N/A</v>
      </c>
      <c r="J66" s="74">
        <f t="shared" ca="1" si="8"/>
        <v>45392</v>
      </c>
      <c r="K66" s="81" t="e">
        <f t="shared" ca="1" si="9"/>
        <v>#N/A</v>
      </c>
      <c r="L66" s="81" t="e">
        <f t="shared" ca="1" si="10"/>
        <v>#N/A</v>
      </c>
      <c r="M66" s="81" t="e">
        <f t="shared" ca="1" si="11"/>
        <v>#N/A</v>
      </c>
      <c r="N66" s="83" t="str">
        <f t="shared" si="12"/>
        <v/>
      </c>
      <c r="O66" s="84" t="e">
        <f t="shared" si="13"/>
        <v>#REF!</v>
      </c>
    </row>
    <row r="67" spans="1:15" x14ac:dyDescent="0.25">
      <c r="A67" s="66">
        <v>64</v>
      </c>
      <c r="B67" s="88">
        <v>157</v>
      </c>
      <c r="C67" s="89"/>
      <c r="D67" s="89"/>
      <c r="E67" s="90">
        <v>0</v>
      </c>
      <c r="G67" s="81">
        <f t="shared" ref="G67:G98" si="14">IF(A67="","",A67)</f>
        <v>64</v>
      </c>
      <c r="H67" s="74" t="e">
        <f>VLOOKUP(A67,CATRAB!$A$1:$T$2603,13,FALSE())</f>
        <v>#N/A</v>
      </c>
      <c r="I67" s="82" t="e">
        <f>VLOOKUP(A67,CATRAB!$A$1:$T$2603,9,FALSE())-10</f>
        <v>#N/A</v>
      </c>
      <c r="J67" s="74">
        <f t="shared" ref="J67:J99" ca="1" si="15">TODAY()</f>
        <v>45392</v>
      </c>
      <c r="K67" s="81" t="e">
        <f t="shared" ref="K67:K98" ca="1" si="16">J67-H67</f>
        <v>#N/A</v>
      </c>
      <c r="L67" s="81" t="e">
        <f t="shared" ref="L67:L99" ca="1" si="17">IF(AND(I67&gt;=J67,O67&lt;&gt;1),"No prazo",IF(AND(I67&lt;J67,O67&lt;&gt;1),"Atrasado",IF(O67=1,"Concluído","")))</f>
        <v>#N/A</v>
      </c>
      <c r="M67" s="81" t="e">
        <f t="shared" ref="M67:M99" ca="1" si="18">IF(J67&gt;I67,J67-I67,"")</f>
        <v>#N/A</v>
      </c>
      <c r="N67" s="83" t="str">
        <f t="shared" ref="N67:N99" si="19">IFERROR(GETPIVOTDATA("Soma de TEMPO ESTIMADO EXEC",$A$1,"EVT",A67)/GETPIVOTDATA("Soma de TEMPO ESTIMADO",$A$1,"EVT",A67),"")</f>
        <v/>
      </c>
      <c r="O67" s="84" t="e">
        <f t="shared" ref="O67:O99" si="20">GETPIVOTDATA("Soma de CONT ETAPA CONCLUÍDA",$A$1,"EVT",A67)/12</f>
        <v>#REF!</v>
      </c>
    </row>
    <row r="68" spans="1:15" x14ac:dyDescent="0.25">
      <c r="A68" s="66">
        <v>65</v>
      </c>
      <c r="B68" s="88">
        <v>157</v>
      </c>
      <c r="C68" s="89"/>
      <c r="D68" s="89"/>
      <c r="E68" s="90">
        <v>0</v>
      </c>
      <c r="G68" s="81">
        <f t="shared" si="14"/>
        <v>65</v>
      </c>
      <c r="H68" s="74" t="e">
        <f>VLOOKUP(A68,CATRAB!$A$1:$T$2603,13,FALSE())</f>
        <v>#N/A</v>
      </c>
      <c r="I68" s="82" t="e">
        <f>VLOOKUP(A68,CATRAB!$A$1:$T$2603,9,FALSE())-10</f>
        <v>#N/A</v>
      </c>
      <c r="J68" s="74">
        <f t="shared" ca="1" si="15"/>
        <v>45392</v>
      </c>
      <c r="K68" s="81" t="e">
        <f t="shared" ca="1" si="16"/>
        <v>#N/A</v>
      </c>
      <c r="L68" s="81" t="e">
        <f t="shared" ca="1" si="17"/>
        <v>#N/A</v>
      </c>
      <c r="M68" s="81" t="e">
        <f t="shared" ca="1" si="18"/>
        <v>#N/A</v>
      </c>
      <c r="N68" s="83" t="str">
        <f t="shared" si="19"/>
        <v/>
      </c>
      <c r="O68" s="84" t="e">
        <f t="shared" si="20"/>
        <v>#REF!</v>
      </c>
    </row>
    <row r="69" spans="1:15" x14ac:dyDescent="0.25">
      <c r="A69" s="66">
        <v>66</v>
      </c>
      <c r="B69" s="88">
        <v>165</v>
      </c>
      <c r="C69" s="89"/>
      <c r="D69" s="89"/>
      <c r="E69" s="90">
        <v>0</v>
      </c>
      <c r="G69" s="81">
        <f t="shared" si="14"/>
        <v>66</v>
      </c>
      <c r="H69" s="74" t="e">
        <f>VLOOKUP(A69,CATRAB!$A$1:$T$2603,13,FALSE())</f>
        <v>#N/A</v>
      </c>
      <c r="I69" s="82" t="e">
        <f>VLOOKUP(A69,CATRAB!$A$1:$T$2603,9,FALSE())-10</f>
        <v>#N/A</v>
      </c>
      <c r="J69" s="74">
        <f t="shared" ca="1" si="15"/>
        <v>45392</v>
      </c>
      <c r="K69" s="81" t="e">
        <f t="shared" ca="1" si="16"/>
        <v>#N/A</v>
      </c>
      <c r="L69" s="81" t="e">
        <f t="shared" ca="1" si="17"/>
        <v>#N/A</v>
      </c>
      <c r="M69" s="81" t="e">
        <f t="shared" ca="1" si="18"/>
        <v>#N/A</v>
      </c>
      <c r="N69" s="83" t="str">
        <f t="shared" si="19"/>
        <v/>
      </c>
      <c r="O69" s="84" t="e">
        <f t="shared" si="20"/>
        <v>#REF!</v>
      </c>
    </row>
    <row r="70" spans="1:15" x14ac:dyDescent="0.25">
      <c r="A70" s="66">
        <v>67</v>
      </c>
      <c r="B70" s="88">
        <v>97</v>
      </c>
      <c r="C70" s="89"/>
      <c r="D70" s="89"/>
      <c r="E70" s="90">
        <v>0</v>
      </c>
      <c r="G70" s="81">
        <f t="shared" si="14"/>
        <v>67</v>
      </c>
      <c r="H70" s="74" t="e">
        <f>VLOOKUP(A70,CATRAB!$A$1:$T$2603,13,FALSE())</f>
        <v>#N/A</v>
      </c>
      <c r="I70" s="82" t="e">
        <f>VLOOKUP(A70,CATRAB!$A$1:$T$2603,9,FALSE())-10</f>
        <v>#N/A</v>
      </c>
      <c r="J70" s="74">
        <f t="shared" ca="1" si="15"/>
        <v>45392</v>
      </c>
      <c r="K70" s="81" t="e">
        <f t="shared" ca="1" si="16"/>
        <v>#N/A</v>
      </c>
      <c r="L70" s="81" t="e">
        <f t="shared" ca="1" si="17"/>
        <v>#N/A</v>
      </c>
      <c r="M70" s="91" t="e">
        <f t="shared" ca="1" si="18"/>
        <v>#N/A</v>
      </c>
      <c r="N70" s="83" t="str">
        <f t="shared" si="19"/>
        <v/>
      </c>
      <c r="O70" s="84" t="e">
        <f t="shared" si="20"/>
        <v>#REF!</v>
      </c>
    </row>
    <row r="71" spans="1:15" x14ac:dyDescent="0.25">
      <c r="A71" s="66">
        <v>68</v>
      </c>
      <c r="B71" s="88">
        <v>96</v>
      </c>
      <c r="C71" s="89"/>
      <c r="D71" s="89"/>
      <c r="E71" s="90">
        <v>0</v>
      </c>
      <c r="G71" s="81">
        <f t="shared" si="14"/>
        <v>68</v>
      </c>
      <c r="H71" s="74" t="e">
        <f>VLOOKUP(A71,CATRAB!$A$1:$T$2603,13,FALSE())</f>
        <v>#N/A</v>
      </c>
      <c r="I71" s="82" t="e">
        <f>VLOOKUP(A71,CATRAB!$A$1:$T$2603,9,FALSE())-10</f>
        <v>#N/A</v>
      </c>
      <c r="J71" s="74">
        <f t="shared" ca="1" si="15"/>
        <v>45392</v>
      </c>
      <c r="K71" s="81" t="e">
        <f t="shared" ca="1" si="16"/>
        <v>#N/A</v>
      </c>
      <c r="L71" s="81" t="e">
        <f t="shared" ca="1" si="17"/>
        <v>#N/A</v>
      </c>
      <c r="M71" s="81" t="e">
        <f t="shared" ca="1" si="18"/>
        <v>#N/A</v>
      </c>
      <c r="N71" s="83" t="str">
        <f t="shared" si="19"/>
        <v/>
      </c>
      <c r="O71" s="84" t="e">
        <f t="shared" si="20"/>
        <v>#REF!</v>
      </c>
    </row>
    <row r="72" spans="1:15" x14ac:dyDescent="0.25">
      <c r="A72" s="66">
        <v>69</v>
      </c>
      <c r="B72" s="88">
        <v>91</v>
      </c>
      <c r="C72" s="89"/>
      <c r="D72" s="89"/>
      <c r="E72" s="90">
        <v>0</v>
      </c>
      <c r="G72" s="81">
        <f t="shared" si="14"/>
        <v>69</v>
      </c>
      <c r="H72" s="74" t="e">
        <f>VLOOKUP(A72,CATRAB!$A$1:$T$2603,13,FALSE())</f>
        <v>#N/A</v>
      </c>
      <c r="I72" s="82" t="e">
        <f>VLOOKUP(A72,CATRAB!$A$1:$T$2603,9,FALSE())-10</f>
        <v>#N/A</v>
      </c>
      <c r="J72" s="74">
        <f t="shared" ca="1" si="15"/>
        <v>45392</v>
      </c>
      <c r="K72" s="81" t="e">
        <f t="shared" ca="1" si="16"/>
        <v>#N/A</v>
      </c>
      <c r="L72" s="81" t="e">
        <f t="shared" ca="1" si="17"/>
        <v>#N/A</v>
      </c>
      <c r="M72" s="81" t="e">
        <f t="shared" ca="1" si="18"/>
        <v>#N/A</v>
      </c>
      <c r="N72" s="83" t="str">
        <f t="shared" si="19"/>
        <v/>
      </c>
      <c r="O72" s="84" t="e">
        <f t="shared" si="20"/>
        <v>#REF!</v>
      </c>
    </row>
    <row r="73" spans="1:15" x14ac:dyDescent="0.25">
      <c r="A73" s="66">
        <v>70</v>
      </c>
      <c r="B73" s="88">
        <v>154</v>
      </c>
      <c r="C73" s="89"/>
      <c r="D73" s="89"/>
      <c r="E73" s="90">
        <v>0</v>
      </c>
      <c r="G73" s="81">
        <f t="shared" si="14"/>
        <v>70</v>
      </c>
      <c r="H73" s="74" t="e">
        <f>VLOOKUP(A73,CATRAB!$A$1:$T$2603,13,FALSE())</f>
        <v>#N/A</v>
      </c>
      <c r="I73" s="82" t="e">
        <f>VLOOKUP(A73,CATRAB!$A$1:$T$2603,9,FALSE())-10</f>
        <v>#N/A</v>
      </c>
      <c r="J73" s="74">
        <f t="shared" ca="1" si="15"/>
        <v>45392</v>
      </c>
      <c r="K73" s="81" t="e">
        <f t="shared" ca="1" si="16"/>
        <v>#N/A</v>
      </c>
      <c r="L73" s="81" t="e">
        <f t="shared" ca="1" si="17"/>
        <v>#N/A</v>
      </c>
      <c r="M73" s="81" t="e">
        <f t="shared" ca="1" si="18"/>
        <v>#N/A</v>
      </c>
      <c r="N73" s="83" t="str">
        <f t="shared" si="19"/>
        <v/>
      </c>
      <c r="O73" s="84" t="e">
        <f t="shared" si="20"/>
        <v>#REF!</v>
      </c>
    </row>
    <row r="74" spans="1:15" x14ac:dyDescent="0.25">
      <c r="A74" s="66">
        <v>71</v>
      </c>
      <c r="B74" s="88">
        <v>102</v>
      </c>
      <c r="C74" s="89"/>
      <c r="D74" s="89"/>
      <c r="E74" s="90">
        <v>0</v>
      </c>
      <c r="G74" s="81">
        <f t="shared" si="14"/>
        <v>71</v>
      </c>
      <c r="H74" s="74" t="e">
        <f>VLOOKUP(A74,CATRAB!$A$1:$T$2603,13,FALSE())</f>
        <v>#N/A</v>
      </c>
      <c r="I74" s="82" t="e">
        <f>VLOOKUP(A74,CATRAB!$A$1:$T$2603,9,FALSE())-10</f>
        <v>#N/A</v>
      </c>
      <c r="J74" s="74">
        <f t="shared" ca="1" si="15"/>
        <v>45392</v>
      </c>
      <c r="K74" s="81" t="e">
        <f t="shared" ca="1" si="16"/>
        <v>#N/A</v>
      </c>
      <c r="L74" s="81" t="e">
        <f t="shared" ca="1" si="17"/>
        <v>#N/A</v>
      </c>
      <c r="M74" s="91" t="e">
        <f t="shared" ca="1" si="18"/>
        <v>#N/A</v>
      </c>
      <c r="N74" s="83" t="str">
        <f t="shared" si="19"/>
        <v/>
      </c>
      <c r="O74" s="84" t="e">
        <f t="shared" si="20"/>
        <v>#REF!</v>
      </c>
    </row>
    <row r="75" spans="1:15" x14ac:dyDescent="0.25">
      <c r="A75" s="66">
        <v>72</v>
      </c>
      <c r="B75" s="88">
        <v>140</v>
      </c>
      <c r="C75" s="89"/>
      <c r="D75" s="89"/>
      <c r="E75" s="90">
        <v>0</v>
      </c>
      <c r="G75" s="81">
        <f t="shared" si="14"/>
        <v>72</v>
      </c>
      <c r="H75" s="74" t="e">
        <f>VLOOKUP(A75,CATRAB!$A$1:$T$2603,13,FALSE())</f>
        <v>#N/A</v>
      </c>
      <c r="I75" s="82" t="e">
        <f>VLOOKUP(A75,CATRAB!$A$1:$T$2603,9,FALSE())-10</f>
        <v>#N/A</v>
      </c>
      <c r="J75" s="74">
        <f t="shared" ca="1" si="15"/>
        <v>45392</v>
      </c>
      <c r="K75" s="81" t="e">
        <f t="shared" ca="1" si="16"/>
        <v>#N/A</v>
      </c>
      <c r="L75" s="81" t="e">
        <f t="shared" ca="1" si="17"/>
        <v>#N/A</v>
      </c>
      <c r="M75" s="91" t="e">
        <f t="shared" ca="1" si="18"/>
        <v>#N/A</v>
      </c>
      <c r="N75" s="83" t="str">
        <f t="shared" si="19"/>
        <v/>
      </c>
      <c r="O75" s="84" t="e">
        <f t="shared" si="20"/>
        <v>#REF!</v>
      </c>
    </row>
    <row r="76" spans="1:15" x14ac:dyDescent="0.25">
      <c r="A76" s="66">
        <v>73</v>
      </c>
      <c r="B76" s="88">
        <v>140</v>
      </c>
      <c r="C76" s="89"/>
      <c r="D76" s="89"/>
      <c r="E76" s="90">
        <v>0</v>
      </c>
      <c r="G76" s="81">
        <f t="shared" si="14"/>
        <v>73</v>
      </c>
      <c r="H76" s="74" t="e">
        <f>VLOOKUP(A76,CATRAB!$A$1:$T$2603,13,FALSE())</f>
        <v>#N/A</v>
      </c>
      <c r="I76" s="82" t="e">
        <f>VLOOKUP(A76,CATRAB!$A$1:$T$2603,9,FALSE())-10</f>
        <v>#N/A</v>
      </c>
      <c r="J76" s="74">
        <f t="shared" ca="1" si="15"/>
        <v>45392</v>
      </c>
      <c r="K76" s="81" t="e">
        <f t="shared" ca="1" si="16"/>
        <v>#N/A</v>
      </c>
      <c r="L76" s="81" t="e">
        <f t="shared" ca="1" si="17"/>
        <v>#N/A</v>
      </c>
      <c r="M76" s="81" t="e">
        <f t="shared" ca="1" si="18"/>
        <v>#N/A</v>
      </c>
      <c r="N76" s="83" t="str">
        <f t="shared" si="19"/>
        <v/>
      </c>
      <c r="O76" s="84" t="e">
        <f t="shared" si="20"/>
        <v>#REF!</v>
      </c>
    </row>
    <row r="77" spans="1:15" x14ac:dyDescent="0.25">
      <c r="A77" s="66">
        <v>74</v>
      </c>
      <c r="B77" s="88">
        <v>97</v>
      </c>
      <c r="C77" s="89"/>
      <c r="D77" s="89"/>
      <c r="E77" s="90">
        <v>0</v>
      </c>
      <c r="G77" s="81">
        <f t="shared" si="14"/>
        <v>74</v>
      </c>
      <c r="H77" s="74" t="e">
        <f>VLOOKUP(A77,CATRAB!$A$1:$T$2603,13,FALSE())</f>
        <v>#N/A</v>
      </c>
      <c r="I77" s="82" t="e">
        <f>VLOOKUP(A77,CATRAB!$A$1:$T$2603,9,FALSE())-10</f>
        <v>#N/A</v>
      </c>
      <c r="J77" s="74">
        <f t="shared" ca="1" si="15"/>
        <v>45392</v>
      </c>
      <c r="K77" s="81" t="e">
        <f t="shared" ca="1" si="16"/>
        <v>#N/A</v>
      </c>
      <c r="L77" s="81" t="e">
        <f t="shared" ca="1" si="17"/>
        <v>#N/A</v>
      </c>
      <c r="M77" s="91" t="e">
        <f t="shared" ca="1" si="18"/>
        <v>#N/A</v>
      </c>
      <c r="N77" s="83" t="str">
        <f t="shared" si="19"/>
        <v/>
      </c>
      <c r="O77" s="84" t="e">
        <f t="shared" si="20"/>
        <v>#REF!</v>
      </c>
    </row>
    <row r="78" spans="1:15" x14ac:dyDescent="0.25">
      <c r="A78" s="66">
        <v>75</v>
      </c>
      <c r="B78" s="88">
        <v>97</v>
      </c>
      <c r="C78" s="89"/>
      <c r="D78" s="89"/>
      <c r="E78" s="90">
        <v>0</v>
      </c>
      <c r="G78" s="81">
        <f t="shared" si="14"/>
        <v>75</v>
      </c>
      <c r="H78" s="74" t="e">
        <f>VLOOKUP(A78,CATRAB!$A$1:$T$2603,13,FALSE())</f>
        <v>#N/A</v>
      </c>
      <c r="I78" s="82" t="e">
        <f>VLOOKUP(A78,CATRAB!$A$1:$T$2603,9,FALSE())-10</f>
        <v>#N/A</v>
      </c>
      <c r="J78" s="74">
        <f t="shared" ca="1" si="15"/>
        <v>45392</v>
      </c>
      <c r="K78" s="81" t="e">
        <f t="shared" ca="1" si="16"/>
        <v>#N/A</v>
      </c>
      <c r="L78" s="81" t="e">
        <f t="shared" ca="1" si="17"/>
        <v>#N/A</v>
      </c>
      <c r="M78" s="81" t="e">
        <f t="shared" ca="1" si="18"/>
        <v>#N/A</v>
      </c>
      <c r="N78" s="83" t="str">
        <f t="shared" si="19"/>
        <v/>
      </c>
      <c r="O78" s="84" t="e">
        <f t="shared" si="20"/>
        <v>#REF!</v>
      </c>
    </row>
    <row r="79" spans="1:15" x14ac:dyDescent="0.25">
      <c r="A79" s="66">
        <v>76</v>
      </c>
      <c r="B79" s="88">
        <v>140</v>
      </c>
      <c r="C79" s="89"/>
      <c r="D79" s="89"/>
      <c r="E79" s="90">
        <v>0</v>
      </c>
      <c r="G79" s="81">
        <f t="shared" si="14"/>
        <v>76</v>
      </c>
      <c r="H79" s="74" t="e">
        <f>VLOOKUP(A79,CATRAB!$A$1:$T$2603,13,FALSE())</f>
        <v>#N/A</v>
      </c>
      <c r="I79" s="82" t="e">
        <f>VLOOKUP(A79,CATRAB!$A$1:$T$2603,9,FALSE())-10</f>
        <v>#N/A</v>
      </c>
      <c r="J79" s="74">
        <f t="shared" ca="1" si="15"/>
        <v>45392</v>
      </c>
      <c r="K79" s="81" t="e">
        <f t="shared" ca="1" si="16"/>
        <v>#N/A</v>
      </c>
      <c r="L79" s="81" t="e">
        <f t="shared" ca="1" si="17"/>
        <v>#N/A</v>
      </c>
      <c r="M79" s="81" t="e">
        <f t="shared" ca="1" si="18"/>
        <v>#N/A</v>
      </c>
      <c r="N79" s="83" t="str">
        <f t="shared" si="19"/>
        <v/>
      </c>
      <c r="O79" s="84" t="e">
        <f t="shared" si="20"/>
        <v>#REF!</v>
      </c>
    </row>
    <row r="80" spans="1:15" x14ac:dyDescent="0.25">
      <c r="A80" s="66">
        <v>77</v>
      </c>
      <c r="B80" s="88">
        <v>60</v>
      </c>
      <c r="C80" s="89"/>
      <c r="D80" s="89"/>
      <c r="E80" s="90">
        <v>0</v>
      </c>
      <c r="G80" s="81">
        <f t="shared" si="14"/>
        <v>77</v>
      </c>
      <c r="H80" s="74" t="e">
        <f>VLOOKUP(A80,CATRAB!$A$1:$T$2603,13,FALSE())</f>
        <v>#N/A</v>
      </c>
      <c r="I80" s="82" t="e">
        <f>VLOOKUP(A80,CATRAB!$A$1:$T$2603,9,FALSE())-10</f>
        <v>#N/A</v>
      </c>
      <c r="J80" s="74">
        <f t="shared" ca="1" si="15"/>
        <v>45392</v>
      </c>
      <c r="K80" s="81" t="e">
        <f t="shared" ca="1" si="16"/>
        <v>#N/A</v>
      </c>
      <c r="L80" s="81" t="e">
        <f t="shared" ca="1" si="17"/>
        <v>#N/A</v>
      </c>
      <c r="M80" s="81" t="e">
        <f t="shared" ca="1" si="18"/>
        <v>#N/A</v>
      </c>
      <c r="N80" s="83" t="str">
        <f t="shared" si="19"/>
        <v/>
      </c>
      <c r="O80" s="84" t="e">
        <f t="shared" si="20"/>
        <v>#REF!</v>
      </c>
    </row>
    <row r="81" spans="1:15" x14ac:dyDescent="0.25">
      <c r="A81" s="66">
        <v>78</v>
      </c>
      <c r="B81" s="88">
        <v>71</v>
      </c>
      <c r="C81" s="92">
        <v>72</v>
      </c>
      <c r="D81" s="93">
        <v>46</v>
      </c>
      <c r="E81" s="90">
        <v>10</v>
      </c>
      <c r="G81" s="81">
        <f t="shared" si="14"/>
        <v>78</v>
      </c>
      <c r="H81" s="74" t="e">
        <f>VLOOKUP(A81,CATRAB!$A$1:$T$2603,13,FALSE())</f>
        <v>#N/A</v>
      </c>
      <c r="I81" s="82" t="e">
        <f>VLOOKUP(A81,CATRAB!$A$1:$T$2603,9,FALSE())-10</f>
        <v>#N/A</v>
      </c>
      <c r="J81" s="74">
        <f t="shared" ca="1" si="15"/>
        <v>45392</v>
      </c>
      <c r="K81" s="81" t="e">
        <f t="shared" ca="1" si="16"/>
        <v>#N/A</v>
      </c>
      <c r="L81" s="81" t="e">
        <f t="shared" ca="1" si="17"/>
        <v>#N/A</v>
      </c>
      <c r="M81" s="81" t="e">
        <f t="shared" ca="1" si="18"/>
        <v>#N/A</v>
      </c>
      <c r="N81" s="83" t="str">
        <f t="shared" si="19"/>
        <v/>
      </c>
      <c r="O81" s="84" t="e">
        <f t="shared" si="20"/>
        <v>#REF!</v>
      </c>
    </row>
    <row r="82" spans="1:15" x14ac:dyDescent="0.25">
      <c r="A82" s="66">
        <v>79</v>
      </c>
      <c r="B82" s="88">
        <v>71</v>
      </c>
      <c r="C82" s="89"/>
      <c r="D82" s="89"/>
      <c r="E82" s="90">
        <v>0</v>
      </c>
      <c r="G82" s="81">
        <f t="shared" si="14"/>
        <v>79</v>
      </c>
      <c r="H82" s="74" t="e">
        <f>VLOOKUP(A82,CATRAB!$A$1:$T$2603,13,FALSE())</f>
        <v>#N/A</v>
      </c>
      <c r="I82" s="82" t="e">
        <f>VLOOKUP(A82,CATRAB!$A$1:$T$2603,9,FALSE())-10</f>
        <v>#N/A</v>
      </c>
      <c r="J82" s="74">
        <f t="shared" ca="1" si="15"/>
        <v>45392</v>
      </c>
      <c r="K82" s="81" t="e">
        <f t="shared" ca="1" si="16"/>
        <v>#N/A</v>
      </c>
      <c r="L82" s="81" t="e">
        <f t="shared" ca="1" si="17"/>
        <v>#N/A</v>
      </c>
      <c r="M82" s="81" t="e">
        <f t="shared" ca="1" si="18"/>
        <v>#N/A</v>
      </c>
      <c r="N82" s="83" t="str">
        <f t="shared" si="19"/>
        <v/>
      </c>
      <c r="O82" s="84" t="e">
        <f t="shared" si="20"/>
        <v>#REF!</v>
      </c>
    </row>
    <row r="83" spans="1:15" x14ac:dyDescent="0.25">
      <c r="A83" s="66">
        <v>80</v>
      </c>
      <c r="B83" s="88">
        <v>71</v>
      </c>
      <c r="C83" s="89"/>
      <c r="D83" s="89"/>
      <c r="E83" s="90">
        <v>0</v>
      </c>
      <c r="G83" s="81">
        <f t="shared" si="14"/>
        <v>80</v>
      </c>
      <c r="H83" s="74" t="e">
        <f>VLOOKUP(A83,CATRAB!$A$1:$T$2603,13,FALSE())</f>
        <v>#N/A</v>
      </c>
      <c r="I83" s="82" t="e">
        <f>VLOOKUP(A83,CATRAB!$A$1:$T$2603,9,FALSE())-10</f>
        <v>#N/A</v>
      </c>
      <c r="J83" s="74">
        <f t="shared" ca="1" si="15"/>
        <v>45392</v>
      </c>
      <c r="K83" s="81" t="e">
        <f t="shared" ca="1" si="16"/>
        <v>#N/A</v>
      </c>
      <c r="L83" s="81" t="e">
        <f t="shared" ca="1" si="17"/>
        <v>#N/A</v>
      </c>
      <c r="M83" s="81" t="e">
        <f t="shared" ca="1" si="18"/>
        <v>#N/A</v>
      </c>
      <c r="N83" s="83" t="str">
        <f t="shared" si="19"/>
        <v/>
      </c>
      <c r="O83" s="84" t="e">
        <f t="shared" si="20"/>
        <v>#REF!</v>
      </c>
    </row>
    <row r="84" spans="1:15" x14ac:dyDescent="0.25">
      <c r="A84" s="66">
        <v>81</v>
      </c>
      <c r="B84" s="88">
        <v>71</v>
      </c>
      <c r="C84" s="92">
        <v>53</v>
      </c>
      <c r="D84" s="93">
        <v>41</v>
      </c>
      <c r="E84" s="90">
        <v>9</v>
      </c>
      <c r="G84" s="81">
        <f t="shared" si="14"/>
        <v>81</v>
      </c>
      <c r="H84" s="74" t="e">
        <f>VLOOKUP(A84,CATRAB!$A$1:$T$2603,13,FALSE())</f>
        <v>#N/A</v>
      </c>
      <c r="I84" s="82" t="e">
        <f>VLOOKUP(A84,CATRAB!$A$1:$T$2603,9,FALSE())-10</f>
        <v>#N/A</v>
      </c>
      <c r="J84" s="74">
        <f t="shared" ca="1" si="15"/>
        <v>45392</v>
      </c>
      <c r="K84" s="81" t="e">
        <f t="shared" ca="1" si="16"/>
        <v>#N/A</v>
      </c>
      <c r="L84" s="81" t="e">
        <f t="shared" ca="1" si="17"/>
        <v>#N/A</v>
      </c>
      <c r="M84" s="81" t="e">
        <f t="shared" ca="1" si="18"/>
        <v>#N/A</v>
      </c>
      <c r="N84" s="83" t="str">
        <f t="shared" si="19"/>
        <v/>
      </c>
      <c r="O84" s="84" t="e">
        <f t="shared" si="20"/>
        <v>#REF!</v>
      </c>
    </row>
    <row r="85" spans="1:15" x14ac:dyDescent="0.25">
      <c r="A85" s="66">
        <v>82</v>
      </c>
      <c r="B85" s="88">
        <v>71</v>
      </c>
      <c r="C85" s="92">
        <v>41</v>
      </c>
      <c r="D85" s="93">
        <v>46</v>
      </c>
      <c r="E85" s="90">
        <v>10</v>
      </c>
      <c r="G85" s="81">
        <f t="shared" si="14"/>
        <v>82</v>
      </c>
      <c r="H85" s="74" t="e">
        <f>VLOOKUP(A85,CATRAB!$A$1:$T$2603,13,FALSE())</f>
        <v>#N/A</v>
      </c>
      <c r="I85" s="82" t="e">
        <f>VLOOKUP(A85,CATRAB!$A$1:$T$2603,9,FALSE())-10</f>
        <v>#N/A</v>
      </c>
      <c r="J85" s="74">
        <f t="shared" ca="1" si="15"/>
        <v>45392</v>
      </c>
      <c r="K85" s="81" t="e">
        <f t="shared" ca="1" si="16"/>
        <v>#N/A</v>
      </c>
      <c r="L85" s="81" t="e">
        <f t="shared" ca="1" si="17"/>
        <v>#N/A</v>
      </c>
      <c r="M85" s="81" t="e">
        <f t="shared" ca="1" si="18"/>
        <v>#N/A</v>
      </c>
      <c r="N85" s="83" t="str">
        <f t="shared" si="19"/>
        <v/>
      </c>
      <c r="O85" s="84" t="e">
        <f t="shared" si="20"/>
        <v>#REF!</v>
      </c>
    </row>
    <row r="86" spans="1:15" x14ac:dyDescent="0.25">
      <c r="A86" s="66">
        <v>83</v>
      </c>
      <c r="B86" s="88">
        <v>71</v>
      </c>
      <c r="C86" s="92">
        <v>2</v>
      </c>
      <c r="D86" s="93">
        <v>71</v>
      </c>
      <c r="E86" s="90">
        <v>12</v>
      </c>
      <c r="G86" s="81">
        <f t="shared" si="14"/>
        <v>83</v>
      </c>
      <c r="H86" s="74" t="e">
        <f>VLOOKUP(A86,CATRAB!$A$1:$T$2603,13,FALSE())</f>
        <v>#N/A</v>
      </c>
      <c r="I86" s="82" t="e">
        <f>VLOOKUP(A86,CATRAB!$A$1:$T$2603,9,FALSE())-10</f>
        <v>#N/A</v>
      </c>
      <c r="J86" s="74">
        <f t="shared" ca="1" si="15"/>
        <v>45392</v>
      </c>
      <c r="K86" s="81" t="e">
        <f t="shared" ca="1" si="16"/>
        <v>#N/A</v>
      </c>
      <c r="L86" s="81" t="e">
        <f t="shared" ca="1" si="17"/>
        <v>#N/A</v>
      </c>
      <c r="M86" s="81" t="e">
        <f t="shared" ca="1" si="18"/>
        <v>#N/A</v>
      </c>
      <c r="N86" s="83" t="str">
        <f t="shared" si="19"/>
        <v/>
      </c>
      <c r="O86" s="84" t="e">
        <f t="shared" si="20"/>
        <v>#REF!</v>
      </c>
    </row>
    <row r="87" spans="1:15" x14ac:dyDescent="0.25">
      <c r="A87" s="66">
        <v>84</v>
      </c>
      <c r="B87" s="88">
        <v>71</v>
      </c>
      <c r="C87" s="89"/>
      <c r="D87" s="89"/>
      <c r="E87" s="90">
        <v>0</v>
      </c>
      <c r="G87" s="81">
        <f t="shared" si="14"/>
        <v>84</v>
      </c>
      <c r="H87" s="74" t="e">
        <f>VLOOKUP(A87,CATRAB!$A$1:$T$2603,13,FALSE())</f>
        <v>#N/A</v>
      </c>
      <c r="I87" s="82" t="e">
        <f>VLOOKUP(A87,CATRAB!$A$1:$T$2603,9,FALSE())-10</f>
        <v>#N/A</v>
      </c>
      <c r="J87" s="74">
        <f t="shared" ca="1" si="15"/>
        <v>45392</v>
      </c>
      <c r="K87" s="81" t="e">
        <f t="shared" ca="1" si="16"/>
        <v>#N/A</v>
      </c>
      <c r="L87" s="81" t="e">
        <f t="shared" ca="1" si="17"/>
        <v>#N/A</v>
      </c>
      <c r="M87" s="81" t="e">
        <f t="shared" ca="1" si="18"/>
        <v>#N/A</v>
      </c>
      <c r="N87" s="83" t="str">
        <f t="shared" si="19"/>
        <v/>
      </c>
      <c r="O87" s="84" t="e">
        <f t="shared" si="20"/>
        <v>#REF!</v>
      </c>
    </row>
    <row r="88" spans="1:15" x14ac:dyDescent="0.25">
      <c r="A88" s="66">
        <v>85</v>
      </c>
      <c r="B88" s="88">
        <v>71</v>
      </c>
      <c r="C88" s="89"/>
      <c r="D88" s="89"/>
      <c r="E88" s="90">
        <v>0</v>
      </c>
      <c r="G88" s="81">
        <f t="shared" si="14"/>
        <v>85</v>
      </c>
      <c r="H88" s="74" t="e">
        <f>VLOOKUP(A88,CATRAB!$A$1:$T$2603,13,FALSE())</f>
        <v>#N/A</v>
      </c>
      <c r="I88" s="82" t="e">
        <f>VLOOKUP(A88,CATRAB!$A$1:$T$2603,9,FALSE())-10</f>
        <v>#N/A</v>
      </c>
      <c r="J88" s="74">
        <f t="shared" ca="1" si="15"/>
        <v>45392</v>
      </c>
      <c r="K88" s="81" t="e">
        <f t="shared" ca="1" si="16"/>
        <v>#N/A</v>
      </c>
      <c r="L88" s="81" t="e">
        <f t="shared" ca="1" si="17"/>
        <v>#N/A</v>
      </c>
      <c r="M88" s="81" t="e">
        <f t="shared" ca="1" si="18"/>
        <v>#N/A</v>
      </c>
      <c r="N88" s="83" t="str">
        <f t="shared" si="19"/>
        <v/>
      </c>
      <c r="O88" s="84" t="e">
        <f t="shared" si="20"/>
        <v>#REF!</v>
      </c>
    </row>
    <row r="89" spans="1:15" x14ac:dyDescent="0.25">
      <c r="A89" s="66">
        <v>86</v>
      </c>
      <c r="B89" s="88">
        <v>71</v>
      </c>
      <c r="C89" s="89"/>
      <c r="D89" s="89"/>
      <c r="E89" s="90">
        <v>0</v>
      </c>
      <c r="G89" s="81">
        <f t="shared" si="14"/>
        <v>86</v>
      </c>
      <c r="H89" s="74" t="e">
        <f>VLOOKUP(A89,CATRAB!$A$1:$T$2603,13,FALSE())</f>
        <v>#N/A</v>
      </c>
      <c r="I89" s="82" t="e">
        <f>VLOOKUP(A89,CATRAB!$A$1:$T$2603,9,FALSE())-10</f>
        <v>#N/A</v>
      </c>
      <c r="J89" s="74">
        <f t="shared" ca="1" si="15"/>
        <v>45392</v>
      </c>
      <c r="K89" s="81" t="e">
        <f t="shared" ca="1" si="16"/>
        <v>#N/A</v>
      </c>
      <c r="L89" s="81" t="e">
        <f t="shared" ca="1" si="17"/>
        <v>#N/A</v>
      </c>
      <c r="M89" s="81" t="e">
        <f t="shared" ca="1" si="18"/>
        <v>#N/A</v>
      </c>
      <c r="N89" s="83" t="str">
        <f t="shared" si="19"/>
        <v/>
      </c>
      <c r="O89" s="84" t="e">
        <f t="shared" si="20"/>
        <v>#REF!</v>
      </c>
    </row>
    <row r="90" spans="1:15" x14ac:dyDescent="0.25">
      <c r="A90" s="66">
        <v>87</v>
      </c>
      <c r="B90" s="88">
        <v>71</v>
      </c>
      <c r="C90" s="92">
        <v>89</v>
      </c>
      <c r="D90" s="93">
        <v>71</v>
      </c>
      <c r="E90" s="90">
        <v>12</v>
      </c>
      <c r="G90" s="81">
        <f t="shared" si="14"/>
        <v>87</v>
      </c>
      <c r="H90" s="74" t="e">
        <f>VLOOKUP(A90,CATRAB!$A$1:$T$2603,13,FALSE())</f>
        <v>#N/A</v>
      </c>
      <c r="I90" s="82" t="e">
        <f>VLOOKUP(A90,CATRAB!$A$1:$T$2603,9,FALSE())-10</f>
        <v>#N/A</v>
      </c>
      <c r="J90" s="74">
        <f t="shared" ca="1" si="15"/>
        <v>45392</v>
      </c>
      <c r="K90" s="81" t="e">
        <f t="shared" ca="1" si="16"/>
        <v>#N/A</v>
      </c>
      <c r="L90" s="81" t="e">
        <f t="shared" ca="1" si="17"/>
        <v>#N/A</v>
      </c>
      <c r="M90" s="81" t="e">
        <f t="shared" ca="1" si="18"/>
        <v>#N/A</v>
      </c>
      <c r="N90" s="83" t="str">
        <f t="shared" si="19"/>
        <v/>
      </c>
      <c r="O90" s="84" t="e">
        <f t="shared" si="20"/>
        <v>#REF!</v>
      </c>
    </row>
    <row r="91" spans="1:15" x14ac:dyDescent="0.25">
      <c r="A91" s="66">
        <v>88</v>
      </c>
      <c r="B91" s="88">
        <v>57</v>
      </c>
      <c r="C91" s="92">
        <v>97</v>
      </c>
      <c r="D91" s="93">
        <v>52</v>
      </c>
      <c r="E91" s="90">
        <v>11</v>
      </c>
      <c r="G91" s="81">
        <f t="shared" si="14"/>
        <v>88</v>
      </c>
      <c r="H91" s="74" t="e">
        <f>VLOOKUP(A91,CATRAB!$A$1:$T$2603,13,FALSE())</f>
        <v>#N/A</v>
      </c>
      <c r="I91" s="82" t="e">
        <f>VLOOKUP(A91,CATRAB!$A$1:$T$2603,9,FALSE())-10</f>
        <v>#N/A</v>
      </c>
      <c r="J91" s="74">
        <f t="shared" ca="1" si="15"/>
        <v>45392</v>
      </c>
      <c r="K91" s="81" t="e">
        <f t="shared" ca="1" si="16"/>
        <v>#N/A</v>
      </c>
      <c r="L91" s="81" t="e">
        <f t="shared" ca="1" si="17"/>
        <v>#N/A</v>
      </c>
      <c r="M91" s="81" t="e">
        <f t="shared" ca="1" si="18"/>
        <v>#N/A</v>
      </c>
      <c r="N91" s="83" t="str">
        <f t="shared" si="19"/>
        <v/>
      </c>
      <c r="O91" s="84" t="e">
        <f t="shared" si="20"/>
        <v>#REF!</v>
      </c>
    </row>
    <row r="92" spans="1:15" x14ac:dyDescent="0.25">
      <c r="A92" s="66">
        <v>89</v>
      </c>
      <c r="B92" s="88">
        <v>71</v>
      </c>
      <c r="C92" s="89"/>
      <c r="D92" s="89"/>
      <c r="E92" s="90">
        <v>0</v>
      </c>
      <c r="G92" s="81">
        <f t="shared" si="14"/>
        <v>89</v>
      </c>
      <c r="H92" s="74" t="e">
        <f>VLOOKUP(A92,CATRAB!$A$1:$T$2603,13,FALSE())</f>
        <v>#N/A</v>
      </c>
      <c r="I92" s="82" t="e">
        <f>VLOOKUP(A92,CATRAB!$A$1:$T$2603,9,FALSE())-10</f>
        <v>#N/A</v>
      </c>
      <c r="J92" s="74">
        <f t="shared" ca="1" si="15"/>
        <v>45392</v>
      </c>
      <c r="K92" s="81" t="e">
        <f t="shared" ca="1" si="16"/>
        <v>#N/A</v>
      </c>
      <c r="L92" s="81" t="e">
        <f t="shared" ca="1" si="17"/>
        <v>#N/A</v>
      </c>
      <c r="M92" s="81" t="e">
        <f t="shared" ca="1" si="18"/>
        <v>#N/A</v>
      </c>
      <c r="N92" s="83" t="str">
        <f t="shared" si="19"/>
        <v/>
      </c>
      <c r="O92" s="84" t="e">
        <f t="shared" si="20"/>
        <v>#REF!</v>
      </c>
    </row>
    <row r="93" spans="1:15" x14ac:dyDescent="0.25">
      <c r="A93" s="66">
        <v>90</v>
      </c>
      <c r="B93" s="88">
        <v>71</v>
      </c>
      <c r="C93" s="92">
        <v>21</v>
      </c>
      <c r="D93" s="93">
        <v>66</v>
      </c>
      <c r="E93" s="90">
        <v>11</v>
      </c>
      <c r="G93" s="81">
        <f t="shared" si="14"/>
        <v>90</v>
      </c>
      <c r="H93" s="74" t="e">
        <f>VLOOKUP(A93,CATRAB!$A$1:$T$2603,13,FALSE())</f>
        <v>#N/A</v>
      </c>
      <c r="I93" s="82" t="e">
        <f>VLOOKUP(A93,CATRAB!$A$1:$T$2603,9,FALSE())-10</f>
        <v>#N/A</v>
      </c>
      <c r="J93" s="74">
        <f t="shared" ca="1" si="15"/>
        <v>45392</v>
      </c>
      <c r="K93" s="81" t="e">
        <f t="shared" ca="1" si="16"/>
        <v>#N/A</v>
      </c>
      <c r="L93" s="81" t="e">
        <f t="shared" ca="1" si="17"/>
        <v>#N/A</v>
      </c>
      <c r="M93" s="81" t="e">
        <f t="shared" ca="1" si="18"/>
        <v>#N/A</v>
      </c>
      <c r="N93" s="83" t="str">
        <f t="shared" si="19"/>
        <v/>
      </c>
      <c r="O93" s="84" t="e">
        <f t="shared" si="20"/>
        <v>#REF!</v>
      </c>
    </row>
    <row r="94" spans="1:15" x14ac:dyDescent="0.25">
      <c r="A94" s="66">
        <v>91</v>
      </c>
      <c r="B94" s="88">
        <v>71</v>
      </c>
      <c r="C94" s="89"/>
      <c r="D94" s="89"/>
      <c r="E94" s="90">
        <v>0</v>
      </c>
      <c r="G94" s="81">
        <f t="shared" si="14"/>
        <v>91</v>
      </c>
      <c r="H94" s="74" t="e">
        <f>VLOOKUP(A94,CATRAB!$A$1:$T$2603,13,FALSE())</f>
        <v>#N/A</v>
      </c>
      <c r="I94" s="82" t="e">
        <f>VLOOKUP(A94,CATRAB!$A$1:$T$2603,9,FALSE())-10</f>
        <v>#N/A</v>
      </c>
      <c r="J94" s="74">
        <f t="shared" ca="1" si="15"/>
        <v>45392</v>
      </c>
      <c r="K94" s="81" t="e">
        <f t="shared" ca="1" si="16"/>
        <v>#N/A</v>
      </c>
      <c r="L94" s="81" t="e">
        <f t="shared" ca="1" si="17"/>
        <v>#N/A</v>
      </c>
      <c r="M94" s="81" t="e">
        <f t="shared" ca="1" si="18"/>
        <v>#N/A</v>
      </c>
      <c r="N94" s="83" t="str">
        <f t="shared" si="19"/>
        <v/>
      </c>
      <c r="O94" s="84" t="e">
        <f t="shared" si="20"/>
        <v>#REF!</v>
      </c>
    </row>
    <row r="95" spans="1:15" x14ac:dyDescent="0.25">
      <c r="A95" s="66">
        <v>92</v>
      </c>
      <c r="B95" s="88">
        <v>70</v>
      </c>
      <c r="C95" s="89"/>
      <c r="D95" s="89"/>
      <c r="E95" s="90">
        <v>0</v>
      </c>
      <c r="G95" s="81">
        <f t="shared" si="14"/>
        <v>92</v>
      </c>
      <c r="H95" s="74" t="e">
        <f>VLOOKUP(A95,CATRAB!$A$1:$T$2603,13,FALSE())</f>
        <v>#N/A</v>
      </c>
      <c r="I95" s="82" t="e">
        <f>VLOOKUP(A95,CATRAB!$A$1:$T$2603,9,FALSE())-10</f>
        <v>#N/A</v>
      </c>
      <c r="J95" s="74">
        <f t="shared" ca="1" si="15"/>
        <v>45392</v>
      </c>
      <c r="K95" s="81" t="e">
        <f t="shared" ca="1" si="16"/>
        <v>#N/A</v>
      </c>
      <c r="L95" s="81" t="e">
        <f t="shared" ca="1" si="17"/>
        <v>#N/A</v>
      </c>
      <c r="M95" s="81" t="e">
        <f t="shared" ca="1" si="18"/>
        <v>#N/A</v>
      </c>
      <c r="N95" s="83" t="str">
        <f t="shared" si="19"/>
        <v/>
      </c>
      <c r="O95" s="84" t="e">
        <f t="shared" si="20"/>
        <v>#REF!</v>
      </c>
    </row>
    <row r="96" spans="1:15" x14ac:dyDescent="0.25">
      <c r="A96" s="66">
        <v>93</v>
      </c>
      <c r="B96" s="88">
        <v>75</v>
      </c>
      <c r="C96" s="89"/>
      <c r="D96" s="89"/>
      <c r="E96" s="90">
        <v>0</v>
      </c>
      <c r="G96" s="81">
        <f t="shared" si="14"/>
        <v>93</v>
      </c>
      <c r="H96" s="74" t="e">
        <f>VLOOKUP(A96,CATRAB!$A$1:$T$2603,13,FALSE())</f>
        <v>#N/A</v>
      </c>
      <c r="I96" s="82" t="e">
        <f>VLOOKUP(A96,CATRAB!$A$1:$T$2603,9,FALSE())-10</f>
        <v>#N/A</v>
      </c>
      <c r="J96" s="74">
        <f t="shared" ca="1" si="15"/>
        <v>45392</v>
      </c>
      <c r="K96" s="81" t="e">
        <f t="shared" ca="1" si="16"/>
        <v>#N/A</v>
      </c>
      <c r="L96" s="81" t="e">
        <f t="shared" ca="1" si="17"/>
        <v>#N/A</v>
      </c>
      <c r="M96" s="91" t="e">
        <f t="shared" ca="1" si="18"/>
        <v>#N/A</v>
      </c>
      <c r="N96" s="83" t="str">
        <f t="shared" si="19"/>
        <v/>
      </c>
      <c r="O96" s="84" t="e">
        <f t="shared" si="20"/>
        <v>#REF!</v>
      </c>
    </row>
    <row r="97" spans="1:15" x14ac:dyDescent="0.25">
      <c r="A97" s="66">
        <v>94</v>
      </c>
      <c r="B97" s="94">
        <v>70</v>
      </c>
      <c r="C97" s="95">
        <v>-24</v>
      </c>
      <c r="D97" s="96">
        <v>45</v>
      </c>
      <c r="E97" s="97">
        <v>10</v>
      </c>
      <c r="G97" s="81">
        <f t="shared" si="14"/>
        <v>94</v>
      </c>
      <c r="H97" s="74" t="e">
        <f>VLOOKUP(A97,CATRAB!$A$1:$T$2603,13,FALSE())</f>
        <v>#N/A</v>
      </c>
      <c r="I97" s="82" t="e">
        <f>VLOOKUP(A97,CATRAB!$A$1:$T$2603,9,FALSE())-10</f>
        <v>#N/A</v>
      </c>
      <c r="J97" s="74">
        <f t="shared" ca="1" si="15"/>
        <v>45392</v>
      </c>
      <c r="K97" s="81" t="e">
        <f t="shared" ca="1" si="16"/>
        <v>#N/A</v>
      </c>
      <c r="L97" s="81" t="e">
        <f t="shared" ca="1" si="17"/>
        <v>#N/A</v>
      </c>
      <c r="M97" s="81" t="e">
        <f t="shared" ca="1" si="18"/>
        <v>#N/A</v>
      </c>
      <c r="N97" s="83" t="str">
        <f t="shared" si="19"/>
        <v/>
      </c>
      <c r="O97" s="84" t="e">
        <f t="shared" si="20"/>
        <v>#REF!</v>
      </c>
    </row>
    <row r="98" spans="1:15" x14ac:dyDescent="0.25">
      <c r="A98" s="98" t="s">
        <v>233</v>
      </c>
      <c r="B98" s="99">
        <v>12176</v>
      </c>
      <c r="C98" s="100" t="e">
        <f>#VALUE!</f>
        <v>#VALUE!</v>
      </c>
      <c r="D98" s="101">
        <v>2140</v>
      </c>
      <c r="E98" s="102">
        <v>248</v>
      </c>
      <c r="G98" s="81" t="str">
        <f t="shared" si="14"/>
        <v>Total Resultado</v>
      </c>
      <c r="H98" s="74" t="e">
        <f>VLOOKUP(A98,CATRAB!$A$1:$T$2603,13,FALSE())</f>
        <v>#N/A</v>
      </c>
      <c r="I98" s="82" t="e">
        <f>VLOOKUP(A98,CATRAB!$A$1:$T$2603,9,FALSE())-10</f>
        <v>#N/A</v>
      </c>
      <c r="J98" s="74">
        <f t="shared" ca="1" si="15"/>
        <v>45392</v>
      </c>
      <c r="K98" s="81" t="e">
        <f t="shared" ca="1" si="16"/>
        <v>#N/A</v>
      </c>
      <c r="L98" s="81" t="e">
        <f t="shared" ca="1" si="17"/>
        <v>#N/A</v>
      </c>
      <c r="M98" s="81" t="e">
        <f t="shared" ca="1" si="18"/>
        <v>#N/A</v>
      </c>
      <c r="N98" s="83" t="str">
        <f t="shared" si="19"/>
        <v/>
      </c>
      <c r="O98" s="84" t="e">
        <f t="shared" si="20"/>
        <v>#REF!</v>
      </c>
    </row>
    <row r="99" spans="1:15" x14ac:dyDescent="0.25">
      <c r="G99" s="81" t="str">
        <f t="shared" ref="G99:G109" si="21">IF(A99="","",A99)</f>
        <v/>
      </c>
      <c r="H99" s="74" t="e">
        <f>VLOOKUP(A99,CATRAB!$A$1:$T$2603,13,FALSE())</f>
        <v>#N/A</v>
      </c>
      <c r="I99" s="82" t="e">
        <f>VLOOKUP(A99,CATRAB!$A$1:$T$2603,9,FALSE())-10</f>
        <v>#N/A</v>
      </c>
      <c r="J99" s="74">
        <f t="shared" ca="1" si="15"/>
        <v>45392</v>
      </c>
      <c r="K99" s="81" t="e">
        <f t="shared" ref="K99" ca="1" si="22">J99-H99</f>
        <v>#N/A</v>
      </c>
      <c r="L99" s="81" t="e">
        <f t="shared" ca="1" si="17"/>
        <v>#N/A</v>
      </c>
      <c r="M99" s="81" t="e">
        <f t="shared" ca="1" si="18"/>
        <v>#N/A</v>
      </c>
      <c r="N99" s="83" t="str">
        <f t="shared" si="19"/>
        <v/>
      </c>
      <c r="O99" s="84" t="e">
        <f t="shared" si="20"/>
        <v>#REF!</v>
      </c>
    </row>
    <row r="100" spans="1:15" x14ac:dyDescent="0.25">
      <c r="G100" s="81" t="str">
        <f t="shared" si="21"/>
        <v/>
      </c>
      <c r="H100" s="74"/>
      <c r="I100" s="82"/>
      <c r="J100" s="74"/>
      <c r="K100" s="81"/>
      <c r="L100" s="81"/>
      <c r="M100" s="81"/>
      <c r="N100" s="83"/>
      <c r="O100" s="84"/>
    </row>
    <row r="101" spans="1:15" x14ac:dyDescent="0.25">
      <c r="A101" s="103">
        <v>98</v>
      </c>
      <c r="G101" s="81">
        <f t="shared" si="21"/>
        <v>98</v>
      </c>
      <c r="H101" s="74"/>
      <c r="I101" s="82"/>
      <c r="J101" s="74"/>
      <c r="K101" s="81"/>
      <c r="L101" s="81"/>
      <c r="M101" s="91"/>
      <c r="N101" s="83"/>
      <c r="O101" s="84"/>
    </row>
    <row r="102" spans="1:15" x14ac:dyDescent="0.25">
      <c r="A102" s="103">
        <v>99</v>
      </c>
      <c r="G102" s="81">
        <f t="shared" si="21"/>
        <v>99</v>
      </c>
      <c r="H102" s="74"/>
      <c r="I102" s="82"/>
      <c r="J102" s="74"/>
      <c r="K102" s="81"/>
      <c r="L102" s="81"/>
      <c r="M102" s="91"/>
      <c r="N102" s="83"/>
      <c r="O102" s="84"/>
    </row>
    <row r="103" spans="1:15" x14ac:dyDescent="0.25">
      <c r="A103" s="103">
        <v>100</v>
      </c>
      <c r="G103" s="81">
        <f t="shared" si="21"/>
        <v>100</v>
      </c>
      <c r="H103" s="74"/>
      <c r="I103" s="82"/>
      <c r="J103" s="74"/>
      <c r="K103" s="81"/>
      <c r="L103" s="81"/>
      <c r="M103" s="81"/>
      <c r="N103" s="83"/>
      <c r="O103" s="84"/>
    </row>
    <row r="104" spans="1:15" x14ac:dyDescent="0.25">
      <c r="A104" s="103">
        <v>101</v>
      </c>
      <c r="G104" s="81">
        <f t="shared" si="21"/>
        <v>101</v>
      </c>
      <c r="H104" s="74"/>
      <c r="I104" s="82"/>
      <c r="J104" s="74"/>
      <c r="K104" s="81"/>
      <c r="L104" s="81"/>
      <c r="M104" s="81"/>
      <c r="N104" s="83"/>
      <c r="O104" s="84"/>
    </row>
    <row r="105" spans="1:15" x14ac:dyDescent="0.25">
      <c r="A105" s="103">
        <v>102</v>
      </c>
      <c r="G105" s="81">
        <f t="shared" si="21"/>
        <v>102</v>
      </c>
      <c r="H105" s="74"/>
      <c r="I105" s="82"/>
      <c r="J105" s="74"/>
      <c r="K105" s="81"/>
      <c r="L105" s="81"/>
      <c r="M105" s="81"/>
      <c r="N105" s="83"/>
      <c r="O105" s="84"/>
    </row>
    <row r="106" spans="1:15" x14ac:dyDescent="0.25">
      <c r="A106" s="103">
        <v>103</v>
      </c>
      <c r="G106" s="81">
        <f t="shared" si="21"/>
        <v>103</v>
      </c>
      <c r="H106" s="74"/>
      <c r="I106" s="82"/>
      <c r="J106" s="74"/>
      <c r="K106" s="81"/>
      <c r="L106" s="81"/>
      <c r="M106" s="81"/>
      <c r="N106" s="83"/>
      <c r="O106" s="84"/>
    </row>
    <row r="107" spans="1:15" x14ac:dyDescent="0.25">
      <c r="A107" s="103">
        <v>104</v>
      </c>
      <c r="G107" s="81">
        <f t="shared" si="21"/>
        <v>104</v>
      </c>
      <c r="H107" s="74"/>
      <c r="I107" s="82"/>
      <c r="J107" s="74"/>
      <c r="K107" s="81"/>
      <c r="L107" s="81"/>
      <c r="M107" s="91"/>
      <c r="N107" s="83"/>
      <c r="O107" s="84"/>
    </row>
    <row r="108" spans="1:15" x14ac:dyDescent="0.25">
      <c r="A108" s="103">
        <v>105</v>
      </c>
      <c r="G108" s="81">
        <f t="shared" si="21"/>
        <v>105</v>
      </c>
      <c r="H108" s="74"/>
      <c r="I108" s="82"/>
      <c r="J108" s="74"/>
      <c r="K108" s="81"/>
      <c r="L108" s="81"/>
      <c r="M108" s="81"/>
      <c r="N108" s="83"/>
      <c r="O108" s="84"/>
    </row>
    <row r="109" spans="1:15" x14ac:dyDescent="0.25">
      <c r="A109" s="103">
        <v>106</v>
      </c>
      <c r="G109" s="81">
        <f t="shared" si="21"/>
        <v>106</v>
      </c>
      <c r="H109" s="74"/>
      <c r="I109" s="82"/>
      <c r="J109" s="74"/>
      <c r="K109" s="81"/>
      <c r="L109" s="81"/>
      <c r="M109" s="81"/>
      <c r="N109" s="83"/>
      <c r="O109" s="84"/>
    </row>
    <row r="110" spans="1:15" x14ac:dyDescent="0.25">
      <c r="A110" s="103">
        <v>107</v>
      </c>
    </row>
    <row r="111" spans="1:15" x14ac:dyDescent="0.25">
      <c r="A111" s="103">
        <v>108</v>
      </c>
    </row>
    <row r="112" spans="1:15" x14ac:dyDescent="0.25">
      <c r="A112" s="103">
        <v>109</v>
      </c>
    </row>
    <row r="113" spans="1:1" x14ac:dyDescent="0.25">
      <c r="A113" s="103">
        <v>110</v>
      </c>
    </row>
    <row r="114" spans="1:1" x14ac:dyDescent="0.25">
      <c r="A114" s="103">
        <v>111</v>
      </c>
    </row>
    <row r="115" spans="1:1" x14ac:dyDescent="0.25">
      <c r="A115" s="103">
        <v>112</v>
      </c>
    </row>
    <row r="116" spans="1:1" x14ac:dyDescent="0.25">
      <c r="A116" s="103">
        <v>113</v>
      </c>
    </row>
    <row r="117" spans="1:1" x14ac:dyDescent="0.25">
      <c r="A117" s="103">
        <v>114</v>
      </c>
    </row>
    <row r="118" spans="1:1" x14ac:dyDescent="0.25">
      <c r="A118" s="103">
        <v>115</v>
      </c>
    </row>
    <row r="119" spans="1:1" x14ac:dyDescent="0.25">
      <c r="A119" s="103">
        <v>116</v>
      </c>
    </row>
    <row r="120" spans="1:1" x14ac:dyDescent="0.25">
      <c r="A120" s="103">
        <v>117</v>
      </c>
    </row>
    <row r="121" spans="1:1" x14ac:dyDescent="0.25">
      <c r="A121" s="103">
        <v>118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J130"/>
  <sheetViews>
    <sheetView zoomScaleNormal="100" workbookViewId="0">
      <selection activeCell="B37" activeCellId="1" sqref="I903:I913 B37"/>
    </sheetView>
  </sheetViews>
  <sheetFormatPr defaultColWidth="9.140625" defaultRowHeight="15" x14ac:dyDescent="0.25"/>
  <cols>
    <col min="1" max="1" width="20.28515625" style="81" customWidth="1"/>
    <col min="2" max="2" width="25.85546875" style="81" customWidth="1"/>
    <col min="3" max="3" width="27.140625" style="81" customWidth="1"/>
    <col min="4" max="4" width="30.7109375" style="81" customWidth="1"/>
    <col min="5" max="5" width="31.85546875" style="74" customWidth="1"/>
    <col min="6" max="6" width="14.140625" style="74" customWidth="1"/>
    <col min="7" max="7" width="18.42578125" style="81" customWidth="1"/>
    <col min="8" max="8" width="15" style="81" customWidth="1"/>
    <col min="9" max="9" width="10.7109375" style="81" customWidth="1"/>
    <col min="10" max="12" width="18.42578125" style="81" customWidth="1"/>
    <col min="13" max="13" width="25.5703125" style="83" customWidth="1"/>
    <col min="14" max="14" width="19.5703125" style="81" customWidth="1"/>
    <col min="15" max="1024" width="9.140625" style="81"/>
  </cols>
  <sheetData>
    <row r="3" spans="1:14" x14ac:dyDescent="0.25">
      <c r="A3" s="70"/>
      <c r="B3" s="71" t="s">
        <v>222</v>
      </c>
      <c r="C3" s="72"/>
      <c r="D3" s="72"/>
      <c r="E3" s="73"/>
    </row>
    <row r="4" spans="1:14" x14ac:dyDescent="0.25">
      <c r="A4" s="77" t="s">
        <v>0</v>
      </c>
      <c r="B4" s="78" t="s">
        <v>229</v>
      </c>
      <c r="C4" s="79" t="s">
        <v>230</v>
      </c>
      <c r="D4" s="79" t="s">
        <v>231</v>
      </c>
      <c r="E4" s="80" t="s">
        <v>232</v>
      </c>
      <c r="G4" s="75" t="s">
        <v>12</v>
      </c>
      <c r="H4" s="75" t="s">
        <v>13</v>
      </c>
      <c r="I4" s="75" t="s">
        <v>223</v>
      </c>
      <c r="J4" s="75" t="s">
        <v>224</v>
      </c>
      <c r="K4" s="75" t="s">
        <v>225</v>
      </c>
      <c r="L4" s="75" t="s">
        <v>226</v>
      </c>
      <c r="M4" s="76" t="s">
        <v>227</v>
      </c>
      <c r="N4" s="76" t="s">
        <v>228</v>
      </c>
    </row>
    <row r="5" spans="1:14" x14ac:dyDescent="0.25">
      <c r="A5" s="62">
        <v>1</v>
      </c>
      <c r="B5" s="85">
        <v>140</v>
      </c>
      <c r="C5" s="86"/>
      <c r="D5" s="86"/>
      <c r="E5" s="87">
        <v>0</v>
      </c>
      <c r="F5" s="81">
        <f t="shared" ref="F5:F36" si="0">IF(A5="","",A5)</f>
        <v>1</v>
      </c>
      <c r="G5" s="74">
        <f>VLOOKUP(A5,CATRAB!$A$1:$T$2603,13,FALSE())</f>
        <v>45519</v>
      </c>
      <c r="H5" s="82">
        <f>VLOOKUP(A5,CATRAB!$A$1:$T$2603,9,FALSE())-10</f>
        <v>45659</v>
      </c>
      <c r="I5" s="74">
        <f t="shared" ref="I5:I36" ca="1" si="1">TODAY()</f>
        <v>45392</v>
      </c>
      <c r="J5" s="81">
        <f t="shared" ref="J5:J36" ca="1" si="2">I5-G5</f>
        <v>-127</v>
      </c>
      <c r="K5" s="81" t="e">
        <f t="shared" ref="K5:K36" ca="1" si="3">IF(AND(H5&gt;=I5,N5&lt;&gt;1),"No prazo",IF(AND(H5&lt;I5,N5&lt;&gt;1),"Atrasado",IF(N5=1,"Concluído","")))</f>
        <v>#REF!</v>
      </c>
      <c r="L5" s="81" t="str">
        <f t="shared" ref="L5:L36" ca="1" si="4">IF(I5&gt;H5,I5-H5,"")</f>
        <v/>
      </c>
      <c r="M5" s="83" t="str">
        <f t="shared" ref="M5:M36" si="5">IFERROR(GETPIVOTDATA("Soma de TEMPO ESTIMADO EXEC",$A$3,"EVT",A5)/GETPIVOTDATA("Soma de TEMPO ESTIMADO",$A$3,"EVT",A5),"")</f>
        <v/>
      </c>
      <c r="N5" s="84" t="e">
        <f t="shared" ref="N5:N36" si="6">GETPIVOTDATA("Soma de CONT ETAPA CONCLUÍDA",$A$3,"EVT",A5)/12</f>
        <v>#REF!</v>
      </c>
    </row>
    <row r="6" spans="1:14" x14ac:dyDescent="0.25">
      <c r="A6" s="66">
        <v>2</v>
      </c>
      <c r="B6" s="88">
        <v>148</v>
      </c>
      <c r="C6" s="89"/>
      <c r="D6" s="89"/>
      <c r="E6" s="90">
        <v>0</v>
      </c>
      <c r="F6" s="81">
        <f t="shared" si="0"/>
        <v>2</v>
      </c>
      <c r="G6" s="74">
        <f>VLOOKUP(A6,CATRAB!$A$1:$T$2603,13,FALSE())</f>
        <v>45290</v>
      </c>
      <c r="H6" s="82">
        <f>VLOOKUP(A6,CATRAB!$A$1:$T$2603,9,FALSE())-10</f>
        <v>45438</v>
      </c>
      <c r="I6" s="74">
        <f t="shared" ca="1" si="1"/>
        <v>45392</v>
      </c>
      <c r="J6" s="81">
        <f t="shared" ca="1" si="2"/>
        <v>102</v>
      </c>
      <c r="K6" s="81" t="e">
        <f t="shared" ca="1" si="3"/>
        <v>#REF!</v>
      </c>
      <c r="L6" s="81" t="str">
        <f t="shared" ca="1" si="4"/>
        <v/>
      </c>
      <c r="M6" s="83" t="str">
        <f t="shared" si="5"/>
        <v/>
      </c>
      <c r="N6" s="84" t="e">
        <f t="shared" si="6"/>
        <v>#REF!</v>
      </c>
    </row>
    <row r="7" spans="1:14" x14ac:dyDescent="0.25">
      <c r="A7" s="66">
        <v>3</v>
      </c>
      <c r="B7" s="88">
        <v>173</v>
      </c>
      <c r="C7" s="89"/>
      <c r="D7" s="89"/>
      <c r="E7" s="90">
        <v>0</v>
      </c>
      <c r="F7" s="81">
        <f t="shared" si="0"/>
        <v>3</v>
      </c>
      <c r="G7" s="74">
        <f>VLOOKUP(A7,CATRAB!$A$1:$T$2603,13,FALSE())</f>
        <v>45352</v>
      </c>
      <c r="H7" s="82">
        <f>VLOOKUP(A7,CATRAB!$A$1:$T$2603,9,FALSE())-10</f>
        <v>45525</v>
      </c>
      <c r="I7" s="74">
        <f t="shared" ca="1" si="1"/>
        <v>45392</v>
      </c>
      <c r="J7" s="81">
        <f t="shared" ca="1" si="2"/>
        <v>40</v>
      </c>
      <c r="K7" s="81" t="e">
        <f t="shared" ca="1" si="3"/>
        <v>#REF!</v>
      </c>
      <c r="L7" s="81" t="str">
        <f t="shared" ca="1" si="4"/>
        <v/>
      </c>
      <c r="M7" s="83" t="str">
        <f t="shared" si="5"/>
        <v/>
      </c>
      <c r="N7" s="84" t="e">
        <f t="shared" si="6"/>
        <v>#REF!</v>
      </c>
    </row>
    <row r="8" spans="1:14" x14ac:dyDescent="0.25">
      <c r="A8" s="66">
        <v>4</v>
      </c>
      <c r="B8" s="88">
        <v>173</v>
      </c>
      <c r="C8" s="89"/>
      <c r="D8" s="89"/>
      <c r="E8" s="90">
        <v>0</v>
      </c>
      <c r="F8" s="81">
        <f t="shared" si="0"/>
        <v>4</v>
      </c>
      <c r="G8" s="74">
        <f>VLOOKUP(A8,CATRAB!$A$1:$T$2603,13,FALSE())</f>
        <v>45477</v>
      </c>
      <c r="H8" s="82">
        <f>VLOOKUP(A8,CATRAB!$A$1:$T$2603,9,FALSE())-10</f>
        <v>45655</v>
      </c>
      <c r="I8" s="74">
        <f t="shared" ca="1" si="1"/>
        <v>45392</v>
      </c>
      <c r="J8" s="81">
        <f t="shared" ca="1" si="2"/>
        <v>-85</v>
      </c>
      <c r="K8" s="81" t="e">
        <f t="shared" ca="1" si="3"/>
        <v>#REF!</v>
      </c>
      <c r="L8" s="81" t="str">
        <f t="shared" ca="1" si="4"/>
        <v/>
      </c>
      <c r="M8" s="83" t="str">
        <f t="shared" si="5"/>
        <v/>
      </c>
      <c r="N8" s="84" t="e">
        <f t="shared" si="6"/>
        <v>#REF!</v>
      </c>
    </row>
    <row r="9" spans="1:14" x14ac:dyDescent="0.25">
      <c r="A9" s="66">
        <v>5</v>
      </c>
      <c r="B9" s="88">
        <v>178</v>
      </c>
      <c r="C9" s="89"/>
      <c r="D9" s="89"/>
      <c r="E9" s="90">
        <v>0</v>
      </c>
      <c r="F9" s="81">
        <f t="shared" si="0"/>
        <v>5</v>
      </c>
      <c r="G9" s="74">
        <f>VLOOKUP(A9,CATRAB!$A$1:$T$2603,13,FALSE())</f>
        <v>45266</v>
      </c>
      <c r="H9" s="82">
        <f>VLOOKUP(A9,CATRAB!$A$1:$T$2603,9,FALSE())-10</f>
        <v>45457</v>
      </c>
      <c r="I9" s="74">
        <f t="shared" ca="1" si="1"/>
        <v>45392</v>
      </c>
      <c r="J9" s="81">
        <f t="shared" ca="1" si="2"/>
        <v>126</v>
      </c>
      <c r="K9" s="81" t="e">
        <f t="shared" ca="1" si="3"/>
        <v>#REF!</v>
      </c>
      <c r="L9" s="81" t="str">
        <f t="shared" ca="1" si="4"/>
        <v/>
      </c>
      <c r="M9" s="83" t="str">
        <f t="shared" si="5"/>
        <v/>
      </c>
      <c r="N9" s="84" t="e">
        <f t="shared" si="6"/>
        <v>#REF!</v>
      </c>
    </row>
    <row r="10" spans="1:14" x14ac:dyDescent="0.25">
      <c r="A10" s="66">
        <v>6</v>
      </c>
      <c r="B10" s="88">
        <v>191</v>
      </c>
      <c r="C10" s="89"/>
      <c r="D10" s="89"/>
      <c r="E10" s="90">
        <v>0</v>
      </c>
      <c r="F10" s="81">
        <f t="shared" si="0"/>
        <v>6</v>
      </c>
      <c r="G10" s="74">
        <f>VLOOKUP(A10,CATRAB!$A$1:$T$2603,13,FALSE())</f>
        <v>45687</v>
      </c>
      <c r="H10" s="82">
        <f>VLOOKUP(A10,CATRAB!$A$1:$T$2603,9,FALSE())-10</f>
        <v>45797</v>
      </c>
      <c r="I10" s="74">
        <f t="shared" ca="1" si="1"/>
        <v>45392</v>
      </c>
      <c r="J10" s="81">
        <f t="shared" ca="1" si="2"/>
        <v>-295</v>
      </c>
      <c r="K10" s="81" t="e">
        <f t="shared" ca="1" si="3"/>
        <v>#REF!</v>
      </c>
      <c r="L10" s="81" t="str">
        <f t="shared" ca="1" si="4"/>
        <v/>
      </c>
      <c r="M10" s="83" t="str">
        <f t="shared" si="5"/>
        <v/>
      </c>
      <c r="N10" s="84" t="e">
        <f t="shared" si="6"/>
        <v>#REF!</v>
      </c>
    </row>
    <row r="11" spans="1:14" x14ac:dyDescent="0.25">
      <c r="A11" s="66">
        <v>7</v>
      </c>
      <c r="B11" s="88">
        <v>110</v>
      </c>
      <c r="C11" s="89"/>
      <c r="D11" s="89"/>
      <c r="E11" s="90">
        <v>0</v>
      </c>
      <c r="F11" s="81">
        <f t="shared" si="0"/>
        <v>7</v>
      </c>
      <c r="G11" s="74">
        <f>VLOOKUP(A11,CATRAB!$A$1:$T$2603,13,FALSE())</f>
        <v>45656</v>
      </c>
      <c r="H11" s="82">
        <f>VLOOKUP(A11,CATRAB!$A$1:$T$2603,9,FALSE())-10</f>
        <v>45766</v>
      </c>
      <c r="I11" s="74">
        <f t="shared" ca="1" si="1"/>
        <v>45392</v>
      </c>
      <c r="J11" s="81">
        <f t="shared" ca="1" si="2"/>
        <v>-264</v>
      </c>
      <c r="K11" s="81" t="e">
        <f t="shared" ca="1" si="3"/>
        <v>#REF!</v>
      </c>
      <c r="L11" s="81" t="str">
        <f t="shared" ca="1" si="4"/>
        <v/>
      </c>
      <c r="M11" s="83" t="str">
        <f t="shared" si="5"/>
        <v/>
      </c>
      <c r="N11" s="84" t="e">
        <f t="shared" si="6"/>
        <v>#REF!</v>
      </c>
    </row>
    <row r="12" spans="1:14" x14ac:dyDescent="0.25">
      <c r="A12" s="66">
        <v>8</v>
      </c>
      <c r="B12" s="88">
        <v>110</v>
      </c>
      <c r="C12" s="89"/>
      <c r="D12" s="89"/>
      <c r="E12" s="90">
        <v>0</v>
      </c>
      <c r="F12" s="81">
        <f t="shared" si="0"/>
        <v>8</v>
      </c>
      <c r="G12" s="74">
        <f>VLOOKUP(A12,CATRAB!$A$1:$T$2603,13,FALSE())</f>
        <v>45493</v>
      </c>
      <c r="H12" s="82">
        <f>VLOOKUP(A12,CATRAB!$A$1:$T$2603,9,FALSE())-10</f>
        <v>45636</v>
      </c>
      <c r="I12" s="74">
        <f t="shared" ca="1" si="1"/>
        <v>45392</v>
      </c>
      <c r="J12" s="81">
        <f t="shared" ca="1" si="2"/>
        <v>-101</v>
      </c>
      <c r="K12" s="81" t="e">
        <f t="shared" ca="1" si="3"/>
        <v>#REF!</v>
      </c>
      <c r="L12" s="81" t="str">
        <f t="shared" ca="1" si="4"/>
        <v/>
      </c>
      <c r="M12" s="83" t="str">
        <f t="shared" si="5"/>
        <v/>
      </c>
      <c r="N12" s="84" t="e">
        <f t="shared" si="6"/>
        <v>#REF!</v>
      </c>
    </row>
    <row r="13" spans="1:14" x14ac:dyDescent="0.25">
      <c r="A13" s="66">
        <v>9</v>
      </c>
      <c r="B13" s="88">
        <v>143</v>
      </c>
      <c r="C13" s="89"/>
      <c r="D13" s="89"/>
      <c r="E13" s="90">
        <v>0</v>
      </c>
      <c r="F13" s="81">
        <f t="shared" si="0"/>
        <v>9</v>
      </c>
      <c r="G13" s="74">
        <f>VLOOKUP(A13,CATRAB!$A$1:$T$2603,13,FALSE())</f>
        <v>45344</v>
      </c>
      <c r="H13" s="82">
        <f>VLOOKUP(A13,CATRAB!$A$1:$T$2603,9,FALSE())-10</f>
        <v>45467</v>
      </c>
      <c r="I13" s="74">
        <f t="shared" ca="1" si="1"/>
        <v>45392</v>
      </c>
      <c r="J13" s="81">
        <f t="shared" ca="1" si="2"/>
        <v>48</v>
      </c>
      <c r="K13" s="81" t="e">
        <f t="shared" ca="1" si="3"/>
        <v>#REF!</v>
      </c>
      <c r="L13" s="81" t="str">
        <f t="shared" ca="1" si="4"/>
        <v/>
      </c>
      <c r="M13" s="83" t="str">
        <f t="shared" si="5"/>
        <v/>
      </c>
      <c r="N13" s="84" t="e">
        <f t="shared" si="6"/>
        <v>#REF!</v>
      </c>
    </row>
    <row r="14" spans="1:14" x14ac:dyDescent="0.25">
      <c r="A14" s="66">
        <v>10</v>
      </c>
      <c r="B14" s="88">
        <v>123</v>
      </c>
      <c r="C14" s="89"/>
      <c r="D14" s="89"/>
      <c r="E14" s="90">
        <v>0</v>
      </c>
      <c r="F14" s="81">
        <f t="shared" si="0"/>
        <v>10</v>
      </c>
      <c r="G14" s="74">
        <f>VLOOKUP(A14,CATRAB!$A$1:$T$2603,13,FALSE())</f>
        <v>45527</v>
      </c>
      <c r="H14" s="82">
        <f>VLOOKUP(A14,CATRAB!$A$1:$T$2603,9,FALSE())-10</f>
        <v>45655</v>
      </c>
      <c r="I14" s="74">
        <f t="shared" ca="1" si="1"/>
        <v>45392</v>
      </c>
      <c r="J14" s="81">
        <f t="shared" ca="1" si="2"/>
        <v>-135</v>
      </c>
      <c r="K14" s="81" t="e">
        <f t="shared" ca="1" si="3"/>
        <v>#REF!</v>
      </c>
      <c r="L14" s="81" t="str">
        <f t="shared" ca="1" si="4"/>
        <v/>
      </c>
      <c r="M14" s="83" t="str">
        <f t="shared" si="5"/>
        <v/>
      </c>
      <c r="N14" s="84" t="e">
        <f t="shared" si="6"/>
        <v>#REF!</v>
      </c>
    </row>
    <row r="15" spans="1:14" x14ac:dyDescent="0.25">
      <c r="A15" s="66">
        <v>11</v>
      </c>
      <c r="B15" s="88">
        <v>128</v>
      </c>
      <c r="C15" s="89"/>
      <c r="D15" s="89"/>
      <c r="E15" s="90">
        <v>0</v>
      </c>
      <c r="F15" s="81">
        <f t="shared" si="0"/>
        <v>11</v>
      </c>
      <c r="G15" s="74">
        <f>VLOOKUP(A15,CATRAB!$A$1:$T$2603,13,FALSE())</f>
        <v>45522</v>
      </c>
      <c r="H15" s="82">
        <f>VLOOKUP(A15,CATRAB!$A$1:$T$2603,9,FALSE())-10</f>
        <v>45655</v>
      </c>
      <c r="I15" s="74">
        <f t="shared" ca="1" si="1"/>
        <v>45392</v>
      </c>
      <c r="J15" s="81">
        <f t="shared" ca="1" si="2"/>
        <v>-130</v>
      </c>
      <c r="K15" s="81" t="e">
        <f t="shared" ca="1" si="3"/>
        <v>#REF!</v>
      </c>
      <c r="L15" s="81" t="str">
        <f t="shared" ca="1" si="4"/>
        <v/>
      </c>
      <c r="M15" s="83" t="str">
        <f t="shared" si="5"/>
        <v/>
      </c>
      <c r="N15" s="84" t="e">
        <f t="shared" si="6"/>
        <v>#REF!</v>
      </c>
    </row>
    <row r="16" spans="1:14" x14ac:dyDescent="0.25">
      <c r="A16" s="66">
        <v>12</v>
      </c>
      <c r="B16" s="88">
        <v>133</v>
      </c>
      <c r="C16" s="89"/>
      <c r="D16" s="89"/>
      <c r="E16" s="90">
        <v>0</v>
      </c>
      <c r="F16" s="81">
        <f t="shared" si="0"/>
        <v>12</v>
      </c>
      <c r="G16" s="74">
        <f>VLOOKUP(A16,CATRAB!$A$1:$T$2603,13,FALSE())</f>
        <v>45830</v>
      </c>
      <c r="H16" s="82">
        <f>VLOOKUP(A16,CATRAB!$A$1:$T$2603,9,FALSE())-10</f>
        <v>45993</v>
      </c>
      <c r="I16" s="74">
        <f t="shared" ca="1" si="1"/>
        <v>45392</v>
      </c>
      <c r="J16" s="81">
        <f t="shared" ca="1" si="2"/>
        <v>-438</v>
      </c>
      <c r="K16" s="81" t="e">
        <f t="shared" ca="1" si="3"/>
        <v>#REF!</v>
      </c>
      <c r="L16" s="81" t="str">
        <f t="shared" ca="1" si="4"/>
        <v/>
      </c>
      <c r="M16" s="83" t="str">
        <f t="shared" si="5"/>
        <v/>
      </c>
      <c r="N16" s="84" t="e">
        <f t="shared" si="6"/>
        <v>#REF!</v>
      </c>
    </row>
    <row r="17" spans="1:14" x14ac:dyDescent="0.25">
      <c r="A17" s="66">
        <v>13</v>
      </c>
      <c r="B17" s="88">
        <v>163</v>
      </c>
      <c r="C17" s="89"/>
      <c r="D17" s="89"/>
      <c r="E17" s="90">
        <v>0</v>
      </c>
      <c r="F17" s="81">
        <f t="shared" si="0"/>
        <v>13</v>
      </c>
      <c r="G17" s="74">
        <f>VLOOKUP(A17,CATRAB!$A$1:$T$2603,13,FALSE())</f>
        <v>45771</v>
      </c>
      <c r="H17" s="82">
        <f>VLOOKUP(A17,CATRAB!$A$1:$T$2603,9,FALSE())-10</f>
        <v>45904</v>
      </c>
      <c r="I17" s="74">
        <f t="shared" ca="1" si="1"/>
        <v>45392</v>
      </c>
      <c r="J17" s="81">
        <f t="shared" ca="1" si="2"/>
        <v>-379</v>
      </c>
      <c r="K17" s="81" t="e">
        <f t="shared" ca="1" si="3"/>
        <v>#REF!</v>
      </c>
      <c r="L17" s="81" t="str">
        <f t="shared" ca="1" si="4"/>
        <v/>
      </c>
      <c r="M17" s="83" t="str">
        <f t="shared" si="5"/>
        <v/>
      </c>
      <c r="N17" s="84" t="e">
        <f t="shared" si="6"/>
        <v>#REF!</v>
      </c>
    </row>
    <row r="18" spans="1:14" x14ac:dyDescent="0.25">
      <c r="A18" s="66">
        <v>14</v>
      </c>
      <c r="B18" s="88">
        <v>133</v>
      </c>
      <c r="C18" s="89"/>
      <c r="D18" s="89"/>
      <c r="E18" s="90">
        <v>0</v>
      </c>
      <c r="F18" s="81">
        <f t="shared" si="0"/>
        <v>14</v>
      </c>
      <c r="G18" s="74">
        <f>VLOOKUP(A18,CATRAB!$A$1:$T$2603,13,FALSE())</f>
        <v>45455</v>
      </c>
      <c r="H18" s="82">
        <f>VLOOKUP(A18,CATRAB!$A$1:$T$2603,9,FALSE())-10</f>
        <v>45568</v>
      </c>
      <c r="I18" s="74">
        <f t="shared" ca="1" si="1"/>
        <v>45392</v>
      </c>
      <c r="J18" s="81">
        <f t="shared" ca="1" si="2"/>
        <v>-63</v>
      </c>
      <c r="K18" s="81" t="e">
        <f t="shared" ca="1" si="3"/>
        <v>#REF!</v>
      </c>
      <c r="L18" s="81" t="str">
        <f t="shared" ca="1" si="4"/>
        <v/>
      </c>
      <c r="M18" s="83" t="str">
        <f t="shared" si="5"/>
        <v/>
      </c>
      <c r="N18" s="84" t="e">
        <f t="shared" si="6"/>
        <v>#REF!</v>
      </c>
    </row>
    <row r="19" spans="1:14" x14ac:dyDescent="0.25">
      <c r="A19" s="66">
        <v>15</v>
      </c>
      <c r="B19" s="88">
        <v>113</v>
      </c>
      <c r="C19" s="89"/>
      <c r="D19" s="89"/>
      <c r="E19" s="90">
        <v>0</v>
      </c>
      <c r="F19" s="81">
        <f t="shared" si="0"/>
        <v>15</v>
      </c>
      <c r="G19" s="74">
        <f>VLOOKUP(A19,CATRAB!$A$1:$T$2603,13,FALSE())</f>
        <v>45546</v>
      </c>
      <c r="H19" s="82">
        <f>VLOOKUP(A19,CATRAB!$A$1:$T$2603,9,FALSE())-10</f>
        <v>45659</v>
      </c>
      <c r="I19" s="74">
        <f t="shared" ca="1" si="1"/>
        <v>45392</v>
      </c>
      <c r="J19" s="81">
        <f t="shared" ca="1" si="2"/>
        <v>-154</v>
      </c>
      <c r="K19" s="81" t="e">
        <f t="shared" ca="1" si="3"/>
        <v>#REF!</v>
      </c>
      <c r="L19" s="81" t="str">
        <f t="shared" ca="1" si="4"/>
        <v/>
      </c>
      <c r="M19" s="83" t="str">
        <f t="shared" si="5"/>
        <v/>
      </c>
      <c r="N19" s="84" t="e">
        <f t="shared" si="6"/>
        <v>#REF!</v>
      </c>
    </row>
    <row r="20" spans="1:14" x14ac:dyDescent="0.25">
      <c r="A20" s="66">
        <v>16</v>
      </c>
      <c r="B20" s="88">
        <v>113</v>
      </c>
      <c r="C20" s="89"/>
      <c r="D20" s="89"/>
      <c r="E20" s="90">
        <v>0</v>
      </c>
      <c r="F20" s="81">
        <f t="shared" si="0"/>
        <v>16</v>
      </c>
      <c r="G20" s="74">
        <f>VLOOKUP(A20,CATRAB!$A$1:$T$2603,13,FALSE())</f>
        <v>45543</v>
      </c>
      <c r="H20" s="82">
        <f>VLOOKUP(A20,CATRAB!$A$1:$T$2603,9,FALSE())-10</f>
        <v>45686</v>
      </c>
      <c r="I20" s="74">
        <f t="shared" ca="1" si="1"/>
        <v>45392</v>
      </c>
      <c r="J20" s="81">
        <f t="shared" ca="1" si="2"/>
        <v>-151</v>
      </c>
      <c r="K20" s="81" t="e">
        <f t="shared" ca="1" si="3"/>
        <v>#REF!</v>
      </c>
      <c r="L20" s="91" t="str">
        <f t="shared" ca="1" si="4"/>
        <v/>
      </c>
      <c r="M20" s="83" t="str">
        <f t="shared" si="5"/>
        <v/>
      </c>
      <c r="N20" s="84" t="e">
        <f t="shared" si="6"/>
        <v>#REF!</v>
      </c>
    </row>
    <row r="21" spans="1:14" x14ac:dyDescent="0.25">
      <c r="A21" s="66">
        <v>17</v>
      </c>
      <c r="B21" s="88">
        <v>143</v>
      </c>
      <c r="C21" s="89"/>
      <c r="D21" s="89"/>
      <c r="E21" s="90">
        <v>0</v>
      </c>
      <c r="F21" s="81">
        <f t="shared" si="0"/>
        <v>17</v>
      </c>
      <c r="G21" s="74">
        <f>VLOOKUP(A21,CATRAB!$A$1:$T$2603,13,FALSE())</f>
        <v>45190</v>
      </c>
      <c r="H21" s="82">
        <f>VLOOKUP(A21,CATRAB!$A$1:$T$2603,9,FALSE())-10</f>
        <v>45368</v>
      </c>
      <c r="I21" s="74">
        <f t="shared" ca="1" si="1"/>
        <v>45392</v>
      </c>
      <c r="J21" s="81">
        <f t="shared" ca="1" si="2"/>
        <v>202</v>
      </c>
      <c r="K21" s="81" t="e">
        <f t="shared" ca="1" si="3"/>
        <v>#REF!</v>
      </c>
      <c r="L21" s="81">
        <f t="shared" ca="1" si="4"/>
        <v>24</v>
      </c>
      <c r="M21" s="83" t="str">
        <f t="shared" si="5"/>
        <v/>
      </c>
      <c r="N21" s="84" t="e">
        <f t="shared" si="6"/>
        <v>#REF!</v>
      </c>
    </row>
    <row r="22" spans="1:14" x14ac:dyDescent="0.25">
      <c r="A22" s="66">
        <v>18</v>
      </c>
      <c r="B22" s="88">
        <v>178</v>
      </c>
      <c r="C22" s="89"/>
      <c r="D22" s="89"/>
      <c r="E22" s="90">
        <v>0</v>
      </c>
      <c r="F22" s="81">
        <f t="shared" si="0"/>
        <v>18</v>
      </c>
      <c r="G22" s="74">
        <f>VLOOKUP(A22,CATRAB!$A$1:$T$2603,13,FALSE())</f>
        <v>45000</v>
      </c>
      <c r="H22" s="82">
        <f>VLOOKUP(A22,CATRAB!$A$1:$T$2603,9,FALSE())-10</f>
        <v>45230</v>
      </c>
      <c r="I22" s="74">
        <f t="shared" ca="1" si="1"/>
        <v>45392</v>
      </c>
      <c r="J22" s="81">
        <f t="shared" ca="1" si="2"/>
        <v>392</v>
      </c>
      <c r="K22" s="81" t="e">
        <f t="shared" ca="1" si="3"/>
        <v>#REF!</v>
      </c>
      <c r="L22" s="81">
        <f t="shared" ca="1" si="4"/>
        <v>162</v>
      </c>
      <c r="M22" s="83" t="str">
        <f t="shared" si="5"/>
        <v/>
      </c>
      <c r="N22" s="84" t="e">
        <f t="shared" si="6"/>
        <v>#REF!</v>
      </c>
    </row>
    <row r="23" spans="1:14" x14ac:dyDescent="0.25">
      <c r="A23" s="66">
        <v>19</v>
      </c>
      <c r="B23" s="88">
        <v>230</v>
      </c>
      <c r="C23" s="89"/>
      <c r="D23" s="89"/>
      <c r="E23" s="90">
        <v>0</v>
      </c>
      <c r="F23" s="81">
        <f t="shared" si="0"/>
        <v>19</v>
      </c>
      <c r="G23" s="74">
        <f>VLOOKUP(A23,CATRAB!$A$1:$T$2603,13,FALSE())</f>
        <v>45559</v>
      </c>
      <c r="H23" s="82">
        <f>VLOOKUP(A23,CATRAB!$A$1:$T$2603,9,FALSE())-10</f>
        <v>45767</v>
      </c>
      <c r="I23" s="74">
        <f t="shared" ca="1" si="1"/>
        <v>45392</v>
      </c>
      <c r="J23" s="81">
        <f t="shared" ca="1" si="2"/>
        <v>-167</v>
      </c>
      <c r="K23" s="81" t="e">
        <f t="shared" ca="1" si="3"/>
        <v>#REF!</v>
      </c>
      <c r="L23" s="81" t="str">
        <f t="shared" ca="1" si="4"/>
        <v/>
      </c>
      <c r="M23" s="83" t="str">
        <f t="shared" si="5"/>
        <v/>
      </c>
      <c r="N23" s="84" t="e">
        <f t="shared" si="6"/>
        <v>#REF!</v>
      </c>
    </row>
    <row r="24" spans="1:14" x14ac:dyDescent="0.25">
      <c r="A24" s="66">
        <v>20</v>
      </c>
      <c r="B24" s="88">
        <v>208</v>
      </c>
      <c r="C24" s="89"/>
      <c r="D24" s="89"/>
      <c r="E24" s="90">
        <v>0</v>
      </c>
      <c r="F24" s="81">
        <f t="shared" si="0"/>
        <v>20</v>
      </c>
      <c r="G24" s="74">
        <f>VLOOKUP(A24,CATRAB!$A$1:$T$2603,13,FALSE())</f>
        <v>45537</v>
      </c>
      <c r="H24" s="82">
        <f>VLOOKUP(A24,CATRAB!$A$1:$T$2603,9,FALSE())-10</f>
        <v>45767</v>
      </c>
      <c r="I24" s="74">
        <f t="shared" ca="1" si="1"/>
        <v>45392</v>
      </c>
      <c r="J24" s="81">
        <f t="shared" ca="1" si="2"/>
        <v>-145</v>
      </c>
      <c r="K24" s="81" t="e">
        <f t="shared" ca="1" si="3"/>
        <v>#REF!</v>
      </c>
      <c r="L24" s="81" t="str">
        <f t="shared" ca="1" si="4"/>
        <v/>
      </c>
      <c r="M24" s="83" t="str">
        <f t="shared" si="5"/>
        <v/>
      </c>
      <c r="N24" s="84" t="e">
        <f t="shared" si="6"/>
        <v>#REF!</v>
      </c>
    </row>
    <row r="25" spans="1:14" x14ac:dyDescent="0.25">
      <c r="A25" s="66">
        <v>21</v>
      </c>
      <c r="B25" s="88">
        <v>150</v>
      </c>
      <c r="C25" s="89"/>
      <c r="D25" s="89"/>
      <c r="E25" s="90">
        <v>0</v>
      </c>
      <c r="F25" s="81">
        <f t="shared" si="0"/>
        <v>21</v>
      </c>
      <c r="G25" s="74">
        <f>VLOOKUP(A25,CATRAB!$A$1:$T$2603,13,FALSE())</f>
        <v>45000</v>
      </c>
      <c r="H25" s="82">
        <f>VLOOKUP(A25,CATRAB!$A$1:$T$2603,9,FALSE())-10</f>
        <v>45230</v>
      </c>
      <c r="I25" s="74">
        <f t="shared" ca="1" si="1"/>
        <v>45392</v>
      </c>
      <c r="J25" s="81">
        <f t="shared" ca="1" si="2"/>
        <v>392</v>
      </c>
      <c r="K25" s="81" t="e">
        <f t="shared" ca="1" si="3"/>
        <v>#REF!</v>
      </c>
      <c r="L25" s="81">
        <f t="shared" ca="1" si="4"/>
        <v>162</v>
      </c>
      <c r="M25" s="83" t="str">
        <f t="shared" si="5"/>
        <v/>
      </c>
      <c r="N25" s="84" t="e">
        <f t="shared" si="6"/>
        <v>#REF!</v>
      </c>
    </row>
    <row r="26" spans="1:14" x14ac:dyDescent="0.25">
      <c r="A26" s="66">
        <v>22</v>
      </c>
      <c r="B26" s="88">
        <v>180</v>
      </c>
      <c r="C26" s="89"/>
      <c r="D26" s="89"/>
      <c r="E26" s="90">
        <v>0</v>
      </c>
      <c r="F26" s="81">
        <f t="shared" si="0"/>
        <v>22</v>
      </c>
      <c r="G26" s="74">
        <f>VLOOKUP(A26,CATRAB!$A$1:$T$2603,13,FALSE())</f>
        <v>45590</v>
      </c>
      <c r="H26" s="82">
        <f>VLOOKUP(A26,CATRAB!$A$1:$T$2603,9,FALSE())-10</f>
        <v>45798</v>
      </c>
      <c r="I26" s="74">
        <f t="shared" ca="1" si="1"/>
        <v>45392</v>
      </c>
      <c r="J26" s="81">
        <f t="shared" ca="1" si="2"/>
        <v>-198</v>
      </c>
      <c r="K26" s="81" t="e">
        <f t="shared" ca="1" si="3"/>
        <v>#REF!</v>
      </c>
      <c r="L26" s="81" t="str">
        <f t="shared" ca="1" si="4"/>
        <v/>
      </c>
      <c r="M26" s="83" t="str">
        <f t="shared" si="5"/>
        <v/>
      </c>
      <c r="N26" s="84" t="e">
        <f t="shared" si="6"/>
        <v>#REF!</v>
      </c>
    </row>
    <row r="27" spans="1:14" x14ac:dyDescent="0.25">
      <c r="A27" s="66">
        <v>23</v>
      </c>
      <c r="B27" s="88">
        <v>210</v>
      </c>
      <c r="C27" s="89"/>
      <c r="D27" s="89"/>
      <c r="E27" s="90">
        <v>0</v>
      </c>
      <c r="F27" s="81">
        <f t="shared" si="0"/>
        <v>23</v>
      </c>
      <c r="G27" s="74">
        <f>VLOOKUP(A27,CATRAB!$A$1:$T$2603,13,FALSE())</f>
        <v>45297</v>
      </c>
      <c r="H27" s="82">
        <f>VLOOKUP(A27,CATRAB!$A$1:$T$2603,9,FALSE())-10</f>
        <v>45146</v>
      </c>
      <c r="I27" s="74">
        <f t="shared" ca="1" si="1"/>
        <v>45392</v>
      </c>
      <c r="J27" s="81">
        <f t="shared" ca="1" si="2"/>
        <v>95</v>
      </c>
      <c r="K27" s="81" t="e">
        <f t="shared" ca="1" si="3"/>
        <v>#REF!</v>
      </c>
      <c r="L27" s="81">
        <f t="shared" ca="1" si="4"/>
        <v>246</v>
      </c>
      <c r="M27" s="83" t="str">
        <f t="shared" si="5"/>
        <v/>
      </c>
      <c r="N27" s="84" t="e">
        <f t="shared" si="6"/>
        <v>#REF!</v>
      </c>
    </row>
    <row r="28" spans="1:14" x14ac:dyDescent="0.25">
      <c r="A28" s="66">
        <v>24</v>
      </c>
      <c r="B28" s="88">
        <v>140</v>
      </c>
      <c r="C28" s="89"/>
      <c r="D28" s="89"/>
      <c r="E28" s="90">
        <v>0</v>
      </c>
      <c r="F28" s="81">
        <f t="shared" si="0"/>
        <v>24</v>
      </c>
      <c r="G28" s="74">
        <f>VLOOKUP(A28,CATRAB!$A$1:$T$2603,13,FALSE())</f>
        <v>45232</v>
      </c>
      <c r="H28" s="82">
        <f>VLOOKUP(A28,CATRAB!$A$1:$T$2603,9,FALSE())-10</f>
        <v>45196</v>
      </c>
      <c r="I28" s="74">
        <f t="shared" ca="1" si="1"/>
        <v>45392</v>
      </c>
      <c r="J28" s="81">
        <f t="shared" ca="1" si="2"/>
        <v>160</v>
      </c>
      <c r="K28" s="81" t="e">
        <f t="shared" ca="1" si="3"/>
        <v>#REF!</v>
      </c>
      <c r="L28" s="81">
        <f t="shared" ca="1" si="4"/>
        <v>196</v>
      </c>
      <c r="M28" s="83" t="str">
        <f t="shared" si="5"/>
        <v/>
      </c>
      <c r="N28" s="84" t="e">
        <f t="shared" si="6"/>
        <v>#REF!</v>
      </c>
    </row>
    <row r="29" spans="1:14" x14ac:dyDescent="0.25">
      <c r="A29" s="66">
        <v>25</v>
      </c>
      <c r="B29" s="88">
        <v>165</v>
      </c>
      <c r="C29" s="89"/>
      <c r="D29" s="89"/>
      <c r="E29" s="90">
        <v>0</v>
      </c>
      <c r="F29" s="81">
        <f t="shared" si="0"/>
        <v>25</v>
      </c>
      <c r="G29" s="74">
        <f>VLOOKUP(A29,CATRAB!$A$1:$T$2603,13,FALSE())</f>
        <v>45237</v>
      </c>
      <c r="H29" s="82">
        <f>VLOOKUP(A29,CATRAB!$A$1:$T$2603,9,FALSE())-10</f>
        <v>45217</v>
      </c>
      <c r="I29" s="74">
        <f t="shared" ca="1" si="1"/>
        <v>45392</v>
      </c>
      <c r="J29" s="81">
        <f t="shared" ca="1" si="2"/>
        <v>155</v>
      </c>
      <c r="K29" s="81" t="e">
        <f t="shared" ca="1" si="3"/>
        <v>#REF!</v>
      </c>
      <c r="L29" s="81">
        <f t="shared" ca="1" si="4"/>
        <v>175</v>
      </c>
      <c r="M29" s="83" t="str">
        <f t="shared" si="5"/>
        <v/>
      </c>
      <c r="N29" s="84" t="e">
        <f t="shared" si="6"/>
        <v>#REF!</v>
      </c>
    </row>
    <row r="30" spans="1:14" x14ac:dyDescent="0.25">
      <c r="A30" s="66">
        <v>26</v>
      </c>
      <c r="B30" s="88">
        <v>140</v>
      </c>
      <c r="C30" s="89"/>
      <c r="D30" s="89"/>
      <c r="E30" s="90">
        <v>0</v>
      </c>
      <c r="F30" s="81">
        <f t="shared" si="0"/>
        <v>26</v>
      </c>
      <c r="G30" s="74">
        <f>VLOOKUP(A30,CATRAB!$A$1:$T$2603,13,FALSE())</f>
        <v>45378</v>
      </c>
      <c r="H30" s="82">
        <f>VLOOKUP(A30,CATRAB!$A$1:$T$2603,9,FALSE())-10</f>
        <v>45518</v>
      </c>
      <c r="I30" s="74">
        <f t="shared" ca="1" si="1"/>
        <v>45392</v>
      </c>
      <c r="J30" s="81">
        <f t="shared" ca="1" si="2"/>
        <v>14</v>
      </c>
      <c r="K30" s="81" t="e">
        <f t="shared" ca="1" si="3"/>
        <v>#REF!</v>
      </c>
      <c r="L30" s="81" t="str">
        <f t="shared" ca="1" si="4"/>
        <v/>
      </c>
      <c r="M30" s="83" t="str">
        <f t="shared" si="5"/>
        <v/>
      </c>
      <c r="N30" s="84" t="e">
        <f t="shared" si="6"/>
        <v>#REF!</v>
      </c>
    </row>
    <row r="31" spans="1:14" x14ac:dyDescent="0.25">
      <c r="A31" s="66">
        <v>27</v>
      </c>
      <c r="B31" s="88">
        <v>150</v>
      </c>
      <c r="C31" s="89"/>
      <c r="D31" s="89"/>
      <c r="E31" s="90">
        <v>0</v>
      </c>
      <c r="F31" s="81">
        <f t="shared" si="0"/>
        <v>27</v>
      </c>
      <c r="G31" s="74">
        <f>VLOOKUP(A31,CATRAB!$A$1:$T$2603,13,FALSE())</f>
        <v>45358</v>
      </c>
      <c r="H31" s="82">
        <f>VLOOKUP(A31,CATRAB!$A$1:$T$2603,9,FALSE())-10</f>
        <v>45523</v>
      </c>
      <c r="I31" s="74">
        <f t="shared" ca="1" si="1"/>
        <v>45392</v>
      </c>
      <c r="J31" s="81">
        <f t="shared" ca="1" si="2"/>
        <v>34</v>
      </c>
      <c r="K31" s="81" t="e">
        <f t="shared" ca="1" si="3"/>
        <v>#REF!</v>
      </c>
      <c r="L31" s="91" t="str">
        <f t="shared" ca="1" si="4"/>
        <v/>
      </c>
      <c r="M31" s="83" t="str">
        <f t="shared" si="5"/>
        <v/>
      </c>
      <c r="N31" s="84" t="e">
        <f t="shared" si="6"/>
        <v>#REF!</v>
      </c>
    </row>
    <row r="32" spans="1:14" x14ac:dyDescent="0.25">
      <c r="A32" s="66">
        <v>28</v>
      </c>
      <c r="B32" s="88">
        <v>150</v>
      </c>
      <c r="C32" s="89"/>
      <c r="D32" s="89"/>
      <c r="E32" s="90">
        <v>0</v>
      </c>
      <c r="F32" s="81">
        <f t="shared" si="0"/>
        <v>28</v>
      </c>
      <c r="G32" s="74">
        <f>VLOOKUP(A32,CATRAB!$A$1:$T$2603,13,FALSE())</f>
        <v>45517</v>
      </c>
      <c r="H32" s="82">
        <f>VLOOKUP(A32,CATRAB!$A$1:$T$2603,9,FALSE())-10</f>
        <v>45657</v>
      </c>
      <c r="I32" s="74">
        <f t="shared" ca="1" si="1"/>
        <v>45392</v>
      </c>
      <c r="J32" s="81">
        <f t="shared" ca="1" si="2"/>
        <v>-125</v>
      </c>
      <c r="K32" s="81" t="e">
        <f t="shared" ca="1" si="3"/>
        <v>#REF!</v>
      </c>
      <c r="L32" s="81" t="str">
        <f t="shared" ca="1" si="4"/>
        <v/>
      </c>
      <c r="M32" s="83" t="str">
        <f t="shared" si="5"/>
        <v/>
      </c>
      <c r="N32" s="84" t="e">
        <f t="shared" si="6"/>
        <v>#REF!</v>
      </c>
    </row>
    <row r="33" spans="1:14" x14ac:dyDescent="0.25">
      <c r="A33" s="66">
        <v>29</v>
      </c>
      <c r="B33" s="88">
        <v>150</v>
      </c>
      <c r="C33" s="89"/>
      <c r="D33" s="89"/>
      <c r="E33" s="90">
        <v>0</v>
      </c>
      <c r="F33" s="81">
        <f t="shared" si="0"/>
        <v>29</v>
      </c>
      <c r="G33" s="74">
        <f>VLOOKUP(A33,CATRAB!$A$1:$T$2603,13,FALSE())</f>
        <v>45352</v>
      </c>
      <c r="H33" s="82">
        <f>VLOOKUP(A33,CATRAB!$A$1:$T$2603,9,FALSE())-10</f>
        <v>45502</v>
      </c>
      <c r="I33" s="74">
        <f t="shared" ca="1" si="1"/>
        <v>45392</v>
      </c>
      <c r="J33" s="81">
        <f t="shared" ca="1" si="2"/>
        <v>40</v>
      </c>
      <c r="K33" s="81" t="e">
        <f t="shared" ca="1" si="3"/>
        <v>#REF!</v>
      </c>
      <c r="L33" s="81" t="str">
        <f t="shared" ca="1" si="4"/>
        <v/>
      </c>
      <c r="M33" s="83" t="str">
        <f t="shared" si="5"/>
        <v/>
      </c>
      <c r="N33" s="84" t="e">
        <f t="shared" si="6"/>
        <v>#REF!</v>
      </c>
    </row>
    <row r="34" spans="1:14" x14ac:dyDescent="0.25">
      <c r="A34" s="66">
        <v>30</v>
      </c>
      <c r="B34" s="88">
        <v>150</v>
      </c>
      <c r="C34" s="92">
        <v>319</v>
      </c>
      <c r="D34" s="93">
        <v>150</v>
      </c>
      <c r="E34" s="90">
        <v>12</v>
      </c>
      <c r="F34" s="81">
        <f t="shared" si="0"/>
        <v>30</v>
      </c>
      <c r="G34" s="74">
        <f>VLOOKUP(A34,CATRAB!$A$1:$T$2603,13,FALSE())</f>
        <v>45394</v>
      </c>
      <c r="H34" s="82">
        <f>VLOOKUP(A34,CATRAB!$A$1:$T$2603,9,FALSE())-10</f>
        <v>45544</v>
      </c>
      <c r="I34" s="74">
        <f t="shared" ca="1" si="1"/>
        <v>45392</v>
      </c>
      <c r="J34" s="81">
        <f t="shared" ca="1" si="2"/>
        <v>-2</v>
      </c>
      <c r="K34" s="81" t="e">
        <f t="shared" ca="1" si="3"/>
        <v>#REF!</v>
      </c>
      <c r="L34" s="81" t="str">
        <f t="shared" ca="1" si="4"/>
        <v/>
      </c>
      <c r="M34" s="83" t="str">
        <f t="shared" si="5"/>
        <v/>
      </c>
      <c r="N34" s="84" t="e">
        <f t="shared" si="6"/>
        <v>#REF!</v>
      </c>
    </row>
    <row r="35" spans="1:14" x14ac:dyDescent="0.25">
      <c r="A35" s="66">
        <v>31</v>
      </c>
      <c r="B35" s="88">
        <v>145</v>
      </c>
      <c r="C35" s="92">
        <v>267</v>
      </c>
      <c r="D35" s="93">
        <v>115</v>
      </c>
      <c r="E35" s="90">
        <v>9</v>
      </c>
      <c r="F35" s="81">
        <f t="shared" si="0"/>
        <v>31</v>
      </c>
      <c r="G35" s="74">
        <f>VLOOKUP(A35,CATRAB!$A$1:$T$2603,13,FALSE())</f>
        <v>45485</v>
      </c>
      <c r="H35" s="82">
        <f>VLOOKUP(A35,CATRAB!$A$1:$T$2603,9,FALSE())-10</f>
        <v>45635</v>
      </c>
      <c r="I35" s="74">
        <f t="shared" ca="1" si="1"/>
        <v>45392</v>
      </c>
      <c r="J35" s="81">
        <f t="shared" ca="1" si="2"/>
        <v>-93</v>
      </c>
      <c r="K35" s="81" t="e">
        <f t="shared" ca="1" si="3"/>
        <v>#REF!</v>
      </c>
      <c r="L35" s="81" t="str">
        <f t="shared" ca="1" si="4"/>
        <v/>
      </c>
      <c r="M35" s="83" t="str">
        <f t="shared" si="5"/>
        <v/>
      </c>
      <c r="N35" s="84" t="e">
        <f t="shared" si="6"/>
        <v>#REF!</v>
      </c>
    </row>
    <row r="36" spans="1:14" x14ac:dyDescent="0.25">
      <c r="A36" s="66">
        <v>32</v>
      </c>
      <c r="B36" s="88">
        <v>150</v>
      </c>
      <c r="C36" s="92">
        <v>209</v>
      </c>
      <c r="D36" s="93">
        <v>115</v>
      </c>
      <c r="E36" s="90">
        <v>10</v>
      </c>
      <c r="F36" s="81">
        <f t="shared" si="0"/>
        <v>32</v>
      </c>
      <c r="G36" s="74">
        <f>VLOOKUP(A36,CATRAB!$A$1:$T$2603,13,FALSE())</f>
        <v>44804</v>
      </c>
      <c r="H36" s="82">
        <f>VLOOKUP(A36,CATRAB!$A$1:$T$2603,9,FALSE())-10</f>
        <v>44954</v>
      </c>
      <c r="I36" s="74">
        <f t="shared" ca="1" si="1"/>
        <v>45392</v>
      </c>
      <c r="J36" s="81">
        <f t="shared" ca="1" si="2"/>
        <v>588</v>
      </c>
      <c r="K36" s="81" t="e">
        <f t="shared" ca="1" si="3"/>
        <v>#REF!</v>
      </c>
      <c r="L36" s="81">
        <f t="shared" ca="1" si="4"/>
        <v>438</v>
      </c>
      <c r="M36" s="83" t="str">
        <f t="shared" si="5"/>
        <v/>
      </c>
      <c r="N36" s="84" t="e">
        <f t="shared" si="6"/>
        <v>#REF!</v>
      </c>
    </row>
    <row r="37" spans="1:14" x14ac:dyDescent="0.25">
      <c r="A37" s="66">
        <v>33</v>
      </c>
      <c r="B37" s="88">
        <v>235</v>
      </c>
      <c r="C37" s="89"/>
      <c r="D37" s="89"/>
      <c r="E37" s="90">
        <v>0</v>
      </c>
      <c r="F37" s="81">
        <f t="shared" ref="F37:F68" si="7">IF(A37="","",A37)</f>
        <v>33</v>
      </c>
      <c r="G37" s="74">
        <f>VLOOKUP(A37,CATRAB!$A$1:$T$2603,13,FALSE())</f>
        <v>45490</v>
      </c>
      <c r="H37" s="82">
        <f>VLOOKUP(A37,CATRAB!$A$1:$T$2603,9,FALSE())-10</f>
        <v>45635</v>
      </c>
      <c r="I37" s="74">
        <f t="shared" ref="I37:I68" ca="1" si="8">TODAY()</f>
        <v>45392</v>
      </c>
      <c r="J37" s="81">
        <f t="shared" ref="J37:J68" ca="1" si="9">I37-G37</f>
        <v>-98</v>
      </c>
      <c r="K37" s="81" t="e">
        <f t="shared" ref="K37:K68" ca="1" si="10">IF(AND(H37&gt;=I37,N37&lt;&gt;1),"No prazo",IF(AND(H37&lt;I37,N37&lt;&gt;1),"Atrasado",IF(N37=1,"Concluído","")))</f>
        <v>#REF!</v>
      </c>
      <c r="L37" s="81" t="str">
        <f t="shared" ref="L37:L68" ca="1" si="11">IF(I37&gt;H37,I37-H37,"")</f>
        <v/>
      </c>
      <c r="M37" s="83" t="str">
        <f t="shared" ref="M37:M68" si="12">IFERROR(GETPIVOTDATA("Soma de TEMPO ESTIMADO EXEC",$A$3,"EVT",A37)/GETPIVOTDATA("Soma de TEMPO ESTIMADO",$A$3,"EVT",A37),"")</f>
        <v/>
      </c>
      <c r="N37" s="84" t="e">
        <f t="shared" ref="N37:N68" si="13">GETPIVOTDATA("Soma de CONT ETAPA CONCLUÍDA",$A$3,"EVT",A37)/12</f>
        <v>#REF!</v>
      </c>
    </row>
    <row r="38" spans="1:14" x14ac:dyDescent="0.25">
      <c r="A38" s="66">
        <v>34</v>
      </c>
      <c r="B38" s="88">
        <v>150</v>
      </c>
      <c r="C38" s="92">
        <v>223</v>
      </c>
      <c r="D38" s="93">
        <v>150</v>
      </c>
      <c r="E38" s="90">
        <v>12</v>
      </c>
      <c r="F38" s="81">
        <f t="shared" si="7"/>
        <v>34</v>
      </c>
      <c r="G38" s="74">
        <f>VLOOKUP(A38,CATRAB!$A$1:$T$2603,13,FALSE())</f>
        <v>44793</v>
      </c>
      <c r="H38" s="82">
        <f>VLOOKUP(A38,CATRAB!$A$1:$T$2603,9,FALSE())-10</f>
        <v>44943</v>
      </c>
      <c r="I38" s="74">
        <f t="shared" ca="1" si="8"/>
        <v>45392</v>
      </c>
      <c r="J38" s="81">
        <f t="shared" ca="1" si="9"/>
        <v>599</v>
      </c>
      <c r="K38" s="81" t="e">
        <f t="shared" ca="1" si="10"/>
        <v>#REF!</v>
      </c>
      <c r="L38" s="81">
        <f t="shared" ca="1" si="11"/>
        <v>449</v>
      </c>
      <c r="M38" s="83" t="str">
        <f t="shared" si="12"/>
        <v/>
      </c>
      <c r="N38" s="84" t="e">
        <f t="shared" si="13"/>
        <v>#REF!</v>
      </c>
    </row>
    <row r="39" spans="1:14" x14ac:dyDescent="0.25">
      <c r="A39" s="66">
        <v>35</v>
      </c>
      <c r="B39" s="88">
        <v>180</v>
      </c>
      <c r="C39" s="92">
        <v>39</v>
      </c>
      <c r="D39" s="93">
        <v>5</v>
      </c>
      <c r="E39" s="90">
        <v>2</v>
      </c>
      <c r="F39" s="81">
        <f t="shared" si="7"/>
        <v>35</v>
      </c>
      <c r="G39" s="74">
        <f>VLOOKUP(A39,CATRAB!$A$1:$T$2603,13,FALSE())</f>
        <v>45532</v>
      </c>
      <c r="H39" s="82">
        <f>VLOOKUP(A39,CATRAB!$A$1:$T$2603,9,FALSE())-10</f>
        <v>45767</v>
      </c>
      <c r="I39" s="74">
        <f t="shared" ca="1" si="8"/>
        <v>45392</v>
      </c>
      <c r="J39" s="81">
        <f t="shared" ca="1" si="9"/>
        <v>-140</v>
      </c>
      <c r="K39" s="81" t="e">
        <f t="shared" ca="1" si="10"/>
        <v>#REF!</v>
      </c>
      <c r="L39" s="81" t="str">
        <f t="shared" ca="1" si="11"/>
        <v/>
      </c>
      <c r="M39" s="83" t="str">
        <f t="shared" si="12"/>
        <v/>
      </c>
      <c r="N39" s="84" t="e">
        <f t="shared" si="13"/>
        <v>#REF!</v>
      </c>
    </row>
    <row r="40" spans="1:14" x14ac:dyDescent="0.25">
      <c r="A40" s="66">
        <v>36</v>
      </c>
      <c r="B40" s="88">
        <v>165</v>
      </c>
      <c r="C40" s="92">
        <v>170</v>
      </c>
      <c r="D40" s="93">
        <v>90</v>
      </c>
      <c r="E40" s="90">
        <v>9</v>
      </c>
      <c r="F40" s="81">
        <f t="shared" si="7"/>
        <v>36</v>
      </c>
      <c r="G40" s="74">
        <f>VLOOKUP(A40,CATRAB!$A$1:$T$2603,13,FALSE())</f>
        <v>45172</v>
      </c>
      <c r="H40" s="82">
        <f>VLOOKUP(A40,CATRAB!$A$1:$T$2603,9,FALSE())-10</f>
        <v>45322</v>
      </c>
      <c r="I40" s="74">
        <f t="shared" ca="1" si="8"/>
        <v>45392</v>
      </c>
      <c r="J40" s="81">
        <f t="shared" ca="1" si="9"/>
        <v>220</v>
      </c>
      <c r="K40" s="81" t="e">
        <f t="shared" ca="1" si="10"/>
        <v>#REF!</v>
      </c>
      <c r="L40" s="81">
        <f t="shared" ca="1" si="11"/>
        <v>70</v>
      </c>
      <c r="M40" s="83" t="str">
        <f t="shared" si="12"/>
        <v/>
      </c>
      <c r="N40" s="84" t="e">
        <f t="shared" si="13"/>
        <v>#REF!</v>
      </c>
    </row>
    <row r="41" spans="1:14" x14ac:dyDescent="0.25">
      <c r="A41" s="66">
        <v>37</v>
      </c>
      <c r="B41" s="88">
        <v>160</v>
      </c>
      <c r="C41" s="92">
        <v>165</v>
      </c>
      <c r="D41" s="93">
        <v>55</v>
      </c>
      <c r="E41" s="90">
        <v>5</v>
      </c>
      <c r="F41" s="81">
        <f t="shared" si="7"/>
        <v>37</v>
      </c>
      <c r="G41" s="74">
        <f>VLOOKUP(A41,CATRAB!$A$1:$T$2603,13,FALSE())</f>
        <v>45142</v>
      </c>
      <c r="H41" s="82">
        <f>VLOOKUP(A41,CATRAB!$A$1:$T$2603,9,FALSE())-10</f>
        <v>45322</v>
      </c>
      <c r="I41" s="74">
        <f t="shared" ca="1" si="8"/>
        <v>45392</v>
      </c>
      <c r="J41" s="81">
        <f t="shared" ca="1" si="9"/>
        <v>250</v>
      </c>
      <c r="K41" s="81" t="e">
        <f t="shared" ca="1" si="10"/>
        <v>#REF!</v>
      </c>
      <c r="L41" s="81">
        <f t="shared" ca="1" si="11"/>
        <v>70</v>
      </c>
      <c r="M41" s="83" t="str">
        <f t="shared" si="12"/>
        <v/>
      </c>
      <c r="N41" s="84" t="e">
        <f t="shared" si="13"/>
        <v>#REF!</v>
      </c>
    </row>
    <row r="42" spans="1:14" x14ac:dyDescent="0.25">
      <c r="A42" s="66">
        <v>38</v>
      </c>
      <c r="B42" s="88">
        <v>160</v>
      </c>
      <c r="C42" s="92">
        <v>110</v>
      </c>
      <c r="D42" s="93">
        <v>5</v>
      </c>
      <c r="E42" s="90">
        <v>2</v>
      </c>
      <c r="F42" s="81">
        <f t="shared" si="7"/>
        <v>38</v>
      </c>
      <c r="G42" s="74">
        <f>VLOOKUP(A42,CATRAB!$A$1:$T$2603,13,FALSE())</f>
        <v>45308</v>
      </c>
      <c r="H42" s="82">
        <f>VLOOKUP(A42,CATRAB!$A$1:$T$2603,9,FALSE())-10</f>
        <v>45473</v>
      </c>
      <c r="I42" s="74">
        <f t="shared" ca="1" si="8"/>
        <v>45392</v>
      </c>
      <c r="J42" s="81">
        <f t="shared" ca="1" si="9"/>
        <v>84</v>
      </c>
      <c r="K42" s="81" t="e">
        <f t="shared" ca="1" si="10"/>
        <v>#REF!</v>
      </c>
      <c r="L42" s="81" t="str">
        <f t="shared" ca="1" si="11"/>
        <v/>
      </c>
      <c r="M42" s="83" t="str">
        <f t="shared" si="12"/>
        <v/>
      </c>
      <c r="N42" s="84" t="e">
        <f t="shared" si="13"/>
        <v>#REF!</v>
      </c>
    </row>
    <row r="43" spans="1:14" x14ac:dyDescent="0.25">
      <c r="A43" s="66">
        <v>39</v>
      </c>
      <c r="B43" s="88">
        <v>180</v>
      </c>
      <c r="C43" s="92">
        <v>172</v>
      </c>
      <c r="D43" s="93">
        <v>60</v>
      </c>
      <c r="E43" s="90">
        <v>5</v>
      </c>
      <c r="F43" s="81">
        <f t="shared" si="7"/>
        <v>39</v>
      </c>
      <c r="G43" s="74">
        <f>VLOOKUP(A43,CATRAB!$A$1:$T$2603,13,FALSE())</f>
        <v>45159</v>
      </c>
      <c r="H43" s="82">
        <f>VLOOKUP(A43,CATRAB!$A$1:$T$2603,9,FALSE())-10</f>
        <v>45011</v>
      </c>
      <c r="I43" s="74">
        <f t="shared" ca="1" si="8"/>
        <v>45392</v>
      </c>
      <c r="J43" s="81">
        <f t="shared" ca="1" si="9"/>
        <v>233</v>
      </c>
      <c r="K43" s="81" t="e">
        <f t="shared" ca="1" si="10"/>
        <v>#REF!</v>
      </c>
      <c r="L43" s="81">
        <f t="shared" ca="1" si="11"/>
        <v>381</v>
      </c>
      <c r="M43" s="83" t="str">
        <f t="shared" si="12"/>
        <v/>
      </c>
      <c r="N43" s="84" t="e">
        <f t="shared" si="13"/>
        <v>#REF!</v>
      </c>
    </row>
    <row r="44" spans="1:14" x14ac:dyDescent="0.25">
      <c r="A44" s="66">
        <v>40</v>
      </c>
      <c r="B44" s="88">
        <v>145</v>
      </c>
      <c r="C44" s="92">
        <v>159</v>
      </c>
      <c r="D44" s="93">
        <v>105</v>
      </c>
      <c r="E44" s="90">
        <v>10</v>
      </c>
      <c r="F44" s="81">
        <f t="shared" si="7"/>
        <v>40</v>
      </c>
      <c r="G44" s="74">
        <f>VLOOKUP(A44,CATRAB!$A$1:$T$2603,13,FALSE())</f>
        <v>45400</v>
      </c>
      <c r="H44" s="82">
        <f>VLOOKUP(A44,CATRAB!$A$1:$T$2603,9,FALSE())-10</f>
        <v>45560</v>
      </c>
      <c r="I44" s="74">
        <f t="shared" ca="1" si="8"/>
        <v>45392</v>
      </c>
      <c r="J44" s="81">
        <f t="shared" ca="1" si="9"/>
        <v>-8</v>
      </c>
      <c r="K44" s="81" t="e">
        <f t="shared" ca="1" si="10"/>
        <v>#REF!</v>
      </c>
      <c r="L44" s="81" t="str">
        <f t="shared" ca="1" si="11"/>
        <v/>
      </c>
      <c r="M44" s="83" t="str">
        <f t="shared" si="12"/>
        <v/>
      </c>
      <c r="N44" s="84" t="e">
        <f t="shared" si="13"/>
        <v>#REF!</v>
      </c>
    </row>
    <row r="45" spans="1:14" x14ac:dyDescent="0.25">
      <c r="A45" s="66">
        <v>41</v>
      </c>
      <c r="B45" s="88">
        <v>145</v>
      </c>
      <c r="C45" s="89"/>
      <c r="D45" s="89"/>
      <c r="E45" s="90">
        <v>0</v>
      </c>
      <c r="F45" s="81">
        <f t="shared" si="7"/>
        <v>41</v>
      </c>
      <c r="G45" s="74">
        <f>VLOOKUP(A45,CATRAB!$A$1:$T$2603,13,FALSE())</f>
        <v>45339</v>
      </c>
      <c r="H45" s="82">
        <f>VLOOKUP(A45,CATRAB!$A$1:$T$2603,9,FALSE())-10</f>
        <v>45519</v>
      </c>
      <c r="I45" s="74">
        <f t="shared" ca="1" si="8"/>
        <v>45392</v>
      </c>
      <c r="J45" s="81">
        <f t="shared" ca="1" si="9"/>
        <v>53</v>
      </c>
      <c r="K45" s="81" t="e">
        <f t="shared" ca="1" si="10"/>
        <v>#REF!</v>
      </c>
      <c r="L45" s="91" t="str">
        <f t="shared" ca="1" si="11"/>
        <v/>
      </c>
      <c r="M45" s="83" t="str">
        <f t="shared" si="12"/>
        <v/>
      </c>
      <c r="N45" s="84" t="e">
        <f t="shared" si="13"/>
        <v>#REF!</v>
      </c>
    </row>
    <row r="46" spans="1:14" x14ac:dyDescent="0.25">
      <c r="A46" s="66">
        <v>42</v>
      </c>
      <c r="B46" s="88">
        <v>68</v>
      </c>
      <c r="C46" s="89"/>
      <c r="D46" s="89"/>
      <c r="E46" s="90">
        <v>0</v>
      </c>
      <c r="F46" s="81">
        <f t="shared" si="7"/>
        <v>42</v>
      </c>
      <c r="G46" s="74">
        <f>VLOOKUP(A46,CATRAB!$A$1:$T$2603,13,FALSE())</f>
        <v>45268</v>
      </c>
      <c r="H46" s="82">
        <f>VLOOKUP(A46,CATRAB!$A$1:$T$2603,9,FALSE())-10</f>
        <v>45413</v>
      </c>
      <c r="I46" s="74">
        <f t="shared" ca="1" si="8"/>
        <v>45392</v>
      </c>
      <c r="J46" s="81">
        <f t="shared" ca="1" si="9"/>
        <v>124</v>
      </c>
      <c r="K46" s="81" t="e">
        <f t="shared" ca="1" si="10"/>
        <v>#REF!</v>
      </c>
      <c r="L46" s="91" t="str">
        <f t="shared" ca="1" si="11"/>
        <v/>
      </c>
      <c r="M46" s="83" t="str">
        <f t="shared" si="12"/>
        <v/>
      </c>
      <c r="N46" s="84" t="e">
        <f t="shared" si="13"/>
        <v>#REF!</v>
      </c>
    </row>
    <row r="47" spans="1:14" x14ac:dyDescent="0.25">
      <c r="A47" s="66">
        <v>43</v>
      </c>
      <c r="B47" s="88">
        <v>145</v>
      </c>
      <c r="C47" s="92">
        <v>163</v>
      </c>
      <c r="D47" s="93">
        <v>105</v>
      </c>
      <c r="E47" s="90">
        <v>10</v>
      </c>
      <c r="F47" s="81">
        <f t="shared" si="7"/>
        <v>43</v>
      </c>
      <c r="G47" s="74">
        <f>VLOOKUP(A47,CATRAB!$A$1:$T$2603,13,FALSE())</f>
        <v>45430</v>
      </c>
      <c r="H47" s="82">
        <f>VLOOKUP(A47,CATRAB!$A$1:$T$2603,9,FALSE())-10</f>
        <v>45575</v>
      </c>
      <c r="I47" s="74">
        <f t="shared" ca="1" si="8"/>
        <v>45392</v>
      </c>
      <c r="J47" s="81">
        <f t="shared" ca="1" si="9"/>
        <v>-38</v>
      </c>
      <c r="K47" s="81" t="e">
        <f t="shared" ca="1" si="10"/>
        <v>#REF!</v>
      </c>
      <c r="L47" s="81" t="str">
        <f t="shared" ca="1" si="11"/>
        <v/>
      </c>
      <c r="M47" s="83" t="str">
        <f t="shared" si="12"/>
        <v/>
      </c>
      <c r="N47" s="84" t="e">
        <f t="shared" si="13"/>
        <v>#REF!</v>
      </c>
    </row>
    <row r="48" spans="1:14" x14ac:dyDescent="0.25">
      <c r="A48" s="66">
        <v>44</v>
      </c>
      <c r="B48" s="88">
        <v>110</v>
      </c>
      <c r="C48" s="92">
        <v>83</v>
      </c>
      <c r="D48" s="93">
        <v>80</v>
      </c>
      <c r="E48" s="90">
        <v>9</v>
      </c>
      <c r="F48" s="81">
        <f t="shared" si="7"/>
        <v>44</v>
      </c>
      <c r="G48" s="74">
        <f>VLOOKUP(A48,CATRAB!$A$1:$T$2603,13,FALSE())</f>
        <v>45528</v>
      </c>
      <c r="H48" s="82">
        <f>VLOOKUP(A48,CATRAB!$A$1:$T$2603,9,FALSE())-10</f>
        <v>45596</v>
      </c>
      <c r="I48" s="74">
        <f t="shared" ca="1" si="8"/>
        <v>45392</v>
      </c>
      <c r="J48" s="81">
        <f t="shared" ca="1" si="9"/>
        <v>-136</v>
      </c>
      <c r="K48" s="81" t="e">
        <f t="shared" ca="1" si="10"/>
        <v>#REF!</v>
      </c>
      <c r="L48" s="91" t="str">
        <f t="shared" ca="1" si="11"/>
        <v/>
      </c>
      <c r="M48" s="83" t="str">
        <f t="shared" si="12"/>
        <v/>
      </c>
      <c r="N48" s="84" t="e">
        <f t="shared" si="13"/>
        <v>#REF!</v>
      </c>
    </row>
    <row r="49" spans="1:14" x14ac:dyDescent="0.25">
      <c r="A49" s="66">
        <v>45</v>
      </c>
      <c r="B49" s="88">
        <v>68</v>
      </c>
      <c r="C49" s="92">
        <v>64</v>
      </c>
      <c r="D49" s="93">
        <v>48</v>
      </c>
      <c r="E49" s="90">
        <v>10</v>
      </c>
      <c r="F49" s="81">
        <f t="shared" si="7"/>
        <v>45</v>
      </c>
      <c r="G49" s="74">
        <f>VLOOKUP(A49,CATRAB!$A$1:$T$2603,13,FALSE())</f>
        <v>45314</v>
      </c>
      <c r="H49" s="82">
        <f>VLOOKUP(A49,CATRAB!$A$1:$T$2603,9,FALSE())-10</f>
        <v>45424</v>
      </c>
      <c r="I49" s="74">
        <f t="shared" ca="1" si="8"/>
        <v>45392</v>
      </c>
      <c r="J49" s="81">
        <f t="shared" ca="1" si="9"/>
        <v>78</v>
      </c>
      <c r="K49" s="81" t="e">
        <f t="shared" ca="1" si="10"/>
        <v>#REF!</v>
      </c>
      <c r="L49" s="91" t="str">
        <f t="shared" ca="1" si="11"/>
        <v/>
      </c>
      <c r="M49" s="83" t="str">
        <f t="shared" si="12"/>
        <v/>
      </c>
      <c r="N49" s="84" t="e">
        <f t="shared" si="13"/>
        <v>#REF!</v>
      </c>
    </row>
    <row r="50" spans="1:14" x14ac:dyDescent="0.25">
      <c r="A50" s="66">
        <v>46</v>
      </c>
      <c r="B50" s="88">
        <v>109</v>
      </c>
      <c r="C50" s="92">
        <v>32</v>
      </c>
      <c r="D50" s="93">
        <v>10</v>
      </c>
      <c r="E50" s="90">
        <v>2</v>
      </c>
      <c r="F50" s="81">
        <f t="shared" si="7"/>
        <v>46</v>
      </c>
      <c r="G50" s="74">
        <f>VLOOKUP(A50,CATRAB!$A$1:$T$2603,13,FALSE())</f>
        <v>45435</v>
      </c>
      <c r="H50" s="82">
        <f>VLOOKUP(A50,CATRAB!$A$1:$T$2603,9,FALSE())-10</f>
        <v>45580</v>
      </c>
      <c r="I50" s="74">
        <f t="shared" ca="1" si="8"/>
        <v>45392</v>
      </c>
      <c r="J50" s="81">
        <f t="shared" ca="1" si="9"/>
        <v>-43</v>
      </c>
      <c r="K50" s="81" t="e">
        <f t="shared" ca="1" si="10"/>
        <v>#REF!</v>
      </c>
      <c r="L50" s="91" t="str">
        <f t="shared" ca="1" si="11"/>
        <v/>
      </c>
      <c r="M50" s="83" t="str">
        <f t="shared" si="12"/>
        <v/>
      </c>
      <c r="N50" s="84" t="e">
        <f t="shared" si="13"/>
        <v>#REF!</v>
      </c>
    </row>
    <row r="51" spans="1:14" x14ac:dyDescent="0.25">
      <c r="A51" s="66">
        <v>47</v>
      </c>
      <c r="B51" s="88">
        <v>145</v>
      </c>
      <c r="C51" s="89"/>
      <c r="D51" s="89"/>
      <c r="E51" s="90">
        <v>0</v>
      </c>
      <c r="F51" s="81">
        <f t="shared" si="7"/>
        <v>47</v>
      </c>
      <c r="G51" s="74">
        <f>VLOOKUP(A51,CATRAB!$A$1:$T$2603,13,FALSE())</f>
        <v>45379</v>
      </c>
      <c r="H51" s="82">
        <f>VLOOKUP(A51,CATRAB!$A$1:$T$2603,9,FALSE())-10</f>
        <v>45524</v>
      </c>
      <c r="I51" s="74">
        <f t="shared" ca="1" si="8"/>
        <v>45392</v>
      </c>
      <c r="J51" s="81">
        <f t="shared" ca="1" si="9"/>
        <v>13</v>
      </c>
      <c r="K51" s="81" t="e">
        <f t="shared" ca="1" si="10"/>
        <v>#REF!</v>
      </c>
      <c r="L51" s="91" t="str">
        <f t="shared" ca="1" si="11"/>
        <v/>
      </c>
      <c r="M51" s="83" t="str">
        <f t="shared" si="12"/>
        <v/>
      </c>
      <c r="N51" s="84" t="e">
        <f t="shared" si="13"/>
        <v>#REF!</v>
      </c>
    </row>
    <row r="52" spans="1:14" x14ac:dyDescent="0.25">
      <c r="A52" s="66">
        <v>48</v>
      </c>
      <c r="B52" s="88">
        <v>145</v>
      </c>
      <c r="C52" s="89"/>
      <c r="D52" s="89"/>
      <c r="E52" s="90">
        <v>0</v>
      </c>
      <c r="F52" s="81">
        <f t="shared" si="7"/>
        <v>48</v>
      </c>
      <c r="G52" s="74">
        <f>VLOOKUP(A52,CATRAB!$A$1:$T$2603,13,FALSE())</f>
        <v>45344</v>
      </c>
      <c r="H52" s="82">
        <f>VLOOKUP(A52,CATRAB!$A$1:$T$2603,9,FALSE())-10</f>
        <v>45489</v>
      </c>
      <c r="I52" s="74">
        <f t="shared" ca="1" si="8"/>
        <v>45392</v>
      </c>
      <c r="J52" s="81">
        <f t="shared" ca="1" si="9"/>
        <v>48</v>
      </c>
      <c r="K52" s="81" t="e">
        <f t="shared" ca="1" si="10"/>
        <v>#REF!</v>
      </c>
      <c r="L52" s="91" t="str">
        <f t="shared" ca="1" si="11"/>
        <v/>
      </c>
      <c r="M52" s="83" t="str">
        <f t="shared" si="12"/>
        <v/>
      </c>
      <c r="N52" s="84" t="e">
        <f t="shared" si="13"/>
        <v>#REF!</v>
      </c>
    </row>
    <row r="53" spans="1:14" x14ac:dyDescent="0.25">
      <c r="A53" s="66">
        <v>49</v>
      </c>
      <c r="B53" s="88">
        <v>145</v>
      </c>
      <c r="C53" s="92">
        <v>36</v>
      </c>
      <c r="D53" s="93">
        <v>145</v>
      </c>
      <c r="E53" s="90">
        <v>12</v>
      </c>
      <c r="F53" s="81">
        <f t="shared" si="7"/>
        <v>49</v>
      </c>
      <c r="G53" s="74" t="e">
        <f>VLOOKUP(A53,CATRAB!$A$1:$T$2603,13,FALSE())</f>
        <v>#VALUE!</v>
      </c>
      <c r="H53" s="82" t="e">
        <f>VLOOKUP(A53,CATRAB!$A$1:$T$2603,9,FALSE())-10</f>
        <v>#VALUE!</v>
      </c>
      <c r="I53" s="74">
        <f t="shared" ca="1" si="8"/>
        <v>45392</v>
      </c>
      <c r="J53" s="81" t="e">
        <f t="shared" ca="1" si="9"/>
        <v>#VALUE!</v>
      </c>
      <c r="K53" s="81" t="e">
        <f t="shared" ca="1" si="10"/>
        <v>#VALUE!</v>
      </c>
      <c r="L53" s="81" t="e">
        <f t="shared" ca="1" si="11"/>
        <v>#VALUE!</v>
      </c>
      <c r="M53" s="83" t="str">
        <f t="shared" si="12"/>
        <v/>
      </c>
      <c r="N53" s="84" t="e">
        <f t="shared" si="13"/>
        <v>#REF!</v>
      </c>
    </row>
    <row r="54" spans="1:14" x14ac:dyDescent="0.25">
      <c r="A54" s="66">
        <v>50</v>
      </c>
      <c r="B54" s="88">
        <v>85</v>
      </c>
      <c r="C54" s="89"/>
      <c r="D54" s="89"/>
      <c r="E54" s="90">
        <v>0</v>
      </c>
      <c r="F54" s="81">
        <f t="shared" si="7"/>
        <v>50</v>
      </c>
      <c r="G54" s="74">
        <f>VLOOKUP(A54,CATRAB!$A$1:$T$2603,13,FALSE())</f>
        <v>45517</v>
      </c>
      <c r="H54" s="82">
        <f>VLOOKUP(A54,CATRAB!$A$1:$T$2603,9,FALSE())-10</f>
        <v>45662</v>
      </c>
      <c r="I54" s="74">
        <f t="shared" ca="1" si="8"/>
        <v>45392</v>
      </c>
      <c r="J54" s="81">
        <f t="shared" ca="1" si="9"/>
        <v>-125</v>
      </c>
      <c r="K54" s="81" t="e">
        <f t="shared" ca="1" si="10"/>
        <v>#REF!</v>
      </c>
      <c r="L54" s="81" t="str">
        <f t="shared" ca="1" si="11"/>
        <v/>
      </c>
      <c r="M54" s="83" t="str">
        <f t="shared" si="12"/>
        <v/>
      </c>
      <c r="N54" s="84" t="e">
        <f t="shared" si="13"/>
        <v>#REF!</v>
      </c>
    </row>
    <row r="55" spans="1:14" x14ac:dyDescent="0.25">
      <c r="A55" s="66">
        <v>51</v>
      </c>
      <c r="B55" s="88">
        <v>145</v>
      </c>
      <c r="C55" s="89"/>
      <c r="D55" s="89"/>
      <c r="E55" s="90">
        <v>0</v>
      </c>
      <c r="F55" s="81">
        <f t="shared" si="7"/>
        <v>51</v>
      </c>
      <c r="G55" s="74">
        <f>VLOOKUP(A55,CATRAB!$A$1:$T$2603,13,FALSE())</f>
        <v>45430</v>
      </c>
      <c r="H55" s="82">
        <f>VLOOKUP(A55,CATRAB!$A$1:$T$2603,9,FALSE())-10</f>
        <v>45575</v>
      </c>
      <c r="I55" s="74">
        <f t="shared" ca="1" si="8"/>
        <v>45392</v>
      </c>
      <c r="J55" s="81">
        <f t="shared" ca="1" si="9"/>
        <v>-38</v>
      </c>
      <c r="K55" s="81" t="e">
        <f t="shared" ca="1" si="10"/>
        <v>#REF!</v>
      </c>
      <c r="L55" s="81" t="str">
        <f t="shared" ca="1" si="11"/>
        <v/>
      </c>
      <c r="M55" s="83" t="str">
        <f t="shared" si="12"/>
        <v/>
      </c>
      <c r="N55" s="84" t="e">
        <f t="shared" si="13"/>
        <v>#REF!</v>
      </c>
    </row>
    <row r="56" spans="1:14" x14ac:dyDescent="0.25">
      <c r="A56" s="66">
        <v>52</v>
      </c>
      <c r="B56" s="88">
        <v>145</v>
      </c>
      <c r="C56" s="89"/>
      <c r="D56" s="89"/>
      <c r="E56" s="90">
        <v>0</v>
      </c>
      <c r="F56" s="81">
        <f t="shared" si="7"/>
        <v>52</v>
      </c>
      <c r="G56" s="74">
        <f>VLOOKUP(A56,CATRAB!$A$1:$T$2603,13,FALSE())</f>
        <v>45293</v>
      </c>
      <c r="H56" s="82">
        <f>VLOOKUP(A56,CATRAB!$A$1:$T$2603,9,FALSE())-10</f>
        <v>45404</v>
      </c>
      <c r="I56" s="74">
        <f t="shared" ca="1" si="8"/>
        <v>45392</v>
      </c>
      <c r="J56" s="81">
        <f t="shared" ca="1" si="9"/>
        <v>99</v>
      </c>
      <c r="K56" s="81" t="e">
        <f t="shared" ca="1" si="10"/>
        <v>#REF!</v>
      </c>
      <c r="L56" s="81" t="str">
        <f t="shared" ca="1" si="11"/>
        <v/>
      </c>
      <c r="M56" s="83" t="str">
        <f t="shared" si="12"/>
        <v/>
      </c>
      <c r="N56" s="84" t="e">
        <f t="shared" si="13"/>
        <v>#REF!</v>
      </c>
    </row>
    <row r="57" spans="1:14" x14ac:dyDescent="0.25">
      <c r="A57" s="66">
        <v>53</v>
      </c>
      <c r="B57" s="88">
        <v>111</v>
      </c>
      <c r="C57" s="89"/>
      <c r="D57" s="89"/>
      <c r="E57" s="90">
        <v>0</v>
      </c>
      <c r="F57" s="81">
        <f t="shared" si="7"/>
        <v>53</v>
      </c>
      <c r="G57" s="74" t="e">
        <f>VLOOKUP(A57,CATRAB!$A$1:$T$2603,13,FALSE())</f>
        <v>#VALUE!</v>
      </c>
      <c r="H57" s="82" t="e">
        <f>VLOOKUP(A57,CATRAB!$A$1:$T$2603,9,FALSE())-10</f>
        <v>#VALUE!</v>
      </c>
      <c r="I57" s="74">
        <f t="shared" ca="1" si="8"/>
        <v>45392</v>
      </c>
      <c r="J57" s="81" t="e">
        <f t="shared" ca="1" si="9"/>
        <v>#VALUE!</v>
      </c>
      <c r="K57" s="81" t="e">
        <f t="shared" ca="1" si="10"/>
        <v>#VALUE!</v>
      </c>
      <c r="L57" s="81" t="e">
        <f t="shared" ca="1" si="11"/>
        <v>#VALUE!</v>
      </c>
      <c r="M57" s="83" t="str">
        <f t="shared" si="12"/>
        <v/>
      </c>
      <c r="N57" s="84" t="e">
        <f t="shared" si="13"/>
        <v>#REF!</v>
      </c>
    </row>
    <row r="58" spans="1:14" x14ac:dyDescent="0.25">
      <c r="A58" s="66">
        <v>54</v>
      </c>
      <c r="B58" s="88">
        <v>111</v>
      </c>
      <c r="C58" s="92">
        <v>0</v>
      </c>
      <c r="D58" s="93">
        <v>35</v>
      </c>
      <c r="E58" s="90">
        <v>5</v>
      </c>
      <c r="F58" s="81">
        <f t="shared" si="7"/>
        <v>54</v>
      </c>
      <c r="G58" s="74">
        <f>VLOOKUP(A58,CATRAB!$A$1:$T$2603,13,FALSE())</f>
        <v>0</v>
      </c>
      <c r="H58" s="82">
        <f>VLOOKUP(A58,CATRAB!$A$1:$T$2603,9,FALSE())-10</f>
        <v>45613</v>
      </c>
      <c r="I58" s="74">
        <f t="shared" ca="1" si="8"/>
        <v>45392</v>
      </c>
      <c r="J58" s="81">
        <f t="shared" ca="1" si="9"/>
        <v>45392</v>
      </c>
      <c r="K58" s="81" t="e">
        <f t="shared" ca="1" si="10"/>
        <v>#REF!</v>
      </c>
      <c r="L58" s="81" t="str">
        <f t="shared" ca="1" si="11"/>
        <v/>
      </c>
      <c r="M58" s="83" t="str">
        <f t="shared" si="12"/>
        <v/>
      </c>
      <c r="N58" s="84" t="e">
        <f t="shared" si="13"/>
        <v>#REF!</v>
      </c>
    </row>
    <row r="59" spans="1:14" x14ac:dyDescent="0.25">
      <c r="A59" s="66">
        <v>55</v>
      </c>
      <c r="B59" s="88">
        <v>145</v>
      </c>
      <c r="C59" s="89"/>
      <c r="D59" s="89"/>
      <c r="E59" s="90">
        <v>0</v>
      </c>
      <c r="F59" s="81">
        <f t="shared" si="7"/>
        <v>55</v>
      </c>
      <c r="G59" s="74">
        <f>VLOOKUP(A59,CATRAB!$A$1:$T$2603,13,FALSE())</f>
        <v>45400</v>
      </c>
      <c r="H59" s="82">
        <f>VLOOKUP(A59,CATRAB!$A$1:$T$2603,9,FALSE())-10</f>
        <v>45557</v>
      </c>
      <c r="I59" s="74">
        <f t="shared" ca="1" si="8"/>
        <v>45392</v>
      </c>
      <c r="J59" s="81">
        <f t="shared" ca="1" si="9"/>
        <v>-8</v>
      </c>
      <c r="K59" s="81" t="e">
        <f t="shared" ca="1" si="10"/>
        <v>#REF!</v>
      </c>
      <c r="L59" s="81" t="str">
        <f t="shared" ca="1" si="11"/>
        <v/>
      </c>
      <c r="M59" s="83" t="str">
        <f t="shared" si="12"/>
        <v/>
      </c>
      <c r="N59" s="84" t="e">
        <f t="shared" si="13"/>
        <v>#REF!</v>
      </c>
    </row>
    <row r="60" spans="1:14" x14ac:dyDescent="0.25">
      <c r="A60" s="66">
        <v>56</v>
      </c>
      <c r="B60" s="88">
        <v>85</v>
      </c>
      <c r="C60" s="89"/>
      <c r="D60" s="89"/>
      <c r="E60" s="90">
        <v>0</v>
      </c>
      <c r="F60" s="81">
        <f t="shared" si="7"/>
        <v>56</v>
      </c>
      <c r="G60" s="74">
        <f>VLOOKUP(A60,CATRAB!$A$1:$T$2603,13,FALSE())</f>
        <v>45229</v>
      </c>
      <c r="H60" s="82">
        <f>VLOOKUP(A60,CATRAB!$A$1:$T$2603,9,FALSE())-10</f>
        <v>45386</v>
      </c>
      <c r="I60" s="74">
        <f t="shared" ca="1" si="8"/>
        <v>45392</v>
      </c>
      <c r="J60" s="81">
        <f t="shared" ca="1" si="9"/>
        <v>163</v>
      </c>
      <c r="K60" s="81" t="e">
        <f t="shared" ca="1" si="10"/>
        <v>#REF!</v>
      </c>
      <c r="L60" s="81">
        <f t="shared" ca="1" si="11"/>
        <v>6</v>
      </c>
      <c r="M60" s="83" t="str">
        <f t="shared" si="12"/>
        <v/>
      </c>
      <c r="N60" s="84" t="e">
        <f t="shared" si="13"/>
        <v>#REF!</v>
      </c>
    </row>
    <row r="61" spans="1:14" x14ac:dyDescent="0.25">
      <c r="A61" s="66">
        <v>57</v>
      </c>
      <c r="B61" s="88">
        <v>115</v>
      </c>
      <c r="C61" s="89" t="e">
        <f>#VALUE!</f>
        <v>#VALUE!</v>
      </c>
      <c r="D61" s="93">
        <v>20</v>
      </c>
      <c r="E61" s="90">
        <v>5</v>
      </c>
      <c r="F61" s="81">
        <f t="shared" si="7"/>
        <v>57</v>
      </c>
      <c r="G61" s="74">
        <f>VLOOKUP(A61,CATRAB!$A$1:$T$2603,13,FALSE())</f>
        <v>45400</v>
      </c>
      <c r="H61" s="82">
        <f>VLOOKUP(A61,CATRAB!$A$1:$T$2603,9,FALSE())-10</f>
        <v>45557</v>
      </c>
      <c r="I61" s="74">
        <f t="shared" ca="1" si="8"/>
        <v>45392</v>
      </c>
      <c r="J61" s="81">
        <f t="shared" ca="1" si="9"/>
        <v>-8</v>
      </c>
      <c r="K61" s="81" t="e">
        <f t="shared" ca="1" si="10"/>
        <v>#REF!</v>
      </c>
      <c r="L61" s="81" t="str">
        <f t="shared" ca="1" si="11"/>
        <v/>
      </c>
      <c r="M61" s="83" t="str">
        <f t="shared" si="12"/>
        <v/>
      </c>
      <c r="N61" s="84" t="e">
        <f t="shared" si="13"/>
        <v>#REF!</v>
      </c>
    </row>
    <row r="62" spans="1:14" x14ac:dyDescent="0.25">
      <c r="A62" s="66">
        <v>58</v>
      </c>
      <c r="B62" s="88">
        <v>195</v>
      </c>
      <c r="C62" s="89"/>
      <c r="D62" s="89"/>
      <c r="E62" s="90">
        <v>0</v>
      </c>
      <c r="F62" s="81">
        <f t="shared" si="7"/>
        <v>58</v>
      </c>
      <c r="G62" s="74" t="e">
        <f>VLOOKUP(A62,CATRAB!$A$1:$T$2603,13,FALSE())</f>
        <v>#N/A</v>
      </c>
      <c r="H62" s="82" t="e">
        <f>VLOOKUP(A62,CATRAB!$A$1:$T$2603,9,FALSE())-10</f>
        <v>#N/A</v>
      </c>
      <c r="I62" s="74">
        <f t="shared" ca="1" si="8"/>
        <v>45392</v>
      </c>
      <c r="J62" s="81" t="e">
        <f t="shared" ca="1" si="9"/>
        <v>#N/A</v>
      </c>
      <c r="K62" s="81" t="e">
        <f t="shared" ca="1" si="10"/>
        <v>#N/A</v>
      </c>
      <c r="L62" s="81" t="e">
        <f t="shared" ca="1" si="11"/>
        <v>#N/A</v>
      </c>
      <c r="M62" s="83" t="str">
        <f t="shared" si="12"/>
        <v/>
      </c>
      <c r="N62" s="84" t="e">
        <f t="shared" si="13"/>
        <v>#REF!</v>
      </c>
    </row>
    <row r="63" spans="1:14" x14ac:dyDescent="0.25">
      <c r="A63" s="66">
        <v>59</v>
      </c>
      <c r="B63" s="88">
        <v>157</v>
      </c>
      <c r="C63" s="89" t="e">
        <f>#VALUE!</f>
        <v>#VALUE!</v>
      </c>
      <c r="D63" s="93">
        <v>50</v>
      </c>
      <c r="E63" s="90">
        <v>5</v>
      </c>
      <c r="F63" s="81">
        <f t="shared" si="7"/>
        <v>59</v>
      </c>
      <c r="G63" s="74" t="e">
        <f>VLOOKUP(A63,CATRAB!$A$1:$T$2603,13,FALSE())</f>
        <v>#N/A</v>
      </c>
      <c r="H63" s="82" t="e">
        <f>VLOOKUP(A63,CATRAB!$A$1:$T$2603,9,FALSE())-10</f>
        <v>#N/A</v>
      </c>
      <c r="I63" s="74">
        <f t="shared" ca="1" si="8"/>
        <v>45392</v>
      </c>
      <c r="J63" s="81" t="e">
        <f t="shared" ca="1" si="9"/>
        <v>#N/A</v>
      </c>
      <c r="K63" s="81" t="e">
        <f t="shared" ca="1" si="10"/>
        <v>#N/A</v>
      </c>
      <c r="L63" s="81" t="e">
        <f t="shared" ca="1" si="11"/>
        <v>#N/A</v>
      </c>
      <c r="M63" s="83" t="str">
        <f t="shared" si="12"/>
        <v/>
      </c>
      <c r="N63" s="84" t="e">
        <f t="shared" si="13"/>
        <v>#REF!</v>
      </c>
    </row>
    <row r="64" spans="1:14" x14ac:dyDescent="0.25">
      <c r="A64" s="66">
        <v>60</v>
      </c>
      <c r="B64" s="88">
        <v>157</v>
      </c>
      <c r="C64" s="89" t="e">
        <f>#VALUE!</f>
        <v>#VALUE!</v>
      </c>
      <c r="D64" s="93">
        <v>152</v>
      </c>
      <c r="E64" s="90">
        <v>11</v>
      </c>
      <c r="F64" s="81">
        <f t="shared" si="7"/>
        <v>60</v>
      </c>
      <c r="G64" s="74" t="e">
        <f>VLOOKUP(A64,CATRAB!$A$1:$T$2603,13,FALSE())</f>
        <v>#N/A</v>
      </c>
      <c r="H64" s="82" t="e">
        <f>VLOOKUP(A64,CATRAB!$A$1:$T$2603,9,FALSE())-10</f>
        <v>#N/A</v>
      </c>
      <c r="I64" s="74">
        <f t="shared" ca="1" si="8"/>
        <v>45392</v>
      </c>
      <c r="J64" s="81" t="e">
        <f t="shared" ca="1" si="9"/>
        <v>#N/A</v>
      </c>
      <c r="K64" s="81" t="e">
        <f t="shared" ca="1" si="10"/>
        <v>#N/A</v>
      </c>
      <c r="L64" s="81" t="e">
        <f t="shared" ca="1" si="11"/>
        <v>#N/A</v>
      </c>
      <c r="M64" s="83" t="str">
        <f t="shared" si="12"/>
        <v/>
      </c>
      <c r="N64" s="84" t="e">
        <f t="shared" si="13"/>
        <v>#REF!</v>
      </c>
    </row>
    <row r="65" spans="1:14" x14ac:dyDescent="0.25">
      <c r="A65" s="66">
        <v>61</v>
      </c>
      <c r="B65" s="88">
        <v>157</v>
      </c>
      <c r="C65" s="89" t="e">
        <f>#VALUE!</f>
        <v>#VALUE!</v>
      </c>
      <c r="D65" s="93">
        <v>50</v>
      </c>
      <c r="E65" s="90">
        <v>6</v>
      </c>
      <c r="F65" s="81">
        <f t="shared" si="7"/>
        <v>61</v>
      </c>
      <c r="G65" s="74" t="e">
        <f>VLOOKUP(A65,CATRAB!$A$1:$T$2603,13,FALSE())</f>
        <v>#N/A</v>
      </c>
      <c r="H65" s="82" t="e">
        <f>VLOOKUP(A65,CATRAB!$A$1:$T$2603,9,FALSE())-10</f>
        <v>#N/A</v>
      </c>
      <c r="I65" s="74">
        <f t="shared" ca="1" si="8"/>
        <v>45392</v>
      </c>
      <c r="J65" s="81" t="e">
        <f t="shared" ca="1" si="9"/>
        <v>#N/A</v>
      </c>
      <c r="K65" s="81" t="e">
        <f t="shared" ca="1" si="10"/>
        <v>#N/A</v>
      </c>
      <c r="L65" s="81" t="e">
        <f t="shared" ca="1" si="11"/>
        <v>#N/A</v>
      </c>
      <c r="M65" s="83" t="str">
        <f t="shared" si="12"/>
        <v/>
      </c>
      <c r="N65" s="84" t="e">
        <f t="shared" si="13"/>
        <v>#REF!</v>
      </c>
    </row>
    <row r="66" spans="1:14" x14ac:dyDescent="0.25">
      <c r="A66" s="66">
        <v>62</v>
      </c>
      <c r="B66" s="88">
        <v>157</v>
      </c>
      <c r="C66" s="89"/>
      <c r="D66" s="89"/>
      <c r="E66" s="90">
        <v>0</v>
      </c>
      <c r="F66" s="81">
        <f t="shared" si="7"/>
        <v>62</v>
      </c>
      <c r="G66" s="74" t="e">
        <f>VLOOKUP(A66,CATRAB!$A$1:$T$2603,13,FALSE())</f>
        <v>#N/A</v>
      </c>
      <c r="H66" s="82" t="e">
        <f>VLOOKUP(A66,CATRAB!$A$1:$T$2603,9,FALSE())-10</f>
        <v>#N/A</v>
      </c>
      <c r="I66" s="74">
        <f t="shared" ca="1" si="8"/>
        <v>45392</v>
      </c>
      <c r="J66" s="81" t="e">
        <f t="shared" ca="1" si="9"/>
        <v>#N/A</v>
      </c>
      <c r="K66" s="81" t="e">
        <f t="shared" ca="1" si="10"/>
        <v>#N/A</v>
      </c>
      <c r="L66" s="81" t="e">
        <f t="shared" ca="1" si="11"/>
        <v>#N/A</v>
      </c>
      <c r="M66" s="83" t="str">
        <f t="shared" si="12"/>
        <v/>
      </c>
      <c r="N66" s="84" t="e">
        <f t="shared" si="13"/>
        <v>#REF!</v>
      </c>
    </row>
    <row r="67" spans="1:14" x14ac:dyDescent="0.25">
      <c r="A67" s="66">
        <v>63</v>
      </c>
      <c r="B67" s="88">
        <v>157</v>
      </c>
      <c r="C67" s="92">
        <v>40</v>
      </c>
      <c r="D67" s="93">
        <v>157</v>
      </c>
      <c r="E67" s="90">
        <v>12</v>
      </c>
      <c r="F67" s="81">
        <f t="shared" si="7"/>
        <v>63</v>
      </c>
      <c r="G67" s="74" t="e">
        <f>VLOOKUP(A67,CATRAB!$A$1:$T$2603,13,FALSE())</f>
        <v>#N/A</v>
      </c>
      <c r="H67" s="82" t="e">
        <f>VLOOKUP(A67,CATRAB!$A$1:$T$2603,9,FALSE())-10</f>
        <v>#N/A</v>
      </c>
      <c r="I67" s="74">
        <f t="shared" ca="1" si="8"/>
        <v>45392</v>
      </c>
      <c r="J67" s="81" t="e">
        <f t="shared" ca="1" si="9"/>
        <v>#N/A</v>
      </c>
      <c r="K67" s="81" t="e">
        <f t="shared" ca="1" si="10"/>
        <v>#N/A</v>
      </c>
      <c r="L67" s="81" t="e">
        <f t="shared" ca="1" si="11"/>
        <v>#N/A</v>
      </c>
      <c r="M67" s="83" t="str">
        <f t="shared" si="12"/>
        <v/>
      </c>
      <c r="N67" s="84" t="e">
        <f t="shared" si="13"/>
        <v>#REF!</v>
      </c>
    </row>
    <row r="68" spans="1:14" x14ac:dyDescent="0.25">
      <c r="A68" s="66">
        <v>64</v>
      </c>
      <c r="B68" s="88">
        <v>157</v>
      </c>
      <c r="C68" s="89"/>
      <c r="D68" s="89"/>
      <c r="E68" s="90">
        <v>0</v>
      </c>
      <c r="F68" s="81">
        <f t="shared" si="7"/>
        <v>64</v>
      </c>
      <c r="G68" s="74" t="e">
        <f>VLOOKUP(A68,CATRAB!$A$1:$T$2603,13,FALSE())</f>
        <v>#N/A</v>
      </c>
      <c r="H68" s="82" t="e">
        <f>VLOOKUP(A68,CATRAB!$A$1:$T$2603,9,FALSE())-10</f>
        <v>#N/A</v>
      </c>
      <c r="I68" s="74">
        <f t="shared" ca="1" si="8"/>
        <v>45392</v>
      </c>
      <c r="J68" s="81" t="e">
        <f t="shared" ca="1" si="9"/>
        <v>#N/A</v>
      </c>
      <c r="K68" s="81" t="e">
        <f t="shared" ca="1" si="10"/>
        <v>#N/A</v>
      </c>
      <c r="L68" s="81" t="e">
        <f t="shared" ca="1" si="11"/>
        <v>#N/A</v>
      </c>
      <c r="M68" s="83" t="str">
        <f t="shared" si="12"/>
        <v/>
      </c>
      <c r="N68" s="84" t="e">
        <f t="shared" si="13"/>
        <v>#REF!</v>
      </c>
    </row>
    <row r="69" spans="1:14" x14ac:dyDescent="0.25">
      <c r="A69" s="66">
        <v>65</v>
      </c>
      <c r="B69" s="88">
        <v>157</v>
      </c>
      <c r="C69" s="89"/>
      <c r="D69" s="89"/>
      <c r="E69" s="90">
        <v>0</v>
      </c>
      <c r="F69" s="81">
        <f t="shared" ref="F69:F100" si="14">IF(A69="","",A69)</f>
        <v>65</v>
      </c>
      <c r="G69" s="74" t="e">
        <f>VLOOKUP(A69,CATRAB!$A$1:$T$2603,13,FALSE())</f>
        <v>#N/A</v>
      </c>
      <c r="H69" s="82" t="e">
        <f>VLOOKUP(A69,CATRAB!$A$1:$T$2603,9,FALSE())-10</f>
        <v>#N/A</v>
      </c>
      <c r="I69" s="74">
        <f t="shared" ref="I69:I100" ca="1" si="15">TODAY()</f>
        <v>45392</v>
      </c>
      <c r="J69" s="81" t="e">
        <f t="shared" ref="J69:J100" ca="1" si="16">I69-G69</f>
        <v>#N/A</v>
      </c>
      <c r="K69" s="81" t="e">
        <f t="shared" ref="K69:K100" ca="1" si="17">IF(AND(H69&gt;=I69,N69&lt;&gt;1),"No prazo",IF(AND(H69&lt;I69,N69&lt;&gt;1),"Atrasado",IF(N69=1,"Concluído","")))</f>
        <v>#N/A</v>
      </c>
      <c r="L69" s="81" t="e">
        <f t="shared" ref="L69:L100" ca="1" si="18">IF(I69&gt;H69,I69-H69,"")</f>
        <v>#N/A</v>
      </c>
      <c r="M69" s="83" t="str">
        <f t="shared" ref="M69:M100" si="19">IFERROR(GETPIVOTDATA("Soma de TEMPO ESTIMADO EXEC",$A$3,"EVT",A69)/GETPIVOTDATA("Soma de TEMPO ESTIMADO",$A$3,"EVT",A69),"")</f>
        <v/>
      </c>
      <c r="N69" s="84" t="e">
        <f t="shared" ref="N69:N100" si="20">GETPIVOTDATA("Soma de CONT ETAPA CONCLUÍDA",$A$3,"EVT",A69)/12</f>
        <v>#REF!</v>
      </c>
    </row>
    <row r="70" spans="1:14" x14ac:dyDescent="0.25">
      <c r="A70" s="66">
        <v>66</v>
      </c>
      <c r="B70" s="88">
        <v>165</v>
      </c>
      <c r="C70" s="89"/>
      <c r="D70" s="89"/>
      <c r="E70" s="90">
        <v>0</v>
      </c>
      <c r="F70" s="81">
        <f t="shared" si="14"/>
        <v>66</v>
      </c>
      <c r="G70" s="74" t="e">
        <f>VLOOKUP(A70,CATRAB!$A$1:$T$2603,13,FALSE())</f>
        <v>#N/A</v>
      </c>
      <c r="H70" s="82" t="e">
        <f>VLOOKUP(A70,CATRAB!$A$1:$T$2603,9,FALSE())-10</f>
        <v>#N/A</v>
      </c>
      <c r="I70" s="74">
        <f t="shared" ca="1" si="15"/>
        <v>45392</v>
      </c>
      <c r="J70" s="81" t="e">
        <f t="shared" ca="1" si="16"/>
        <v>#N/A</v>
      </c>
      <c r="K70" s="81" t="e">
        <f t="shared" ca="1" si="17"/>
        <v>#N/A</v>
      </c>
      <c r="L70" s="81" t="e">
        <f t="shared" ca="1" si="18"/>
        <v>#N/A</v>
      </c>
      <c r="M70" s="83" t="str">
        <f t="shared" si="19"/>
        <v/>
      </c>
      <c r="N70" s="84" t="e">
        <f t="shared" si="20"/>
        <v>#REF!</v>
      </c>
    </row>
    <row r="71" spans="1:14" x14ac:dyDescent="0.25">
      <c r="A71" s="66">
        <v>67</v>
      </c>
      <c r="B71" s="88">
        <v>97</v>
      </c>
      <c r="C71" s="89"/>
      <c r="D71" s="89"/>
      <c r="E71" s="90">
        <v>0</v>
      </c>
      <c r="F71" s="81">
        <f t="shared" si="14"/>
        <v>67</v>
      </c>
      <c r="G71" s="74" t="e">
        <f>VLOOKUP(A71,CATRAB!$A$1:$T$2603,13,FALSE())</f>
        <v>#N/A</v>
      </c>
      <c r="H71" s="82" t="e">
        <f>VLOOKUP(A71,CATRAB!$A$1:$T$2603,9,FALSE())-10</f>
        <v>#N/A</v>
      </c>
      <c r="I71" s="74">
        <f t="shared" ca="1" si="15"/>
        <v>45392</v>
      </c>
      <c r="J71" s="81" t="e">
        <f t="shared" ca="1" si="16"/>
        <v>#N/A</v>
      </c>
      <c r="K71" s="81" t="e">
        <f t="shared" ca="1" si="17"/>
        <v>#N/A</v>
      </c>
      <c r="L71" s="81" t="e">
        <f t="shared" ca="1" si="18"/>
        <v>#N/A</v>
      </c>
      <c r="M71" s="83" t="str">
        <f t="shared" si="19"/>
        <v/>
      </c>
      <c r="N71" s="84" t="e">
        <f t="shared" si="20"/>
        <v>#REF!</v>
      </c>
    </row>
    <row r="72" spans="1:14" x14ac:dyDescent="0.25">
      <c r="A72" s="66">
        <v>68</v>
      </c>
      <c r="B72" s="88">
        <v>96</v>
      </c>
      <c r="C72" s="89"/>
      <c r="D72" s="89"/>
      <c r="E72" s="90">
        <v>0</v>
      </c>
      <c r="F72" s="81">
        <f t="shared" si="14"/>
        <v>68</v>
      </c>
      <c r="G72" s="74" t="e">
        <f>VLOOKUP(A72,CATRAB!$A$1:$T$2603,13,FALSE())</f>
        <v>#N/A</v>
      </c>
      <c r="H72" s="82" t="e">
        <f>VLOOKUP(A72,CATRAB!$A$1:$T$2603,9,FALSE())-10</f>
        <v>#N/A</v>
      </c>
      <c r="I72" s="74">
        <f t="shared" ca="1" si="15"/>
        <v>45392</v>
      </c>
      <c r="J72" s="81" t="e">
        <f t="shared" ca="1" si="16"/>
        <v>#N/A</v>
      </c>
      <c r="K72" s="81" t="e">
        <f t="shared" ca="1" si="17"/>
        <v>#N/A</v>
      </c>
      <c r="L72" s="91" t="e">
        <f t="shared" ca="1" si="18"/>
        <v>#N/A</v>
      </c>
      <c r="M72" s="83" t="str">
        <f t="shared" si="19"/>
        <v/>
      </c>
      <c r="N72" s="84" t="e">
        <f t="shared" si="20"/>
        <v>#REF!</v>
      </c>
    </row>
    <row r="73" spans="1:14" x14ac:dyDescent="0.25">
      <c r="A73" s="66">
        <v>69</v>
      </c>
      <c r="B73" s="88">
        <v>91</v>
      </c>
      <c r="C73" s="89"/>
      <c r="D73" s="89"/>
      <c r="E73" s="90">
        <v>0</v>
      </c>
      <c r="F73" s="81">
        <f t="shared" si="14"/>
        <v>69</v>
      </c>
      <c r="G73" s="74" t="e">
        <f>VLOOKUP(A73,CATRAB!$A$1:$T$2603,13,FALSE())</f>
        <v>#N/A</v>
      </c>
      <c r="H73" s="82" t="e">
        <f>VLOOKUP(A73,CATRAB!$A$1:$T$2603,9,FALSE())-10</f>
        <v>#N/A</v>
      </c>
      <c r="I73" s="74">
        <f t="shared" ca="1" si="15"/>
        <v>45392</v>
      </c>
      <c r="J73" s="81" t="e">
        <f t="shared" ca="1" si="16"/>
        <v>#N/A</v>
      </c>
      <c r="K73" s="81" t="e">
        <f t="shared" ca="1" si="17"/>
        <v>#N/A</v>
      </c>
      <c r="L73" s="81" t="e">
        <f t="shared" ca="1" si="18"/>
        <v>#N/A</v>
      </c>
      <c r="M73" s="83" t="str">
        <f t="shared" si="19"/>
        <v/>
      </c>
      <c r="N73" s="84" t="e">
        <f t="shared" si="20"/>
        <v>#REF!</v>
      </c>
    </row>
    <row r="74" spans="1:14" x14ac:dyDescent="0.25">
      <c r="A74" s="66">
        <v>70</v>
      </c>
      <c r="B74" s="88">
        <v>154</v>
      </c>
      <c r="C74" s="89"/>
      <c r="D74" s="89"/>
      <c r="E74" s="90">
        <v>0</v>
      </c>
      <c r="F74" s="81">
        <f t="shared" si="14"/>
        <v>70</v>
      </c>
      <c r="G74" s="74" t="e">
        <f>VLOOKUP(A74,CATRAB!$A$1:$T$2603,13,FALSE())</f>
        <v>#N/A</v>
      </c>
      <c r="H74" s="82" t="e">
        <f>VLOOKUP(A74,CATRAB!$A$1:$T$2603,9,FALSE())-10</f>
        <v>#N/A</v>
      </c>
      <c r="I74" s="74">
        <f t="shared" ca="1" si="15"/>
        <v>45392</v>
      </c>
      <c r="J74" s="81" t="e">
        <f t="shared" ca="1" si="16"/>
        <v>#N/A</v>
      </c>
      <c r="K74" s="81" t="e">
        <f t="shared" ca="1" si="17"/>
        <v>#N/A</v>
      </c>
      <c r="L74" s="81" t="e">
        <f t="shared" ca="1" si="18"/>
        <v>#N/A</v>
      </c>
      <c r="M74" s="83" t="str">
        <f t="shared" si="19"/>
        <v/>
      </c>
      <c r="N74" s="84" t="e">
        <f t="shared" si="20"/>
        <v>#REF!</v>
      </c>
    </row>
    <row r="75" spans="1:14" x14ac:dyDescent="0.25">
      <c r="A75" s="66">
        <v>71</v>
      </c>
      <c r="B75" s="88">
        <v>102</v>
      </c>
      <c r="C75" s="89"/>
      <c r="D75" s="89"/>
      <c r="E75" s="90">
        <v>0</v>
      </c>
      <c r="F75" s="81">
        <f t="shared" si="14"/>
        <v>71</v>
      </c>
      <c r="G75" s="74" t="e">
        <f>VLOOKUP(A75,CATRAB!$A$1:$T$2603,13,FALSE())</f>
        <v>#N/A</v>
      </c>
      <c r="H75" s="82" t="e">
        <f>VLOOKUP(A75,CATRAB!$A$1:$T$2603,9,FALSE())-10</f>
        <v>#N/A</v>
      </c>
      <c r="I75" s="74">
        <f t="shared" ca="1" si="15"/>
        <v>45392</v>
      </c>
      <c r="J75" s="81" t="e">
        <f t="shared" ca="1" si="16"/>
        <v>#N/A</v>
      </c>
      <c r="K75" s="81" t="e">
        <f t="shared" ca="1" si="17"/>
        <v>#N/A</v>
      </c>
      <c r="L75" s="81" t="e">
        <f t="shared" ca="1" si="18"/>
        <v>#N/A</v>
      </c>
      <c r="M75" s="83" t="str">
        <f t="shared" si="19"/>
        <v/>
      </c>
      <c r="N75" s="84" t="e">
        <f t="shared" si="20"/>
        <v>#REF!</v>
      </c>
    </row>
    <row r="76" spans="1:14" x14ac:dyDescent="0.25">
      <c r="A76" s="66">
        <v>72</v>
      </c>
      <c r="B76" s="88">
        <v>140</v>
      </c>
      <c r="C76" s="89"/>
      <c r="D76" s="89"/>
      <c r="E76" s="90">
        <v>0</v>
      </c>
      <c r="F76" s="81">
        <f t="shared" si="14"/>
        <v>72</v>
      </c>
      <c r="G76" s="74" t="e">
        <f>VLOOKUP(A76,CATRAB!$A$1:$T$2603,13,FALSE())</f>
        <v>#N/A</v>
      </c>
      <c r="H76" s="82" t="e">
        <f>VLOOKUP(A76,CATRAB!$A$1:$T$2603,9,FALSE())-10</f>
        <v>#N/A</v>
      </c>
      <c r="I76" s="74">
        <f t="shared" ca="1" si="15"/>
        <v>45392</v>
      </c>
      <c r="J76" s="81" t="e">
        <f t="shared" ca="1" si="16"/>
        <v>#N/A</v>
      </c>
      <c r="K76" s="81" t="e">
        <f t="shared" ca="1" si="17"/>
        <v>#N/A</v>
      </c>
      <c r="L76" s="91" t="e">
        <f t="shared" ca="1" si="18"/>
        <v>#N/A</v>
      </c>
      <c r="M76" s="83" t="str">
        <f t="shared" si="19"/>
        <v/>
      </c>
      <c r="N76" s="84" t="e">
        <f t="shared" si="20"/>
        <v>#REF!</v>
      </c>
    </row>
    <row r="77" spans="1:14" x14ac:dyDescent="0.25">
      <c r="A77" s="66">
        <v>73</v>
      </c>
      <c r="B77" s="88">
        <v>140</v>
      </c>
      <c r="C77" s="89"/>
      <c r="D77" s="89"/>
      <c r="E77" s="90">
        <v>0</v>
      </c>
      <c r="F77" s="81">
        <f t="shared" si="14"/>
        <v>73</v>
      </c>
      <c r="G77" s="74" t="e">
        <f>VLOOKUP(A77,CATRAB!$A$1:$T$2603,13,FALSE())</f>
        <v>#N/A</v>
      </c>
      <c r="H77" s="82" t="e">
        <f>VLOOKUP(A77,CATRAB!$A$1:$T$2603,9,FALSE())-10</f>
        <v>#N/A</v>
      </c>
      <c r="I77" s="74">
        <f t="shared" ca="1" si="15"/>
        <v>45392</v>
      </c>
      <c r="J77" s="81" t="e">
        <f t="shared" ca="1" si="16"/>
        <v>#N/A</v>
      </c>
      <c r="K77" s="81" t="e">
        <f t="shared" ca="1" si="17"/>
        <v>#N/A</v>
      </c>
      <c r="L77" s="91" t="e">
        <f t="shared" ca="1" si="18"/>
        <v>#N/A</v>
      </c>
      <c r="M77" s="83" t="str">
        <f t="shared" si="19"/>
        <v/>
      </c>
      <c r="N77" s="84" t="e">
        <f t="shared" si="20"/>
        <v>#REF!</v>
      </c>
    </row>
    <row r="78" spans="1:14" x14ac:dyDescent="0.25">
      <c r="A78" s="66">
        <v>74</v>
      </c>
      <c r="B78" s="88">
        <v>97</v>
      </c>
      <c r="C78" s="89"/>
      <c r="D78" s="89"/>
      <c r="E78" s="90">
        <v>0</v>
      </c>
      <c r="F78" s="81">
        <f t="shared" si="14"/>
        <v>74</v>
      </c>
      <c r="G78" s="74" t="e">
        <f>VLOOKUP(A78,CATRAB!$A$1:$T$2603,13,FALSE())</f>
        <v>#N/A</v>
      </c>
      <c r="H78" s="82" t="e">
        <f>VLOOKUP(A78,CATRAB!$A$1:$T$2603,9,FALSE())-10</f>
        <v>#N/A</v>
      </c>
      <c r="I78" s="74">
        <f t="shared" ca="1" si="15"/>
        <v>45392</v>
      </c>
      <c r="J78" s="81" t="e">
        <f t="shared" ca="1" si="16"/>
        <v>#N/A</v>
      </c>
      <c r="K78" s="81" t="e">
        <f t="shared" ca="1" si="17"/>
        <v>#N/A</v>
      </c>
      <c r="L78" s="81" t="e">
        <f t="shared" ca="1" si="18"/>
        <v>#N/A</v>
      </c>
      <c r="M78" s="83" t="str">
        <f t="shared" si="19"/>
        <v/>
      </c>
      <c r="N78" s="84" t="e">
        <f t="shared" si="20"/>
        <v>#REF!</v>
      </c>
    </row>
    <row r="79" spans="1:14" x14ac:dyDescent="0.25">
      <c r="A79" s="66">
        <v>75</v>
      </c>
      <c r="B79" s="88">
        <v>97</v>
      </c>
      <c r="C79" s="89"/>
      <c r="D79" s="89"/>
      <c r="E79" s="90">
        <v>0</v>
      </c>
      <c r="F79" s="81">
        <f t="shared" si="14"/>
        <v>75</v>
      </c>
      <c r="G79" s="74" t="e">
        <f>VLOOKUP(A79,CATRAB!$A$1:$T$2603,13,FALSE())</f>
        <v>#N/A</v>
      </c>
      <c r="H79" s="82" t="e">
        <f>VLOOKUP(A79,CATRAB!$A$1:$T$2603,9,FALSE())-10</f>
        <v>#N/A</v>
      </c>
      <c r="I79" s="74">
        <f t="shared" ca="1" si="15"/>
        <v>45392</v>
      </c>
      <c r="J79" s="81" t="e">
        <f t="shared" ca="1" si="16"/>
        <v>#N/A</v>
      </c>
      <c r="K79" s="81" t="e">
        <f t="shared" ca="1" si="17"/>
        <v>#N/A</v>
      </c>
      <c r="L79" s="91" t="e">
        <f t="shared" ca="1" si="18"/>
        <v>#N/A</v>
      </c>
      <c r="M79" s="83" t="str">
        <f t="shared" si="19"/>
        <v/>
      </c>
      <c r="N79" s="84" t="e">
        <f t="shared" si="20"/>
        <v>#REF!</v>
      </c>
    </row>
    <row r="80" spans="1:14" x14ac:dyDescent="0.25">
      <c r="A80" s="66">
        <v>76</v>
      </c>
      <c r="B80" s="88">
        <v>140</v>
      </c>
      <c r="C80" s="89"/>
      <c r="D80" s="89"/>
      <c r="E80" s="90">
        <v>0</v>
      </c>
      <c r="F80" s="81">
        <f t="shared" si="14"/>
        <v>76</v>
      </c>
      <c r="G80" s="74" t="e">
        <f>VLOOKUP(A80,CATRAB!$A$1:$T$2603,13,FALSE())</f>
        <v>#N/A</v>
      </c>
      <c r="H80" s="82" t="e">
        <f>VLOOKUP(A80,CATRAB!$A$1:$T$2603,9,FALSE())-10</f>
        <v>#N/A</v>
      </c>
      <c r="I80" s="74">
        <f t="shared" ca="1" si="15"/>
        <v>45392</v>
      </c>
      <c r="J80" s="81" t="e">
        <f t="shared" ca="1" si="16"/>
        <v>#N/A</v>
      </c>
      <c r="K80" s="81" t="e">
        <f t="shared" ca="1" si="17"/>
        <v>#N/A</v>
      </c>
      <c r="L80" s="81" t="e">
        <f t="shared" ca="1" si="18"/>
        <v>#N/A</v>
      </c>
      <c r="M80" s="83" t="str">
        <f t="shared" si="19"/>
        <v/>
      </c>
      <c r="N80" s="84" t="e">
        <f t="shared" si="20"/>
        <v>#REF!</v>
      </c>
    </row>
    <row r="81" spans="1:14" x14ac:dyDescent="0.25">
      <c r="A81" s="66">
        <v>77</v>
      </c>
      <c r="B81" s="88">
        <v>60</v>
      </c>
      <c r="C81" s="89"/>
      <c r="D81" s="89"/>
      <c r="E81" s="90">
        <v>0</v>
      </c>
      <c r="F81" s="81">
        <f t="shared" si="14"/>
        <v>77</v>
      </c>
      <c r="G81" s="74" t="e">
        <f>VLOOKUP(A81,CATRAB!$A$1:$T$2603,13,FALSE())</f>
        <v>#N/A</v>
      </c>
      <c r="H81" s="82" t="e">
        <f>VLOOKUP(A81,CATRAB!$A$1:$T$2603,9,FALSE())-10</f>
        <v>#N/A</v>
      </c>
      <c r="I81" s="74">
        <f t="shared" ca="1" si="15"/>
        <v>45392</v>
      </c>
      <c r="J81" s="81" t="e">
        <f t="shared" ca="1" si="16"/>
        <v>#N/A</v>
      </c>
      <c r="K81" s="81" t="e">
        <f t="shared" ca="1" si="17"/>
        <v>#N/A</v>
      </c>
      <c r="L81" s="81" t="e">
        <f t="shared" ca="1" si="18"/>
        <v>#N/A</v>
      </c>
      <c r="M81" s="83" t="str">
        <f t="shared" si="19"/>
        <v/>
      </c>
      <c r="N81" s="84" t="e">
        <f t="shared" si="20"/>
        <v>#REF!</v>
      </c>
    </row>
    <row r="82" spans="1:14" x14ac:dyDescent="0.25">
      <c r="A82" s="66">
        <v>78</v>
      </c>
      <c r="B82" s="88">
        <v>71</v>
      </c>
      <c r="C82" s="92">
        <v>72</v>
      </c>
      <c r="D82" s="93">
        <v>46</v>
      </c>
      <c r="E82" s="90">
        <v>10</v>
      </c>
      <c r="F82" s="81">
        <f t="shared" si="14"/>
        <v>78</v>
      </c>
      <c r="G82" s="74" t="e">
        <f>VLOOKUP(A82,CATRAB!$A$1:$T$2603,13,FALSE())</f>
        <v>#N/A</v>
      </c>
      <c r="H82" s="82" t="e">
        <f>VLOOKUP(A82,CATRAB!$A$1:$T$2603,9,FALSE())-10</f>
        <v>#N/A</v>
      </c>
      <c r="I82" s="74">
        <f t="shared" ca="1" si="15"/>
        <v>45392</v>
      </c>
      <c r="J82" s="81" t="e">
        <f t="shared" ca="1" si="16"/>
        <v>#N/A</v>
      </c>
      <c r="K82" s="81" t="e">
        <f t="shared" ca="1" si="17"/>
        <v>#N/A</v>
      </c>
      <c r="L82" s="81" t="e">
        <f t="shared" ca="1" si="18"/>
        <v>#N/A</v>
      </c>
      <c r="M82" s="83" t="str">
        <f t="shared" si="19"/>
        <v/>
      </c>
      <c r="N82" s="84" t="e">
        <f t="shared" si="20"/>
        <v>#REF!</v>
      </c>
    </row>
    <row r="83" spans="1:14" x14ac:dyDescent="0.25">
      <c r="A83" s="66">
        <v>79</v>
      </c>
      <c r="B83" s="88">
        <v>71</v>
      </c>
      <c r="C83" s="89"/>
      <c r="D83" s="89"/>
      <c r="E83" s="90">
        <v>0</v>
      </c>
      <c r="F83" s="81">
        <f t="shared" si="14"/>
        <v>79</v>
      </c>
      <c r="G83" s="74" t="e">
        <f>VLOOKUP(A83,CATRAB!$A$1:$T$2603,13,FALSE())</f>
        <v>#N/A</v>
      </c>
      <c r="H83" s="82" t="e">
        <f>VLOOKUP(A83,CATRAB!$A$1:$T$2603,9,FALSE())-10</f>
        <v>#N/A</v>
      </c>
      <c r="I83" s="74">
        <f t="shared" ca="1" si="15"/>
        <v>45392</v>
      </c>
      <c r="J83" s="81" t="e">
        <f t="shared" ca="1" si="16"/>
        <v>#N/A</v>
      </c>
      <c r="K83" s="81" t="e">
        <f t="shared" ca="1" si="17"/>
        <v>#N/A</v>
      </c>
      <c r="L83" s="81" t="e">
        <f t="shared" ca="1" si="18"/>
        <v>#N/A</v>
      </c>
      <c r="M83" s="83" t="str">
        <f t="shared" si="19"/>
        <v/>
      </c>
      <c r="N83" s="84" t="e">
        <f t="shared" si="20"/>
        <v>#REF!</v>
      </c>
    </row>
    <row r="84" spans="1:14" x14ac:dyDescent="0.25">
      <c r="A84" s="66">
        <v>80</v>
      </c>
      <c r="B84" s="88">
        <v>71</v>
      </c>
      <c r="C84" s="89"/>
      <c r="D84" s="89"/>
      <c r="E84" s="90">
        <v>0</v>
      </c>
      <c r="F84" s="81">
        <f t="shared" si="14"/>
        <v>80</v>
      </c>
      <c r="G84" s="74" t="e">
        <f>VLOOKUP(A84,CATRAB!$A$1:$T$2603,13,FALSE())</f>
        <v>#N/A</v>
      </c>
      <c r="H84" s="82" t="e">
        <f>VLOOKUP(A84,CATRAB!$A$1:$T$2603,9,FALSE())-10</f>
        <v>#N/A</v>
      </c>
      <c r="I84" s="74">
        <f t="shared" ca="1" si="15"/>
        <v>45392</v>
      </c>
      <c r="J84" s="81" t="e">
        <f t="shared" ca="1" si="16"/>
        <v>#N/A</v>
      </c>
      <c r="K84" s="81" t="e">
        <f t="shared" ca="1" si="17"/>
        <v>#N/A</v>
      </c>
      <c r="L84" s="81" t="e">
        <f t="shared" ca="1" si="18"/>
        <v>#N/A</v>
      </c>
      <c r="M84" s="83" t="str">
        <f t="shared" si="19"/>
        <v/>
      </c>
      <c r="N84" s="84" t="e">
        <f t="shared" si="20"/>
        <v>#REF!</v>
      </c>
    </row>
    <row r="85" spans="1:14" x14ac:dyDescent="0.25">
      <c r="A85" s="66">
        <v>81</v>
      </c>
      <c r="B85" s="88">
        <v>71</v>
      </c>
      <c r="C85" s="92">
        <v>53</v>
      </c>
      <c r="D85" s="93">
        <v>41</v>
      </c>
      <c r="E85" s="90">
        <v>9</v>
      </c>
      <c r="F85" s="81">
        <f t="shared" si="14"/>
        <v>81</v>
      </c>
      <c r="G85" s="74" t="e">
        <f>VLOOKUP(A85,CATRAB!$A$1:$T$2603,13,FALSE())</f>
        <v>#N/A</v>
      </c>
      <c r="H85" s="82" t="e">
        <f>VLOOKUP(A85,CATRAB!$A$1:$T$2603,9,FALSE())-10</f>
        <v>#N/A</v>
      </c>
      <c r="I85" s="74">
        <f t="shared" ca="1" si="15"/>
        <v>45392</v>
      </c>
      <c r="J85" s="81" t="e">
        <f t="shared" ca="1" si="16"/>
        <v>#N/A</v>
      </c>
      <c r="K85" s="81" t="e">
        <f t="shared" ca="1" si="17"/>
        <v>#N/A</v>
      </c>
      <c r="L85" s="81" t="e">
        <f t="shared" ca="1" si="18"/>
        <v>#N/A</v>
      </c>
      <c r="M85" s="83" t="str">
        <f t="shared" si="19"/>
        <v/>
      </c>
      <c r="N85" s="84" t="e">
        <f t="shared" si="20"/>
        <v>#REF!</v>
      </c>
    </row>
    <row r="86" spans="1:14" x14ac:dyDescent="0.25">
      <c r="A86" s="66">
        <v>82</v>
      </c>
      <c r="B86" s="88">
        <v>71</v>
      </c>
      <c r="C86" s="92">
        <v>41</v>
      </c>
      <c r="D86" s="93">
        <v>46</v>
      </c>
      <c r="E86" s="90">
        <v>10</v>
      </c>
      <c r="F86" s="81">
        <f t="shared" si="14"/>
        <v>82</v>
      </c>
      <c r="G86" s="74" t="e">
        <f>VLOOKUP(A86,CATRAB!$A$1:$T$2603,13,FALSE())</f>
        <v>#N/A</v>
      </c>
      <c r="H86" s="82" t="e">
        <f>VLOOKUP(A86,CATRAB!$A$1:$T$2603,9,FALSE())-10</f>
        <v>#N/A</v>
      </c>
      <c r="I86" s="74">
        <f t="shared" ca="1" si="15"/>
        <v>45392</v>
      </c>
      <c r="J86" s="81" t="e">
        <f t="shared" ca="1" si="16"/>
        <v>#N/A</v>
      </c>
      <c r="K86" s="81" t="e">
        <f t="shared" ca="1" si="17"/>
        <v>#N/A</v>
      </c>
      <c r="L86" s="81" t="e">
        <f t="shared" ca="1" si="18"/>
        <v>#N/A</v>
      </c>
      <c r="M86" s="83" t="str">
        <f t="shared" si="19"/>
        <v/>
      </c>
      <c r="N86" s="84" t="e">
        <f t="shared" si="20"/>
        <v>#REF!</v>
      </c>
    </row>
    <row r="87" spans="1:14" x14ac:dyDescent="0.25">
      <c r="A87" s="66">
        <v>83</v>
      </c>
      <c r="B87" s="88">
        <v>71</v>
      </c>
      <c r="C87" s="92">
        <v>2</v>
      </c>
      <c r="D87" s="93">
        <v>71</v>
      </c>
      <c r="E87" s="90">
        <v>12</v>
      </c>
      <c r="F87" s="81">
        <f t="shared" si="14"/>
        <v>83</v>
      </c>
      <c r="G87" s="74" t="e">
        <f>VLOOKUP(A87,CATRAB!$A$1:$T$2603,13,FALSE())</f>
        <v>#N/A</v>
      </c>
      <c r="H87" s="82" t="e">
        <f>VLOOKUP(A87,CATRAB!$A$1:$T$2603,9,FALSE())-10</f>
        <v>#N/A</v>
      </c>
      <c r="I87" s="74">
        <f t="shared" ca="1" si="15"/>
        <v>45392</v>
      </c>
      <c r="J87" s="81" t="e">
        <f t="shared" ca="1" si="16"/>
        <v>#N/A</v>
      </c>
      <c r="K87" s="81" t="e">
        <f t="shared" ca="1" si="17"/>
        <v>#N/A</v>
      </c>
      <c r="L87" s="81" t="e">
        <f t="shared" ca="1" si="18"/>
        <v>#N/A</v>
      </c>
      <c r="M87" s="83" t="str">
        <f t="shared" si="19"/>
        <v/>
      </c>
      <c r="N87" s="84" t="e">
        <f t="shared" si="20"/>
        <v>#REF!</v>
      </c>
    </row>
    <row r="88" spans="1:14" x14ac:dyDescent="0.25">
      <c r="A88" s="66">
        <v>84</v>
      </c>
      <c r="B88" s="88">
        <v>71</v>
      </c>
      <c r="C88" s="89"/>
      <c r="D88" s="89"/>
      <c r="E88" s="90">
        <v>0</v>
      </c>
      <c r="F88" s="81">
        <f t="shared" si="14"/>
        <v>84</v>
      </c>
      <c r="G88" s="74" t="e">
        <f>VLOOKUP(A88,CATRAB!$A$1:$T$2603,13,FALSE())</f>
        <v>#N/A</v>
      </c>
      <c r="H88" s="82" t="e">
        <f>VLOOKUP(A88,CATRAB!$A$1:$T$2603,9,FALSE())-10</f>
        <v>#N/A</v>
      </c>
      <c r="I88" s="74">
        <f t="shared" ca="1" si="15"/>
        <v>45392</v>
      </c>
      <c r="J88" s="81" t="e">
        <f t="shared" ca="1" si="16"/>
        <v>#N/A</v>
      </c>
      <c r="K88" s="81" t="e">
        <f t="shared" ca="1" si="17"/>
        <v>#N/A</v>
      </c>
      <c r="L88" s="81" t="e">
        <f t="shared" ca="1" si="18"/>
        <v>#N/A</v>
      </c>
      <c r="M88" s="83" t="str">
        <f t="shared" si="19"/>
        <v/>
      </c>
      <c r="N88" s="84" t="e">
        <f t="shared" si="20"/>
        <v>#REF!</v>
      </c>
    </row>
    <row r="89" spans="1:14" x14ac:dyDescent="0.25">
      <c r="A89" s="66">
        <v>85</v>
      </c>
      <c r="B89" s="88">
        <v>71</v>
      </c>
      <c r="C89" s="89"/>
      <c r="D89" s="89"/>
      <c r="E89" s="90">
        <v>0</v>
      </c>
      <c r="F89" s="81">
        <f t="shared" si="14"/>
        <v>85</v>
      </c>
      <c r="G89" s="74" t="e">
        <f>VLOOKUP(A89,CATRAB!$A$1:$T$2603,13,FALSE())</f>
        <v>#N/A</v>
      </c>
      <c r="H89" s="82" t="e">
        <f>VLOOKUP(A89,CATRAB!$A$1:$T$2603,9,FALSE())-10</f>
        <v>#N/A</v>
      </c>
      <c r="I89" s="74">
        <f t="shared" ca="1" si="15"/>
        <v>45392</v>
      </c>
      <c r="J89" s="81" t="e">
        <f t="shared" ca="1" si="16"/>
        <v>#N/A</v>
      </c>
      <c r="K89" s="81" t="e">
        <f t="shared" ca="1" si="17"/>
        <v>#N/A</v>
      </c>
      <c r="L89" s="81" t="e">
        <f t="shared" ca="1" si="18"/>
        <v>#N/A</v>
      </c>
      <c r="M89" s="83" t="str">
        <f t="shared" si="19"/>
        <v/>
      </c>
      <c r="N89" s="84" t="e">
        <f t="shared" si="20"/>
        <v>#REF!</v>
      </c>
    </row>
    <row r="90" spans="1:14" x14ac:dyDescent="0.25">
      <c r="A90" s="66">
        <v>86</v>
      </c>
      <c r="B90" s="88">
        <v>71</v>
      </c>
      <c r="C90" s="89"/>
      <c r="D90" s="89"/>
      <c r="E90" s="90">
        <v>0</v>
      </c>
      <c r="F90" s="81">
        <f t="shared" si="14"/>
        <v>86</v>
      </c>
      <c r="G90" s="74" t="e">
        <f>VLOOKUP(A90,CATRAB!$A$1:$T$2603,13,FALSE())</f>
        <v>#N/A</v>
      </c>
      <c r="H90" s="82" t="e">
        <f>VLOOKUP(A90,CATRAB!$A$1:$T$2603,9,FALSE())-10</f>
        <v>#N/A</v>
      </c>
      <c r="I90" s="74">
        <f t="shared" ca="1" si="15"/>
        <v>45392</v>
      </c>
      <c r="J90" s="81" t="e">
        <f t="shared" ca="1" si="16"/>
        <v>#N/A</v>
      </c>
      <c r="K90" s="81" t="e">
        <f t="shared" ca="1" si="17"/>
        <v>#N/A</v>
      </c>
      <c r="L90" s="81" t="e">
        <f t="shared" ca="1" si="18"/>
        <v>#N/A</v>
      </c>
      <c r="M90" s="83" t="str">
        <f t="shared" si="19"/>
        <v/>
      </c>
      <c r="N90" s="84" t="e">
        <f t="shared" si="20"/>
        <v>#REF!</v>
      </c>
    </row>
    <row r="91" spans="1:14" x14ac:dyDescent="0.25">
      <c r="A91" s="66">
        <v>87</v>
      </c>
      <c r="B91" s="88">
        <v>71</v>
      </c>
      <c r="C91" s="92">
        <v>89</v>
      </c>
      <c r="D91" s="93">
        <v>71</v>
      </c>
      <c r="E91" s="90">
        <v>12</v>
      </c>
      <c r="F91" s="81">
        <f t="shared" si="14"/>
        <v>87</v>
      </c>
      <c r="G91" s="74" t="e">
        <f>VLOOKUP(A91,CATRAB!$A$1:$T$2603,13,FALSE())</f>
        <v>#N/A</v>
      </c>
      <c r="H91" s="82" t="e">
        <f>VLOOKUP(A91,CATRAB!$A$1:$T$2603,9,FALSE())-10</f>
        <v>#N/A</v>
      </c>
      <c r="I91" s="74">
        <f t="shared" ca="1" si="15"/>
        <v>45392</v>
      </c>
      <c r="J91" s="81" t="e">
        <f t="shared" ca="1" si="16"/>
        <v>#N/A</v>
      </c>
      <c r="K91" s="81" t="e">
        <f t="shared" ca="1" si="17"/>
        <v>#N/A</v>
      </c>
      <c r="L91" s="81" t="e">
        <f t="shared" ca="1" si="18"/>
        <v>#N/A</v>
      </c>
      <c r="M91" s="83" t="str">
        <f t="shared" si="19"/>
        <v/>
      </c>
      <c r="N91" s="84" t="e">
        <f t="shared" si="20"/>
        <v>#REF!</v>
      </c>
    </row>
    <row r="92" spans="1:14" x14ac:dyDescent="0.25">
      <c r="A92" s="66">
        <v>88</v>
      </c>
      <c r="B92" s="88">
        <v>57</v>
      </c>
      <c r="C92" s="92">
        <v>97</v>
      </c>
      <c r="D92" s="93">
        <v>52</v>
      </c>
      <c r="E92" s="90">
        <v>11</v>
      </c>
      <c r="F92" s="81">
        <f t="shared" si="14"/>
        <v>88</v>
      </c>
      <c r="G92" s="74" t="e">
        <f>VLOOKUP(A92,CATRAB!$A$1:$T$2603,13,FALSE())</f>
        <v>#N/A</v>
      </c>
      <c r="H92" s="82" t="e">
        <f>VLOOKUP(A92,CATRAB!$A$1:$T$2603,9,FALSE())-10</f>
        <v>#N/A</v>
      </c>
      <c r="I92" s="74">
        <f t="shared" ca="1" si="15"/>
        <v>45392</v>
      </c>
      <c r="J92" s="81" t="e">
        <f t="shared" ca="1" si="16"/>
        <v>#N/A</v>
      </c>
      <c r="K92" s="81" t="e">
        <f t="shared" ca="1" si="17"/>
        <v>#N/A</v>
      </c>
      <c r="L92" s="81" t="e">
        <f t="shared" ca="1" si="18"/>
        <v>#N/A</v>
      </c>
      <c r="M92" s="83" t="str">
        <f t="shared" si="19"/>
        <v/>
      </c>
      <c r="N92" s="84" t="e">
        <f t="shared" si="20"/>
        <v>#REF!</v>
      </c>
    </row>
    <row r="93" spans="1:14" x14ac:dyDescent="0.25">
      <c r="A93" s="66">
        <v>89</v>
      </c>
      <c r="B93" s="88">
        <v>71</v>
      </c>
      <c r="C93" s="89"/>
      <c r="D93" s="89"/>
      <c r="E93" s="90">
        <v>0</v>
      </c>
      <c r="F93" s="81">
        <f t="shared" si="14"/>
        <v>89</v>
      </c>
      <c r="G93" s="74" t="e">
        <f>VLOOKUP(A93,CATRAB!$A$1:$T$2603,13,FALSE())</f>
        <v>#N/A</v>
      </c>
      <c r="H93" s="82" t="e">
        <f>VLOOKUP(A93,CATRAB!$A$1:$T$2603,9,FALSE())-10</f>
        <v>#N/A</v>
      </c>
      <c r="I93" s="74">
        <f t="shared" ca="1" si="15"/>
        <v>45392</v>
      </c>
      <c r="J93" s="81" t="e">
        <f t="shared" ca="1" si="16"/>
        <v>#N/A</v>
      </c>
      <c r="K93" s="81" t="e">
        <f t="shared" ca="1" si="17"/>
        <v>#N/A</v>
      </c>
      <c r="L93" s="81" t="e">
        <f t="shared" ca="1" si="18"/>
        <v>#N/A</v>
      </c>
      <c r="M93" s="83" t="str">
        <f t="shared" si="19"/>
        <v/>
      </c>
      <c r="N93" s="84" t="e">
        <f t="shared" si="20"/>
        <v>#REF!</v>
      </c>
    </row>
    <row r="94" spans="1:14" x14ac:dyDescent="0.25">
      <c r="A94" s="66">
        <v>90</v>
      </c>
      <c r="B94" s="88">
        <v>71</v>
      </c>
      <c r="C94" s="92">
        <v>21</v>
      </c>
      <c r="D94" s="93">
        <v>66</v>
      </c>
      <c r="E94" s="90">
        <v>11</v>
      </c>
      <c r="F94" s="81">
        <f t="shared" si="14"/>
        <v>90</v>
      </c>
      <c r="G94" s="74" t="e">
        <f>VLOOKUP(A94,CATRAB!$A$1:$T$2603,13,FALSE())</f>
        <v>#N/A</v>
      </c>
      <c r="H94" s="82" t="e">
        <f>VLOOKUP(A94,CATRAB!$A$1:$T$2603,9,FALSE())-10</f>
        <v>#N/A</v>
      </c>
      <c r="I94" s="74">
        <f t="shared" ca="1" si="15"/>
        <v>45392</v>
      </c>
      <c r="J94" s="81" t="e">
        <f t="shared" ca="1" si="16"/>
        <v>#N/A</v>
      </c>
      <c r="K94" s="81" t="e">
        <f t="shared" ca="1" si="17"/>
        <v>#N/A</v>
      </c>
      <c r="L94" s="81" t="e">
        <f t="shared" ca="1" si="18"/>
        <v>#N/A</v>
      </c>
      <c r="M94" s="83" t="str">
        <f t="shared" si="19"/>
        <v/>
      </c>
      <c r="N94" s="84" t="e">
        <f t="shared" si="20"/>
        <v>#REF!</v>
      </c>
    </row>
    <row r="95" spans="1:14" x14ac:dyDescent="0.25">
      <c r="A95" s="66">
        <v>91</v>
      </c>
      <c r="B95" s="88">
        <v>71</v>
      </c>
      <c r="C95" s="89"/>
      <c r="D95" s="89"/>
      <c r="E95" s="90">
        <v>0</v>
      </c>
      <c r="F95" s="81">
        <f t="shared" si="14"/>
        <v>91</v>
      </c>
      <c r="G95" s="74" t="e">
        <f>VLOOKUP(A95,CATRAB!$A$1:$T$2603,13,FALSE())</f>
        <v>#N/A</v>
      </c>
      <c r="H95" s="82" t="e">
        <f>VLOOKUP(A95,CATRAB!$A$1:$T$2603,9,FALSE())-10</f>
        <v>#N/A</v>
      </c>
      <c r="I95" s="74">
        <f t="shared" ca="1" si="15"/>
        <v>45392</v>
      </c>
      <c r="J95" s="81" t="e">
        <f t="shared" ca="1" si="16"/>
        <v>#N/A</v>
      </c>
      <c r="K95" s="81" t="e">
        <f t="shared" ca="1" si="17"/>
        <v>#N/A</v>
      </c>
      <c r="L95" s="81" t="e">
        <f t="shared" ca="1" si="18"/>
        <v>#N/A</v>
      </c>
      <c r="M95" s="83" t="str">
        <f t="shared" si="19"/>
        <v/>
      </c>
      <c r="N95" s="84" t="e">
        <f t="shared" si="20"/>
        <v>#REF!</v>
      </c>
    </row>
    <row r="96" spans="1:14" x14ac:dyDescent="0.25">
      <c r="A96" s="66">
        <v>92</v>
      </c>
      <c r="B96" s="88">
        <v>70</v>
      </c>
      <c r="C96" s="89"/>
      <c r="D96" s="89"/>
      <c r="E96" s="90">
        <v>0</v>
      </c>
      <c r="F96" s="81">
        <f t="shared" si="14"/>
        <v>92</v>
      </c>
      <c r="G96" s="74" t="e">
        <f>VLOOKUP(A96,CATRAB!$A$1:$T$2603,13,FALSE())</f>
        <v>#N/A</v>
      </c>
      <c r="H96" s="82" t="e">
        <f>VLOOKUP(A96,CATRAB!$A$1:$T$2603,9,FALSE())-10</f>
        <v>#N/A</v>
      </c>
      <c r="I96" s="74">
        <f t="shared" ca="1" si="15"/>
        <v>45392</v>
      </c>
      <c r="J96" s="81" t="e">
        <f t="shared" ca="1" si="16"/>
        <v>#N/A</v>
      </c>
      <c r="K96" s="81" t="e">
        <f t="shared" ca="1" si="17"/>
        <v>#N/A</v>
      </c>
      <c r="L96" s="81" t="e">
        <f t="shared" ca="1" si="18"/>
        <v>#N/A</v>
      </c>
      <c r="M96" s="83" t="str">
        <f t="shared" si="19"/>
        <v/>
      </c>
      <c r="N96" s="84" t="e">
        <f t="shared" si="20"/>
        <v>#REF!</v>
      </c>
    </row>
    <row r="97" spans="1:14" x14ac:dyDescent="0.25">
      <c r="A97" s="66">
        <v>93</v>
      </c>
      <c r="B97" s="88">
        <v>75</v>
      </c>
      <c r="C97" s="89"/>
      <c r="D97" s="89"/>
      <c r="E97" s="90">
        <v>0</v>
      </c>
      <c r="F97" s="81">
        <f t="shared" si="14"/>
        <v>93</v>
      </c>
      <c r="G97" s="74" t="e">
        <f>VLOOKUP(A97,CATRAB!$A$1:$T$2603,13,FALSE())</f>
        <v>#N/A</v>
      </c>
      <c r="H97" s="82" t="e">
        <f>VLOOKUP(A97,CATRAB!$A$1:$T$2603,9,FALSE())-10</f>
        <v>#N/A</v>
      </c>
      <c r="I97" s="74">
        <f t="shared" ca="1" si="15"/>
        <v>45392</v>
      </c>
      <c r="J97" s="81" t="e">
        <f t="shared" ca="1" si="16"/>
        <v>#N/A</v>
      </c>
      <c r="K97" s="81" t="e">
        <f t="shared" ca="1" si="17"/>
        <v>#N/A</v>
      </c>
      <c r="L97" s="81" t="e">
        <f t="shared" ca="1" si="18"/>
        <v>#N/A</v>
      </c>
      <c r="M97" s="83" t="str">
        <f t="shared" si="19"/>
        <v/>
      </c>
      <c r="N97" s="84" t="e">
        <f t="shared" si="20"/>
        <v>#REF!</v>
      </c>
    </row>
    <row r="98" spans="1:14" x14ac:dyDescent="0.25">
      <c r="A98" s="66">
        <v>94</v>
      </c>
      <c r="B98" s="88">
        <v>70</v>
      </c>
      <c r="C98" s="92">
        <v>-24</v>
      </c>
      <c r="D98" s="93">
        <v>45</v>
      </c>
      <c r="E98" s="90">
        <v>10</v>
      </c>
      <c r="F98" s="81">
        <f t="shared" si="14"/>
        <v>94</v>
      </c>
      <c r="G98" s="74" t="e">
        <f>VLOOKUP(A98,CATRAB!$A$1:$T$2603,13,FALSE())</f>
        <v>#N/A</v>
      </c>
      <c r="H98" s="82" t="e">
        <f>VLOOKUP(A98,CATRAB!$A$1:$T$2603,9,FALSE())-10</f>
        <v>#N/A</v>
      </c>
      <c r="I98" s="74">
        <f t="shared" ca="1" si="15"/>
        <v>45392</v>
      </c>
      <c r="J98" s="81" t="e">
        <f t="shared" ca="1" si="16"/>
        <v>#N/A</v>
      </c>
      <c r="K98" s="81" t="e">
        <f t="shared" ca="1" si="17"/>
        <v>#N/A</v>
      </c>
      <c r="L98" s="91" t="e">
        <f t="shared" ca="1" si="18"/>
        <v>#N/A</v>
      </c>
      <c r="M98" s="83" t="str">
        <f t="shared" si="19"/>
        <v/>
      </c>
      <c r="N98" s="84" t="e">
        <f t="shared" si="20"/>
        <v>#REF!</v>
      </c>
    </row>
    <row r="99" spans="1:14" x14ac:dyDescent="0.25">
      <c r="A99" s="66">
        <v>95</v>
      </c>
      <c r="B99" s="88">
        <v>71</v>
      </c>
      <c r="C99" s="92">
        <v>-65</v>
      </c>
      <c r="D99" s="93">
        <v>46</v>
      </c>
      <c r="E99" s="90">
        <v>10</v>
      </c>
      <c r="F99" s="81">
        <f t="shared" si="14"/>
        <v>95</v>
      </c>
      <c r="G99" s="74" t="e">
        <f>VLOOKUP(A99,CATRAB!$A$1:$T$2603,13,FALSE())</f>
        <v>#N/A</v>
      </c>
      <c r="H99" s="82" t="e">
        <f>VLOOKUP(A99,CATRAB!$A$1:$T$2603,9,FALSE())-10</f>
        <v>#N/A</v>
      </c>
      <c r="I99" s="74">
        <f t="shared" ca="1" si="15"/>
        <v>45392</v>
      </c>
      <c r="J99" s="81" t="e">
        <f t="shared" ca="1" si="16"/>
        <v>#N/A</v>
      </c>
      <c r="K99" s="81" t="e">
        <f t="shared" ca="1" si="17"/>
        <v>#N/A</v>
      </c>
      <c r="L99" s="81" t="e">
        <f t="shared" ca="1" si="18"/>
        <v>#N/A</v>
      </c>
      <c r="M99" s="83" t="str">
        <f t="shared" si="19"/>
        <v/>
      </c>
      <c r="N99" s="84" t="e">
        <f t="shared" si="20"/>
        <v>#REF!</v>
      </c>
    </row>
    <row r="100" spans="1:14" x14ac:dyDescent="0.25">
      <c r="A100" s="66">
        <v>96</v>
      </c>
      <c r="B100" s="88">
        <v>71</v>
      </c>
      <c r="C100" s="92">
        <v>59</v>
      </c>
      <c r="D100" s="93">
        <v>26</v>
      </c>
      <c r="E100" s="90">
        <v>8</v>
      </c>
      <c r="F100" s="81">
        <f t="shared" si="14"/>
        <v>96</v>
      </c>
      <c r="G100" s="74" t="e">
        <f>VLOOKUP(A100,CATRAB!$A$1:$T$2603,13,FALSE())</f>
        <v>#N/A</v>
      </c>
      <c r="H100" s="82" t="e">
        <f>VLOOKUP(A100,CATRAB!$A$1:$T$2603,9,FALSE())-10</f>
        <v>#N/A</v>
      </c>
      <c r="I100" s="74">
        <f t="shared" ca="1" si="15"/>
        <v>45392</v>
      </c>
      <c r="J100" s="81" t="e">
        <f t="shared" ca="1" si="16"/>
        <v>#N/A</v>
      </c>
      <c r="K100" s="81" t="e">
        <f t="shared" ca="1" si="17"/>
        <v>#N/A</v>
      </c>
      <c r="L100" s="81" t="e">
        <f t="shared" ca="1" si="18"/>
        <v>#N/A</v>
      </c>
      <c r="M100" s="83" t="str">
        <f t="shared" si="19"/>
        <v/>
      </c>
      <c r="N100" s="84" t="e">
        <f t="shared" si="20"/>
        <v>#REF!</v>
      </c>
    </row>
    <row r="101" spans="1:14" x14ac:dyDescent="0.25">
      <c r="A101" s="68" t="s">
        <v>218</v>
      </c>
      <c r="B101" s="104"/>
      <c r="C101" s="105"/>
      <c r="D101" s="105"/>
      <c r="E101" s="106"/>
      <c r="F101" s="81" t="str">
        <f t="shared" ref="F101:F130" si="21">IF(A101="","",A101)</f>
        <v>(vazio)</v>
      </c>
      <c r="G101" s="74" t="e">
        <f>VLOOKUP(A101,CATRAB!$A$1:$T$2603,13,FALSE())</f>
        <v>#N/A</v>
      </c>
      <c r="H101" s="82" t="e">
        <f>VLOOKUP(A101,CATRAB!$A$1:$T$2603,9,FALSE())-10</f>
        <v>#N/A</v>
      </c>
      <c r="I101" s="74">
        <f t="shared" ref="I101:I110" ca="1" si="22">TODAY()</f>
        <v>45392</v>
      </c>
      <c r="J101" s="81" t="e">
        <f t="shared" ref="J101:J110" ca="1" si="23">I101-G101</f>
        <v>#N/A</v>
      </c>
      <c r="K101" s="81" t="e">
        <f t="shared" ref="K101:K110" ca="1" si="24">IF(AND(H101&gt;=I101,N101&lt;&gt;1),"No prazo",IF(AND(H101&lt;I101,N101&lt;&gt;1),"Atrasado",IF(N101=1,"Concluído","")))</f>
        <v>#N/A</v>
      </c>
      <c r="L101" s="81" t="e">
        <f t="shared" ref="L101:L130" ca="1" si="25">IF(I101&gt;H101,I101-H101,"")</f>
        <v>#N/A</v>
      </c>
      <c r="M101" s="83" t="str">
        <f t="shared" ref="M101:M130" si="26">IFERROR(GETPIVOTDATA("Soma de TEMPO ESTIMADO EXEC",$A$3,"EVT",A101)/GETPIVOTDATA("Soma de TEMPO ESTIMADO",$A$3,"EVT",A101),"")</f>
        <v/>
      </c>
      <c r="N101" s="84" t="e">
        <f t="shared" ref="N101:N108" si="27">GETPIVOTDATA("Soma de CONT ETAPA CONCLUÍDA",$A$3,"EVT",A101)/12</f>
        <v>#REF!</v>
      </c>
    </row>
    <row r="102" spans="1:14" x14ac:dyDescent="0.25">
      <c r="A102"/>
      <c r="B102"/>
      <c r="C102"/>
      <c r="D102"/>
      <c r="E102"/>
      <c r="F102" s="81" t="str">
        <f t="shared" si="21"/>
        <v/>
      </c>
      <c r="G102" s="74" t="e">
        <f>VLOOKUP(A102,CATRAB!$A$1:$T$2603,13,FALSE())</f>
        <v>#N/A</v>
      </c>
      <c r="H102" s="82" t="e">
        <f>VLOOKUP(A102,CATRAB!$A$1:$T$2603,9,FALSE())-10</f>
        <v>#N/A</v>
      </c>
      <c r="I102" s="74">
        <f t="shared" ca="1" si="22"/>
        <v>45392</v>
      </c>
      <c r="J102" s="81" t="e">
        <f t="shared" ca="1" si="23"/>
        <v>#N/A</v>
      </c>
      <c r="K102" s="81" t="e">
        <f t="shared" ca="1" si="24"/>
        <v>#N/A</v>
      </c>
      <c r="L102" s="81" t="e">
        <f t="shared" ca="1" si="25"/>
        <v>#N/A</v>
      </c>
      <c r="M102" s="83" t="str">
        <f t="shared" si="26"/>
        <v/>
      </c>
      <c r="N102" s="84" t="e">
        <f t="shared" si="27"/>
        <v>#REF!</v>
      </c>
    </row>
    <row r="103" spans="1:14" x14ac:dyDescent="0.25">
      <c r="F103" s="81" t="str">
        <f t="shared" si="21"/>
        <v/>
      </c>
      <c r="G103" s="74" t="e">
        <f>VLOOKUP(A103,CATRAB!$A$1:$T$2603,13,FALSE())</f>
        <v>#N/A</v>
      </c>
      <c r="H103" s="82" t="e">
        <f>VLOOKUP(A103,CATRAB!$A$1:$T$2603,9,FALSE())-10</f>
        <v>#N/A</v>
      </c>
      <c r="I103" s="74">
        <f t="shared" ca="1" si="22"/>
        <v>45392</v>
      </c>
      <c r="J103" s="81" t="e">
        <f t="shared" ca="1" si="23"/>
        <v>#N/A</v>
      </c>
      <c r="K103" s="81" t="e">
        <f t="shared" ca="1" si="24"/>
        <v>#N/A</v>
      </c>
      <c r="L103" s="91" t="e">
        <f t="shared" ca="1" si="25"/>
        <v>#N/A</v>
      </c>
      <c r="M103" s="83" t="str">
        <f t="shared" si="26"/>
        <v/>
      </c>
      <c r="N103" s="84" t="e">
        <f t="shared" si="27"/>
        <v>#REF!</v>
      </c>
    </row>
    <row r="104" spans="1:14" x14ac:dyDescent="0.25">
      <c r="F104" s="81" t="str">
        <f t="shared" si="21"/>
        <v/>
      </c>
      <c r="G104" s="74" t="e">
        <f>VLOOKUP(A104,CATRAB!$A$1:$T$2603,13,FALSE())</f>
        <v>#N/A</v>
      </c>
      <c r="H104" s="82" t="e">
        <f>VLOOKUP(A104,CATRAB!$A$1:$T$2603,9,FALSE())-10</f>
        <v>#N/A</v>
      </c>
      <c r="I104" s="74">
        <f t="shared" ca="1" si="22"/>
        <v>45392</v>
      </c>
      <c r="J104" s="81" t="e">
        <f t="shared" ca="1" si="23"/>
        <v>#N/A</v>
      </c>
      <c r="K104" s="81" t="e">
        <f t="shared" ca="1" si="24"/>
        <v>#N/A</v>
      </c>
      <c r="L104" s="91" t="e">
        <f t="shared" ca="1" si="25"/>
        <v>#N/A</v>
      </c>
      <c r="M104" s="83" t="str">
        <f t="shared" si="26"/>
        <v/>
      </c>
      <c r="N104" s="84" t="e">
        <f t="shared" si="27"/>
        <v>#REF!</v>
      </c>
    </row>
    <row r="105" spans="1:14" x14ac:dyDescent="0.25">
      <c r="F105" s="81" t="str">
        <f t="shared" si="21"/>
        <v/>
      </c>
      <c r="G105" s="74" t="e">
        <f>VLOOKUP(A105,CATRAB!$A$1:$T$2603,13,FALSE())</f>
        <v>#N/A</v>
      </c>
      <c r="H105" s="82" t="e">
        <f>VLOOKUP(A105,CATRAB!$A$1:$T$2603,9,FALSE())-10</f>
        <v>#N/A</v>
      </c>
      <c r="I105" s="74">
        <f t="shared" ca="1" si="22"/>
        <v>45392</v>
      </c>
      <c r="J105" s="81" t="e">
        <f t="shared" ca="1" si="23"/>
        <v>#N/A</v>
      </c>
      <c r="K105" s="81" t="e">
        <f t="shared" ca="1" si="24"/>
        <v>#N/A</v>
      </c>
      <c r="L105" s="81" t="e">
        <f t="shared" ca="1" si="25"/>
        <v>#N/A</v>
      </c>
      <c r="M105" s="83" t="str">
        <f t="shared" si="26"/>
        <v/>
      </c>
      <c r="N105" s="84" t="e">
        <f t="shared" si="27"/>
        <v>#REF!</v>
      </c>
    </row>
    <row r="106" spans="1:14" x14ac:dyDescent="0.25">
      <c r="F106" s="81" t="str">
        <f t="shared" si="21"/>
        <v/>
      </c>
      <c r="G106" s="74" t="e">
        <f>VLOOKUP(A106,CATRAB!$A$1:$T$2603,13,FALSE())</f>
        <v>#N/A</v>
      </c>
      <c r="H106" s="82" t="e">
        <f>VLOOKUP(A106,CATRAB!$A$1:$T$2603,9,FALSE())-10</f>
        <v>#N/A</v>
      </c>
      <c r="I106" s="74">
        <f t="shared" ca="1" si="22"/>
        <v>45392</v>
      </c>
      <c r="J106" s="81" t="e">
        <f t="shared" ca="1" si="23"/>
        <v>#N/A</v>
      </c>
      <c r="K106" s="81" t="e">
        <f t="shared" ca="1" si="24"/>
        <v>#N/A</v>
      </c>
      <c r="L106" s="81" t="e">
        <f t="shared" ca="1" si="25"/>
        <v>#N/A</v>
      </c>
      <c r="M106" s="83" t="str">
        <f t="shared" si="26"/>
        <v/>
      </c>
      <c r="N106" s="84" t="e">
        <f t="shared" si="27"/>
        <v>#REF!</v>
      </c>
    </row>
    <row r="107" spans="1:14" x14ac:dyDescent="0.25">
      <c r="F107" s="81" t="str">
        <f t="shared" si="21"/>
        <v/>
      </c>
      <c r="G107" s="74" t="e">
        <f>VLOOKUP(A107,CATRAB!$A$1:$T$2603,13,FALSE())</f>
        <v>#N/A</v>
      </c>
      <c r="H107" s="82" t="e">
        <f>VLOOKUP(A107,CATRAB!$A$1:$T$2603,9,FALSE())-10</f>
        <v>#N/A</v>
      </c>
      <c r="I107" s="74">
        <f t="shared" ca="1" si="22"/>
        <v>45392</v>
      </c>
      <c r="J107" s="81" t="e">
        <f t="shared" ca="1" si="23"/>
        <v>#N/A</v>
      </c>
      <c r="K107" s="81" t="e">
        <f t="shared" ca="1" si="24"/>
        <v>#N/A</v>
      </c>
      <c r="L107" s="81" t="e">
        <f t="shared" ca="1" si="25"/>
        <v>#N/A</v>
      </c>
      <c r="M107" s="83" t="str">
        <f t="shared" si="26"/>
        <v/>
      </c>
      <c r="N107" s="84" t="e">
        <f t="shared" si="27"/>
        <v>#REF!</v>
      </c>
    </row>
    <row r="108" spans="1:14" x14ac:dyDescent="0.25">
      <c r="F108" s="81" t="str">
        <f t="shared" si="21"/>
        <v/>
      </c>
      <c r="G108" s="74" t="e">
        <f>VLOOKUP(A108,CATRAB!$A$1:$T$2603,13,FALSE())</f>
        <v>#N/A</v>
      </c>
      <c r="H108" s="82" t="e">
        <f>VLOOKUP(A108,CATRAB!$A$1:$T$2603,9,FALSE())-10</f>
        <v>#N/A</v>
      </c>
      <c r="I108" s="74">
        <f t="shared" ca="1" si="22"/>
        <v>45392</v>
      </c>
      <c r="J108" s="81" t="e">
        <f t="shared" ca="1" si="23"/>
        <v>#N/A</v>
      </c>
      <c r="K108" s="81" t="e">
        <f t="shared" ca="1" si="24"/>
        <v>#N/A</v>
      </c>
      <c r="L108" s="81" t="e">
        <f t="shared" ca="1" si="25"/>
        <v>#N/A</v>
      </c>
      <c r="M108" s="83" t="str">
        <f t="shared" si="26"/>
        <v/>
      </c>
      <c r="N108" s="84" t="e">
        <f t="shared" si="27"/>
        <v>#REF!</v>
      </c>
    </row>
    <row r="109" spans="1:14" x14ac:dyDescent="0.25">
      <c r="F109" s="81" t="str">
        <f t="shared" si="21"/>
        <v/>
      </c>
      <c r="G109" s="74" t="e">
        <f>VLOOKUP(A109,CATRAB!$A$1:$T$2603,13,FALSE())</f>
        <v>#N/A</v>
      </c>
      <c r="H109" s="82" t="e">
        <f>VLOOKUP(A109,CATRAB!$A$1:$T$2603,9,FALSE())-10</f>
        <v>#N/A</v>
      </c>
      <c r="I109" s="74">
        <f t="shared" ca="1" si="22"/>
        <v>45392</v>
      </c>
      <c r="J109" s="81" t="e">
        <f t="shared" ca="1" si="23"/>
        <v>#N/A</v>
      </c>
      <c r="K109" s="81" t="e">
        <f t="shared" ca="1" si="24"/>
        <v>#N/A</v>
      </c>
      <c r="L109" s="91" t="e">
        <f t="shared" ca="1" si="25"/>
        <v>#N/A</v>
      </c>
      <c r="M109" s="83" t="str">
        <f t="shared" si="26"/>
        <v/>
      </c>
      <c r="N109" s="84" t="str">
        <f>IFERROR(GETPIVOTDATA("Soma de CONT ETAPA CONCLUÍDA",$A$3,"EVT",A109)/12,"")</f>
        <v/>
      </c>
    </row>
    <row r="110" spans="1:14" x14ac:dyDescent="0.25">
      <c r="F110" s="81" t="str">
        <f t="shared" si="21"/>
        <v/>
      </c>
      <c r="G110" s="74" t="e">
        <f>VLOOKUP(A110,CATRAB!$A$1:$T$2603,13,FALSE())</f>
        <v>#N/A</v>
      </c>
      <c r="H110" s="82" t="e">
        <f>VLOOKUP(A110,CATRAB!$A$1:$T$2603,9,FALSE())-10</f>
        <v>#N/A</v>
      </c>
      <c r="I110" s="74">
        <f t="shared" ca="1" si="22"/>
        <v>45392</v>
      </c>
      <c r="J110" s="81" t="e">
        <f t="shared" ca="1" si="23"/>
        <v>#N/A</v>
      </c>
      <c r="K110" s="81" t="e">
        <f t="shared" ca="1" si="24"/>
        <v>#N/A</v>
      </c>
      <c r="L110" s="81" t="e">
        <f t="shared" ca="1" si="25"/>
        <v>#N/A</v>
      </c>
      <c r="M110" s="83" t="str">
        <f t="shared" si="26"/>
        <v/>
      </c>
      <c r="N110" s="84" t="str">
        <f>IFERROR(GETPIVOTDATA("Soma de CONT ETAPA CONCLUÍDA",$A$3,"EVT",A110)/12,"")</f>
        <v/>
      </c>
    </row>
    <row r="111" spans="1:14" x14ac:dyDescent="0.25">
      <c r="F111" s="81" t="str">
        <f t="shared" si="21"/>
        <v/>
      </c>
      <c r="G111" s="74" t="str">
        <f>IFERROR(VLOOKUP(A111,CATRAB!$A$1:$T$2603,13,FALSE()),"")</f>
        <v/>
      </c>
      <c r="H111" s="82" t="str">
        <f>IFERROR(VLOOKUP(A111,CATRAB!$A$1:$T$2603,9,FALSE())-10,"")</f>
        <v/>
      </c>
      <c r="I111" s="74" t="str">
        <f t="shared" ref="I111:I130" ca="1" si="28">IF(G111="","",TODAY())</f>
        <v/>
      </c>
      <c r="J111" s="81" t="str">
        <f t="shared" ref="J111:J130" ca="1" si="29">IFERROR(I111-G111,"")</f>
        <v/>
      </c>
      <c r="K111" s="81" t="str">
        <f t="shared" ref="K111:K130" si="30">IF(G111="","",IFERROR(IF(AND(H111&gt;=I111,N111&lt;&gt;1),"No prazo",IF(AND(H111&lt;I111,N111&lt;&gt;1),"Atrasado",IF(N111=1,"Concluído",""))),""))</f>
        <v/>
      </c>
      <c r="L111" s="81" t="str">
        <f t="shared" ca="1" si="25"/>
        <v/>
      </c>
      <c r="M111" s="83" t="str">
        <f t="shared" si="26"/>
        <v/>
      </c>
      <c r="N111" s="84" t="str">
        <f t="shared" ref="N111:N130" si="31">IF(G111="","",IFERROR(GETPIVOTDATA("Soma de CONT ETAPA CONCLUÍDA",$A$3,"EVT",A111)/12,""))</f>
        <v/>
      </c>
    </row>
    <row r="112" spans="1:14" x14ac:dyDescent="0.25">
      <c r="A112" s="107"/>
      <c r="F112" s="81" t="str">
        <f t="shared" si="21"/>
        <v/>
      </c>
      <c r="G112" s="74" t="str">
        <f>IFERROR(VLOOKUP(A112,CATRAB!$A$1:$T$2603,13,FALSE()),"")</f>
        <v/>
      </c>
      <c r="H112" s="82" t="str">
        <f>IFERROR(VLOOKUP(A112,CATRAB!$A$1:$T$2603,9,FALSE())-10,"")</f>
        <v/>
      </c>
      <c r="I112" s="74" t="str">
        <f t="shared" ca="1" si="28"/>
        <v/>
      </c>
      <c r="J112" s="81" t="str">
        <f t="shared" ca="1" si="29"/>
        <v/>
      </c>
      <c r="K112" s="81" t="str">
        <f t="shared" si="30"/>
        <v/>
      </c>
      <c r="L112" s="81" t="str">
        <f t="shared" ca="1" si="25"/>
        <v/>
      </c>
      <c r="M112" s="83" t="str">
        <f t="shared" si="26"/>
        <v/>
      </c>
      <c r="N112" s="84" t="str">
        <f t="shared" si="31"/>
        <v/>
      </c>
    </row>
    <row r="113" spans="1:14" x14ac:dyDescent="0.25">
      <c r="A113" s="107"/>
      <c r="F113" s="81" t="str">
        <f t="shared" si="21"/>
        <v/>
      </c>
      <c r="G113" s="74" t="str">
        <f>IFERROR(VLOOKUP(A113,CATRAB!$A$1:$T$2603,13,FALSE()),"")</f>
        <v/>
      </c>
      <c r="H113" s="82" t="str">
        <f>IFERROR(VLOOKUP(A113,CATRAB!$A$1:$T$2603,9,FALSE())-10,"")</f>
        <v/>
      </c>
      <c r="I113" s="74" t="str">
        <f t="shared" ca="1" si="28"/>
        <v/>
      </c>
      <c r="J113" s="81" t="str">
        <f t="shared" ca="1" si="29"/>
        <v/>
      </c>
      <c r="K113" s="81" t="str">
        <f t="shared" si="30"/>
        <v/>
      </c>
      <c r="L113" s="81" t="str">
        <f t="shared" ca="1" si="25"/>
        <v/>
      </c>
      <c r="M113" s="83" t="str">
        <f t="shared" si="26"/>
        <v/>
      </c>
      <c r="N113" s="84" t="str">
        <f t="shared" si="31"/>
        <v/>
      </c>
    </row>
    <row r="114" spans="1:14" x14ac:dyDescent="0.25">
      <c r="F114" s="81" t="str">
        <f t="shared" si="21"/>
        <v/>
      </c>
      <c r="G114" s="74" t="str">
        <f>IFERROR(VLOOKUP(A114,CATRAB!$A$1:$T$2603,13,FALSE()),"")</f>
        <v/>
      </c>
      <c r="H114" s="82" t="str">
        <f>IFERROR(VLOOKUP(A114,CATRAB!$A$1:$T$2603,9,FALSE())-10,"")</f>
        <v/>
      </c>
      <c r="I114" s="74" t="str">
        <f t="shared" ca="1" si="28"/>
        <v/>
      </c>
      <c r="J114" s="81" t="str">
        <f t="shared" ca="1" si="29"/>
        <v/>
      </c>
      <c r="K114" s="81" t="str">
        <f t="shared" si="30"/>
        <v/>
      </c>
      <c r="L114" s="81" t="str">
        <f t="shared" ca="1" si="25"/>
        <v/>
      </c>
      <c r="M114" s="83" t="str">
        <f t="shared" si="26"/>
        <v/>
      </c>
      <c r="N114" s="84" t="str">
        <f t="shared" si="31"/>
        <v/>
      </c>
    </row>
    <row r="115" spans="1:14" x14ac:dyDescent="0.25">
      <c r="F115" s="81" t="str">
        <f t="shared" si="21"/>
        <v/>
      </c>
      <c r="G115" s="74" t="str">
        <f>IFERROR(VLOOKUP(A115,CATRAB!$A$1:$T$2603,13,FALSE()),"")</f>
        <v/>
      </c>
      <c r="H115" s="82" t="str">
        <f>IFERROR(VLOOKUP(A115,CATRAB!$A$1:$T$2603,9,FALSE())-10,"")</f>
        <v/>
      </c>
      <c r="I115" s="74" t="str">
        <f t="shared" ca="1" si="28"/>
        <v/>
      </c>
      <c r="J115" s="81" t="str">
        <f t="shared" ca="1" si="29"/>
        <v/>
      </c>
      <c r="K115" s="81" t="str">
        <f t="shared" si="30"/>
        <v/>
      </c>
      <c r="L115" s="81" t="str">
        <f t="shared" ca="1" si="25"/>
        <v/>
      </c>
      <c r="M115" s="83" t="str">
        <f t="shared" si="26"/>
        <v/>
      </c>
      <c r="N115" s="84" t="str">
        <f t="shared" si="31"/>
        <v/>
      </c>
    </row>
    <row r="116" spans="1:14" x14ac:dyDescent="0.25">
      <c r="F116" s="81" t="str">
        <f t="shared" si="21"/>
        <v/>
      </c>
      <c r="G116" s="74" t="str">
        <f>IFERROR(VLOOKUP(A116,CATRAB!$A$1:$T$2603,13,FALSE()),"")</f>
        <v/>
      </c>
      <c r="H116" s="82" t="str">
        <f>IFERROR(VLOOKUP(A116,CATRAB!$A$1:$T$2603,9,FALSE())-10,"")</f>
        <v/>
      </c>
      <c r="I116" s="74" t="str">
        <f t="shared" ca="1" si="28"/>
        <v/>
      </c>
      <c r="J116" s="81" t="str">
        <f t="shared" ca="1" si="29"/>
        <v/>
      </c>
      <c r="K116" s="81" t="str">
        <f t="shared" si="30"/>
        <v/>
      </c>
      <c r="L116" s="81" t="str">
        <f t="shared" ca="1" si="25"/>
        <v/>
      </c>
      <c r="M116" s="83" t="str">
        <f t="shared" si="26"/>
        <v/>
      </c>
      <c r="N116" s="84" t="str">
        <f t="shared" si="31"/>
        <v/>
      </c>
    </row>
    <row r="117" spans="1:14" x14ac:dyDescent="0.25">
      <c r="F117" s="81" t="str">
        <f t="shared" si="21"/>
        <v/>
      </c>
      <c r="G117" s="74" t="str">
        <f>IFERROR(VLOOKUP(A117,CATRAB!$A$1:$T$2603,13,FALSE()),"")</f>
        <v/>
      </c>
      <c r="H117" s="82" t="str">
        <f>IFERROR(VLOOKUP(A117,CATRAB!$A$1:$T$2603,9,FALSE())-10,"")</f>
        <v/>
      </c>
      <c r="I117" s="74" t="str">
        <f t="shared" ca="1" si="28"/>
        <v/>
      </c>
      <c r="J117" s="81" t="str">
        <f t="shared" ca="1" si="29"/>
        <v/>
      </c>
      <c r="K117" s="81" t="str">
        <f t="shared" si="30"/>
        <v/>
      </c>
      <c r="L117" s="81" t="str">
        <f t="shared" ca="1" si="25"/>
        <v/>
      </c>
      <c r="M117" s="83" t="str">
        <f t="shared" si="26"/>
        <v/>
      </c>
      <c r="N117" s="84" t="str">
        <f t="shared" si="31"/>
        <v/>
      </c>
    </row>
    <row r="118" spans="1:14" x14ac:dyDescent="0.25">
      <c r="F118" s="81" t="str">
        <f t="shared" si="21"/>
        <v/>
      </c>
      <c r="G118" s="74" t="str">
        <f>IFERROR(VLOOKUP(A118,CATRAB!$A$1:$T$2603,13,FALSE()),"")</f>
        <v/>
      </c>
      <c r="H118" s="82" t="str">
        <f>IFERROR(VLOOKUP(A118,CATRAB!$A$1:$T$2603,9,FALSE())-10,"")</f>
        <v/>
      </c>
      <c r="I118" s="74" t="str">
        <f t="shared" ca="1" si="28"/>
        <v/>
      </c>
      <c r="J118" s="81" t="str">
        <f t="shared" ca="1" si="29"/>
        <v/>
      </c>
      <c r="K118" s="81" t="str">
        <f t="shared" si="30"/>
        <v/>
      </c>
      <c r="L118" s="81" t="str">
        <f t="shared" ca="1" si="25"/>
        <v/>
      </c>
      <c r="M118" s="83" t="str">
        <f t="shared" si="26"/>
        <v/>
      </c>
      <c r="N118" s="84" t="str">
        <f t="shared" si="31"/>
        <v/>
      </c>
    </row>
    <row r="119" spans="1:14" x14ac:dyDescent="0.25">
      <c r="F119" s="81" t="str">
        <f t="shared" si="21"/>
        <v/>
      </c>
      <c r="G119" s="74" t="str">
        <f>IFERROR(VLOOKUP(A119,CATRAB!$A$1:$T$2603,13,FALSE()),"")</f>
        <v/>
      </c>
      <c r="H119" s="82" t="str">
        <f>IFERROR(VLOOKUP(A119,CATRAB!$A$1:$T$2603,9,FALSE())-10,"")</f>
        <v/>
      </c>
      <c r="I119" s="74" t="str">
        <f t="shared" ca="1" si="28"/>
        <v/>
      </c>
      <c r="J119" s="81" t="str">
        <f t="shared" ca="1" si="29"/>
        <v/>
      </c>
      <c r="K119" s="81" t="str">
        <f t="shared" si="30"/>
        <v/>
      </c>
      <c r="L119" s="81" t="str">
        <f t="shared" ca="1" si="25"/>
        <v/>
      </c>
      <c r="M119" s="83" t="str">
        <f t="shared" si="26"/>
        <v/>
      </c>
      <c r="N119" s="84" t="str">
        <f t="shared" si="31"/>
        <v/>
      </c>
    </row>
    <row r="120" spans="1:14" x14ac:dyDescent="0.25">
      <c r="F120" s="81" t="str">
        <f t="shared" si="21"/>
        <v/>
      </c>
      <c r="G120" s="74" t="str">
        <f>IFERROR(VLOOKUP(A120,CATRAB!$A$1:$T$2603,13,FALSE()),"")</f>
        <v/>
      </c>
      <c r="H120" s="82" t="str">
        <f>IFERROR(VLOOKUP(A120,CATRAB!$A$1:$T$2603,9,FALSE())-10,"")</f>
        <v/>
      </c>
      <c r="I120" s="74" t="str">
        <f t="shared" ca="1" si="28"/>
        <v/>
      </c>
      <c r="J120" s="81" t="str">
        <f t="shared" ca="1" si="29"/>
        <v/>
      </c>
      <c r="K120" s="81" t="str">
        <f t="shared" si="30"/>
        <v/>
      </c>
      <c r="L120" s="81" t="str">
        <f t="shared" ca="1" si="25"/>
        <v/>
      </c>
      <c r="M120" s="83" t="str">
        <f t="shared" si="26"/>
        <v/>
      </c>
      <c r="N120" s="84" t="str">
        <f t="shared" si="31"/>
        <v/>
      </c>
    </row>
    <row r="121" spans="1:14" x14ac:dyDescent="0.25">
      <c r="F121" s="81" t="str">
        <f t="shared" si="21"/>
        <v/>
      </c>
      <c r="G121" s="74" t="str">
        <f>IFERROR(VLOOKUP(A121,CATRAB!$A$1:$T$2603,13,FALSE()),"")</f>
        <v/>
      </c>
      <c r="H121" s="82" t="str">
        <f>IFERROR(VLOOKUP(A121,CATRAB!$A$1:$T$2603,9,FALSE())-10,"")</f>
        <v/>
      </c>
      <c r="I121" s="74" t="str">
        <f t="shared" ca="1" si="28"/>
        <v/>
      </c>
      <c r="J121" s="81" t="str">
        <f t="shared" ca="1" si="29"/>
        <v/>
      </c>
      <c r="K121" s="81" t="str">
        <f t="shared" si="30"/>
        <v/>
      </c>
      <c r="L121" s="81" t="str">
        <f t="shared" ca="1" si="25"/>
        <v/>
      </c>
      <c r="M121" s="83" t="str">
        <f t="shared" si="26"/>
        <v/>
      </c>
      <c r="N121" s="84" t="str">
        <f t="shared" si="31"/>
        <v/>
      </c>
    </row>
    <row r="122" spans="1:14" x14ac:dyDescent="0.25">
      <c r="F122" s="81" t="str">
        <f t="shared" si="21"/>
        <v/>
      </c>
      <c r="G122" s="74" t="str">
        <f>IFERROR(VLOOKUP(A122,CATRAB!$A$1:$T$2603,13,FALSE()),"")</f>
        <v/>
      </c>
      <c r="H122" s="82" t="str">
        <f>IFERROR(VLOOKUP(A122,CATRAB!$A$1:$T$2603,9,FALSE())-10,"")</f>
        <v/>
      </c>
      <c r="I122" s="74" t="str">
        <f t="shared" ca="1" si="28"/>
        <v/>
      </c>
      <c r="J122" s="81" t="str">
        <f t="shared" ca="1" si="29"/>
        <v/>
      </c>
      <c r="K122" s="81" t="str">
        <f t="shared" si="30"/>
        <v/>
      </c>
      <c r="L122" s="81" t="str">
        <f t="shared" ca="1" si="25"/>
        <v/>
      </c>
      <c r="M122" s="83" t="str">
        <f t="shared" si="26"/>
        <v/>
      </c>
      <c r="N122" s="84" t="str">
        <f t="shared" si="31"/>
        <v/>
      </c>
    </row>
    <row r="123" spans="1:14" x14ac:dyDescent="0.25">
      <c r="F123" s="81" t="str">
        <f t="shared" si="21"/>
        <v/>
      </c>
      <c r="G123" s="74" t="str">
        <f>IFERROR(VLOOKUP(A123,CATRAB!$A$1:$T$2603,13,FALSE()),"")</f>
        <v/>
      </c>
      <c r="H123" s="82" t="str">
        <f>IFERROR(VLOOKUP(A123,CATRAB!$A$1:$T$2603,9,FALSE())-10,"")</f>
        <v/>
      </c>
      <c r="I123" s="74" t="str">
        <f t="shared" ca="1" si="28"/>
        <v/>
      </c>
      <c r="J123" s="81" t="str">
        <f t="shared" ca="1" si="29"/>
        <v/>
      </c>
      <c r="K123" s="81" t="str">
        <f t="shared" si="30"/>
        <v/>
      </c>
      <c r="L123" s="81" t="str">
        <f t="shared" ca="1" si="25"/>
        <v/>
      </c>
      <c r="M123" s="83" t="str">
        <f t="shared" si="26"/>
        <v/>
      </c>
      <c r="N123" s="84" t="str">
        <f t="shared" si="31"/>
        <v/>
      </c>
    </row>
    <row r="124" spans="1:14" x14ac:dyDescent="0.25">
      <c r="F124" s="81" t="str">
        <f t="shared" si="21"/>
        <v/>
      </c>
      <c r="G124" s="74" t="str">
        <f>IFERROR(VLOOKUP(A124,CATRAB!$A$1:$T$2603,13,FALSE()),"")</f>
        <v/>
      </c>
      <c r="H124" s="82" t="str">
        <f>IFERROR(VLOOKUP(A124,CATRAB!$A$1:$T$2603,9,FALSE())-10,"")</f>
        <v/>
      </c>
      <c r="I124" s="74" t="str">
        <f t="shared" ca="1" si="28"/>
        <v/>
      </c>
      <c r="J124" s="81" t="str">
        <f t="shared" ca="1" si="29"/>
        <v/>
      </c>
      <c r="K124" s="81" t="str">
        <f t="shared" si="30"/>
        <v/>
      </c>
      <c r="L124" s="81" t="str">
        <f t="shared" ca="1" si="25"/>
        <v/>
      </c>
      <c r="M124" s="83" t="str">
        <f t="shared" si="26"/>
        <v/>
      </c>
      <c r="N124" s="84" t="str">
        <f t="shared" si="31"/>
        <v/>
      </c>
    </row>
    <row r="125" spans="1:14" x14ac:dyDescent="0.25">
      <c r="F125" s="81" t="str">
        <f t="shared" si="21"/>
        <v/>
      </c>
      <c r="G125" s="74" t="str">
        <f>IFERROR(VLOOKUP(A125,CATRAB!$A$1:$T$2603,13,FALSE()),"")</f>
        <v/>
      </c>
      <c r="H125" s="82" t="str">
        <f>IFERROR(VLOOKUP(A125,CATRAB!$A$1:$T$2603,9,FALSE())-10,"")</f>
        <v/>
      </c>
      <c r="I125" s="74" t="str">
        <f t="shared" ca="1" si="28"/>
        <v/>
      </c>
      <c r="J125" s="81" t="str">
        <f t="shared" ca="1" si="29"/>
        <v/>
      </c>
      <c r="K125" s="81" t="str">
        <f t="shared" si="30"/>
        <v/>
      </c>
      <c r="L125" s="81" t="str">
        <f t="shared" ca="1" si="25"/>
        <v/>
      </c>
      <c r="M125" s="83" t="str">
        <f t="shared" si="26"/>
        <v/>
      </c>
      <c r="N125" s="84" t="str">
        <f t="shared" si="31"/>
        <v/>
      </c>
    </row>
    <row r="126" spans="1:14" x14ac:dyDescent="0.25">
      <c r="F126" s="81" t="str">
        <f t="shared" si="21"/>
        <v/>
      </c>
      <c r="G126" s="74" t="str">
        <f>IFERROR(VLOOKUP(A126,CATRAB!$A$1:$T$2603,13,FALSE()),"")</f>
        <v/>
      </c>
      <c r="H126" s="82" t="str">
        <f>IFERROR(VLOOKUP(A126,CATRAB!$A$1:$T$2603,9,FALSE())-10,"")</f>
        <v/>
      </c>
      <c r="I126" s="74" t="str">
        <f t="shared" ca="1" si="28"/>
        <v/>
      </c>
      <c r="J126" s="81" t="str">
        <f t="shared" ca="1" si="29"/>
        <v/>
      </c>
      <c r="K126" s="81" t="str">
        <f t="shared" si="30"/>
        <v/>
      </c>
      <c r="L126" s="81" t="str">
        <f t="shared" ca="1" si="25"/>
        <v/>
      </c>
      <c r="M126" s="83" t="str">
        <f t="shared" si="26"/>
        <v/>
      </c>
      <c r="N126" s="84" t="str">
        <f t="shared" si="31"/>
        <v/>
      </c>
    </row>
    <row r="127" spans="1:14" x14ac:dyDescent="0.25">
      <c r="F127" s="81" t="str">
        <f t="shared" si="21"/>
        <v/>
      </c>
      <c r="G127" s="74" t="str">
        <f>IFERROR(VLOOKUP(A127,CATRAB!$A$1:$T$2603,13,FALSE()),"")</f>
        <v/>
      </c>
      <c r="H127" s="82" t="str">
        <f>IFERROR(VLOOKUP(A127,CATRAB!$A$1:$T$2603,9,FALSE())-10,"")</f>
        <v/>
      </c>
      <c r="I127" s="74" t="str">
        <f t="shared" ca="1" si="28"/>
        <v/>
      </c>
      <c r="J127" s="81" t="str">
        <f t="shared" ca="1" si="29"/>
        <v/>
      </c>
      <c r="K127" s="81" t="str">
        <f t="shared" si="30"/>
        <v/>
      </c>
      <c r="L127" s="81" t="str">
        <f t="shared" ca="1" si="25"/>
        <v/>
      </c>
      <c r="M127" s="83" t="str">
        <f t="shared" si="26"/>
        <v/>
      </c>
      <c r="N127" s="84" t="str">
        <f t="shared" si="31"/>
        <v/>
      </c>
    </row>
    <row r="128" spans="1:14" x14ac:dyDescent="0.25">
      <c r="F128" s="81" t="str">
        <f t="shared" si="21"/>
        <v/>
      </c>
      <c r="G128" s="74" t="str">
        <f>IFERROR(VLOOKUP(A128,CATRAB!$A$1:$T$2603,13,FALSE()),"")</f>
        <v/>
      </c>
      <c r="H128" s="82" t="str">
        <f>IFERROR(VLOOKUP(A128,CATRAB!$A$1:$T$2603,9,FALSE())-10,"")</f>
        <v/>
      </c>
      <c r="I128" s="74" t="str">
        <f t="shared" ca="1" si="28"/>
        <v/>
      </c>
      <c r="J128" s="81" t="str">
        <f t="shared" ca="1" si="29"/>
        <v/>
      </c>
      <c r="K128" s="81" t="str">
        <f t="shared" si="30"/>
        <v/>
      </c>
      <c r="L128" s="81" t="str">
        <f t="shared" ca="1" si="25"/>
        <v/>
      </c>
      <c r="M128" s="83" t="str">
        <f t="shared" si="26"/>
        <v/>
      </c>
      <c r="N128" s="84" t="str">
        <f t="shared" si="31"/>
        <v/>
      </c>
    </row>
    <row r="129" spans="6:14" x14ac:dyDescent="0.25">
      <c r="F129" s="81" t="str">
        <f t="shared" si="21"/>
        <v/>
      </c>
      <c r="G129" s="74" t="str">
        <f>IFERROR(VLOOKUP(A129,CATRAB!$A$1:$T$2603,13,FALSE()),"")</f>
        <v/>
      </c>
      <c r="H129" s="82" t="str">
        <f>IFERROR(VLOOKUP(A129,CATRAB!$A$1:$T$2603,9,FALSE())-10,"")</f>
        <v/>
      </c>
      <c r="I129" s="74" t="str">
        <f t="shared" ca="1" si="28"/>
        <v/>
      </c>
      <c r="J129" s="81" t="str">
        <f t="shared" ca="1" si="29"/>
        <v/>
      </c>
      <c r="K129" s="81" t="str">
        <f t="shared" si="30"/>
        <v/>
      </c>
      <c r="L129" s="81" t="str">
        <f t="shared" ca="1" si="25"/>
        <v/>
      </c>
      <c r="M129" s="83" t="str">
        <f t="shared" si="26"/>
        <v/>
      </c>
      <c r="N129" s="84" t="str">
        <f t="shared" si="31"/>
        <v/>
      </c>
    </row>
    <row r="130" spans="6:14" x14ac:dyDescent="0.25">
      <c r="F130" s="81" t="str">
        <f t="shared" si="21"/>
        <v/>
      </c>
      <c r="G130" s="74" t="str">
        <f>IFERROR(VLOOKUP(A130,CATRAB!$A$1:$T$2603,13,FALSE()),"")</f>
        <v/>
      </c>
      <c r="H130" s="82" t="str">
        <f>IFERROR(VLOOKUP(A130,CATRAB!$A$1:$T$2603,9,FALSE())-10,"")</f>
        <v/>
      </c>
      <c r="I130" s="74" t="str">
        <f t="shared" ca="1" si="28"/>
        <v/>
      </c>
      <c r="J130" s="81" t="str">
        <f t="shared" ca="1" si="29"/>
        <v/>
      </c>
      <c r="K130" s="81" t="str">
        <f t="shared" si="30"/>
        <v/>
      </c>
      <c r="L130" s="81" t="str">
        <f t="shared" ca="1" si="25"/>
        <v/>
      </c>
      <c r="M130" s="83" t="str">
        <f t="shared" si="26"/>
        <v/>
      </c>
      <c r="N130" s="84" t="str">
        <f t="shared" si="31"/>
        <v/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3"/>
  <sheetViews>
    <sheetView zoomScaleNormal="100" workbookViewId="0">
      <selection activeCell="B17" activeCellId="1" sqref="I903:I913 B17"/>
    </sheetView>
  </sheetViews>
  <sheetFormatPr defaultColWidth="8.7109375" defaultRowHeight="15" x14ac:dyDescent="0.25"/>
  <cols>
    <col min="1" max="1" width="20.140625" customWidth="1"/>
    <col min="2" max="2" width="16.5703125" customWidth="1"/>
    <col min="3" max="3" width="20.140625" customWidth="1"/>
    <col min="4" max="4" width="20.28515625" customWidth="1"/>
    <col min="22" max="23" width="20.140625" customWidth="1"/>
    <col min="24" max="24" width="20.42578125" customWidth="1"/>
  </cols>
  <sheetData>
    <row r="3" spans="1:24" x14ac:dyDescent="0.25">
      <c r="A3" s="57" t="s">
        <v>1</v>
      </c>
      <c r="B3" s="58" t="s">
        <v>234</v>
      </c>
      <c r="C3" s="108" t="s">
        <v>235</v>
      </c>
      <c r="D3" s="109" t="s">
        <v>236</v>
      </c>
    </row>
    <row r="4" spans="1:24" x14ac:dyDescent="0.25">
      <c r="A4" s="62" t="s">
        <v>151</v>
      </c>
      <c r="B4" s="63">
        <v>132</v>
      </c>
      <c r="C4" s="110" t="str">
        <f t="shared" ref="C4:C10" si="0">A4</f>
        <v>CLG</v>
      </c>
      <c r="D4" s="111" t="e">
        <f>GETPIVOTDATA("EVT",$A$3,"GERENCIA","CLG")/12</f>
        <v>#REF!</v>
      </c>
    </row>
    <row r="5" spans="1:24" x14ac:dyDescent="0.25">
      <c r="A5" s="66" t="s">
        <v>188</v>
      </c>
      <c r="B5" s="67">
        <v>204</v>
      </c>
      <c r="C5" s="112" t="str">
        <f t="shared" si="0"/>
        <v>Fardamento</v>
      </c>
      <c r="D5" s="113" t="e">
        <f>GETPIVOTDATA("EVT",$A$3,"GERENCIA","Fardamento")/12</f>
        <v>#REF!</v>
      </c>
      <c r="V5" s="200" t="s">
        <v>235</v>
      </c>
      <c r="W5" s="201" t="s">
        <v>237</v>
      </c>
      <c r="X5" s="201"/>
    </row>
    <row r="6" spans="1:24" x14ac:dyDescent="0.25">
      <c r="A6" s="66" t="s">
        <v>107</v>
      </c>
      <c r="B6" s="67">
        <v>216</v>
      </c>
      <c r="C6" s="114" t="str">
        <f t="shared" si="0"/>
        <v>Gêneros Alimentícios</v>
      </c>
      <c r="D6" s="115" t="e">
        <f>GETPIVOTDATA("EVT",$A$3,"GERENCIA","Gêneros Alimentícios")/12</f>
        <v>#REF!</v>
      </c>
      <c r="V6" s="200"/>
      <c r="W6" s="116" t="s">
        <v>238</v>
      </c>
      <c r="X6" s="117" t="s">
        <v>239</v>
      </c>
    </row>
    <row r="7" spans="1:24" x14ac:dyDescent="0.25">
      <c r="A7" s="66" t="s">
        <v>69</v>
      </c>
      <c r="B7" s="67">
        <v>228</v>
      </c>
      <c r="C7" s="112" t="str">
        <f t="shared" si="0"/>
        <v>Material Comum</v>
      </c>
      <c r="D7" s="113" t="e">
        <f>GETPIVOTDATA("EVT",$A$3,"GERENCIA","Material Comum")/12</f>
        <v>#REF!</v>
      </c>
      <c r="V7" s="110" t="s">
        <v>151</v>
      </c>
      <c r="W7" s="118">
        <v>4</v>
      </c>
      <c r="X7" s="119">
        <v>7</v>
      </c>
    </row>
    <row r="8" spans="1:24" x14ac:dyDescent="0.25">
      <c r="A8" s="66" t="s">
        <v>23</v>
      </c>
      <c r="B8" s="67">
        <v>252</v>
      </c>
      <c r="C8" s="114" t="str">
        <f t="shared" si="0"/>
        <v>Material de Saúde</v>
      </c>
      <c r="D8" s="115" t="e">
        <f>GETPIVOTDATA("EVT",$A$3,"GERENCIA","Material de Saúde")/12</f>
        <v>#REF!</v>
      </c>
      <c r="V8" s="112" t="s">
        <v>188</v>
      </c>
      <c r="W8" s="120">
        <v>6</v>
      </c>
      <c r="X8" s="121">
        <v>11</v>
      </c>
    </row>
    <row r="9" spans="1:24" x14ac:dyDescent="0.25">
      <c r="A9" s="66" t="s">
        <v>125</v>
      </c>
      <c r="B9" s="67">
        <v>12</v>
      </c>
      <c r="C9" s="112" t="str">
        <f t="shared" si="0"/>
        <v>Munição</v>
      </c>
      <c r="D9" s="113" t="e">
        <f>GETPIVOTDATA("EVT",$A$3,"GERENCIA","Munição")/12</f>
        <v>#REF!</v>
      </c>
      <c r="V9" s="114" t="s">
        <v>107</v>
      </c>
      <c r="W9" s="122">
        <v>14</v>
      </c>
      <c r="X9" s="123">
        <v>4</v>
      </c>
    </row>
    <row r="10" spans="1:24" x14ac:dyDescent="0.25">
      <c r="A10" s="66" t="s">
        <v>129</v>
      </c>
      <c r="B10" s="124">
        <v>84</v>
      </c>
      <c r="C10" s="125" t="str">
        <f t="shared" si="0"/>
        <v>Viaturas</v>
      </c>
      <c r="D10" s="126" t="e">
        <f>GETPIVOTDATA("EVT",$A$3,"GERENCIA","Viaturas")/12</f>
        <v>#REF!</v>
      </c>
      <c r="V10" s="112" t="s">
        <v>69</v>
      </c>
      <c r="W10" s="120">
        <v>10</v>
      </c>
      <c r="X10" s="121">
        <v>9</v>
      </c>
    </row>
    <row r="11" spans="1:24" x14ac:dyDescent="0.25">
      <c r="A11" s="98" t="s">
        <v>233</v>
      </c>
      <c r="B11" s="127">
        <v>1128</v>
      </c>
      <c r="C11" s="128" t="s">
        <v>240</v>
      </c>
      <c r="D11" s="129" t="e">
        <f>GETPIVOTDATA("EVT",$A$3)/12</f>
        <v>#REF!</v>
      </c>
      <c r="V11" s="114" t="s">
        <v>23</v>
      </c>
      <c r="W11" s="122">
        <v>7</v>
      </c>
      <c r="X11" s="123">
        <v>18</v>
      </c>
    </row>
    <row r="12" spans="1:24" x14ac:dyDescent="0.25">
      <c r="V12" s="112" t="s">
        <v>125</v>
      </c>
      <c r="W12" s="120">
        <v>0</v>
      </c>
      <c r="X12" s="121">
        <v>1</v>
      </c>
    </row>
    <row r="13" spans="1:24" x14ac:dyDescent="0.25">
      <c r="V13" s="125" t="s">
        <v>129</v>
      </c>
      <c r="W13" s="130">
        <v>4</v>
      </c>
      <c r="X13" s="131">
        <v>3</v>
      </c>
    </row>
    <row r="14" spans="1:24" x14ac:dyDescent="0.25">
      <c r="A14" s="200" t="s">
        <v>235</v>
      </c>
      <c r="B14" s="201" t="s">
        <v>237</v>
      </c>
      <c r="C14" s="201"/>
      <c r="D14" s="201"/>
      <c r="V14" s="128" t="s">
        <v>240</v>
      </c>
      <c r="W14" s="132">
        <v>45</v>
      </c>
      <c r="X14" s="133">
        <v>53</v>
      </c>
    </row>
    <row r="15" spans="1:24" x14ac:dyDescent="0.25">
      <c r="A15" s="200"/>
      <c r="B15" s="116" t="s">
        <v>241</v>
      </c>
      <c r="C15" s="116" t="s">
        <v>242</v>
      </c>
      <c r="D15" s="117" t="s">
        <v>239</v>
      </c>
    </row>
    <row r="16" spans="1:24" x14ac:dyDescent="0.25">
      <c r="A16" s="110" t="str">
        <f t="shared" ref="A16:A22" si="1">A4</f>
        <v>CLG</v>
      </c>
      <c r="B16" s="118">
        <f>COUNTIFS(CATRAB!B:B,'CG MANUAL'!A16,CATRAB!I:I,"&lt;10/01/2023")/12</f>
        <v>0</v>
      </c>
      <c r="C16" s="118">
        <f>COUNTIFS(CATRAB!B:B,'CG MANUAL'!A16,CATRAB!I:I,"&lt;01/07/2023")/12</f>
        <v>0</v>
      </c>
      <c r="D16" s="119">
        <f>COUNTIFS(CATRAB!B:B,'CG MANUAL'!A16,CATRAB!I:I,"&gt;30/06/2023")/12</f>
        <v>11</v>
      </c>
    </row>
    <row r="17" spans="1:4" x14ac:dyDescent="0.25">
      <c r="A17" s="112" t="str">
        <f t="shared" si="1"/>
        <v>Fardamento</v>
      </c>
      <c r="B17" s="120">
        <f>COUNTIFS(CATRAB!B:B,'CG MANUAL'!A17,CATRAB!I:I,"&lt;10/01/2023")/12</f>
        <v>0</v>
      </c>
      <c r="C17" s="120">
        <f>COUNTIFS(CATRAB!B:B,'CG MANUAL'!A17,CATRAB!I:I,"&lt;01/07/2023")/12</f>
        <v>0</v>
      </c>
      <c r="D17" s="121">
        <f>COUNTIFS(CATRAB!B:B,'CG MANUAL'!A17,CATRAB!I:I,"&gt;30/06/2023")/12</f>
        <v>16</v>
      </c>
    </row>
    <row r="18" spans="1:4" x14ac:dyDescent="0.25">
      <c r="A18" s="114" t="str">
        <f t="shared" si="1"/>
        <v>Gêneros Alimentícios</v>
      </c>
      <c r="B18" s="122">
        <f>COUNTIFS(CATRAB!B:B,'CG MANUAL'!A18,CATRAB!I:I,"&lt;10/01/2023")/12</f>
        <v>0</v>
      </c>
      <c r="C18" s="122">
        <f>COUNTIFS(CATRAB!B:B,'CG MANUAL'!A18,CATRAB!I:I,"&lt;01/07/2023")/12</f>
        <v>0</v>
      </c>
      <c r="D18" s="123">
        <f>COUNTIFS(CATRAB!B:B,'CG MANUAL'!A18,CATRAB!I:I,"&gt;30/06/2023")/12</f>
        <v>10.916666666666666</v>
      </c>
    </row>
    <row r="19" spans="1:4" x14ac:dyDescent="0.25">
      <c r="A19" s="112" t="str">
        <f t="shared" si="1"/>
        <v>Material Comum</v>
      </c>
      <c r="B19" s="120">
        <f>COUNTIFS(CATRAB!B:B,'CG MANUAL'!A19,CATRAB!I:I,"&lt;10/01/2023")/12</f>
        <v>0</v>
      </c>
      <c r="C19" s="120">
        <f>COUNTIFS(CATRAB!B:B,'CG MANUAL'!A19,CATRAB!I:I,"&lt;01/07/2023")/12</f>
        <v>2.0833333333333335</v>
      </c>
      <c r="D19" s="121">
        <f>COUNTIFS(CATRAB!B:B,'CG MANUAL'!A19,CATRAB!I:I,"&gt;30/06/2023")/12</f>
        <v>16.916666666666668</v>
      </c>
    </row>
    <row r="20" spans="1:4" x14ac:dyDescent="0.25">
      <c r="A20" s="114" t="str">
        <f t="shared" si="1"/>
        <v>Material de Saúde</v>
      </c>
      <c r="B20" s="122">
        <f>COUNTIFS(CATRAB!B:B,'CG MANUAL'!A20,CATRAB!I:I,"&lt;10/01/2023")/12</f>
        <v>0</v>
      </c>
      <c r="C20" s="122">
        <f>COUNTIFS(CATRAB!B:B,'CG MANUAL'!A20,CATRAB!I:I,"&lt;01/07/2023")/12</f>
        <v>0</v>
      </c>
      <c r="D20" s="123">
        <f>COUNTIFS(CATRAB!B:B,'CG MANUAL'!A20,CATRAB!I:I,"&gt;30/06/2023")/12</f>
        <v>23</v>
      </c>
    </row>
    <row r="21" spans="1:4" x14ac:dyDescent="0.25">
      <c r="A21" s="112" t="str">
        <f t="shared" si="1"/>
        <v>Munição</v>
      </c>
      <c r="B21" s="120">
        <f>COUNTIFS(CATRAB!B:B,'CG MANUAL'!A21,CATRAB!I:I,"&lt;10/01/2023")/12</f>
        <v>0</v>
      </c>
      <c r="C21" s="120">
        <f>COUNTIFS(CATRAB!B:B,'CG MANUAL'!A21,CATRAB!I:I,"&lt;01/07/2023")/12</f>
        <v>0</v>
      </c>
      <c r="D21" s="121">
        <f>COUNTIFS(CATRAB!B:B,'CG MANUAL'!A21,CATRAB!I:I,"&gt;30/06/2023")/12</f>
        <v>1</v>
      </c>
    </row>
    <row r="22" spans="1:4" x14ac:dyDescent="0.25">
      <c r="A22" s="125" t="str">
        <f t="shared" si="1"/>
        <v>Viaturas</v>
      </c>
      <c r="B22" s="130">
        <f>COUNTIFS(CATRAB!B:B,'CG MANUAL'!A22,CATRAB!I:I,"&lt;10/01/2023")/12</f>
        <v>0</v>
      </c>
      <c r="C22" s="130">
        <f>COUNTIFS(CATRAB!B:B,'CG MANUAL'!A22,CATRAB!I:I,"&lt;01/07/2023")/12</f>
        <v>0</v>
      </c>
      <c r="D22" s="131">
        <f>COUNTIFS(CATRAB!B:B,'CG MANUAL'!A22,CATRAB!I:I,"&gt;30/06/2023")/12</f>
        <v>5</v>
      </c>
    </row>
    <row r="23" spans="1:4" x14ac:dyDescent="0.25">
      <c r="A23" s="128" t="s">
        <v>240</v>
      </c>
      <c r="B23" s="132">
        <f>SUM(B16:B22)</f>
        <v>0</v>
      </c>
      <c r="C23" s="132">
        <f>SUM(C16:C22)</f>
        <v>2.0833333333333335</v>
      </c>
      <c r="D23" s="133">
        <f>SUM(D16:D22)</f>
        <v>83.833333333333329</v>
      </c>
    </row>
  </sheetData>
  <mergeCells count="4">
    <mergeCell ref="V5:V6"/>
    <mergeCell ref="W5:X5"/>
    <mergeCell ref="A14:A15"/>
    <mergeCell ref="B14:D1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opLeftCell="A28" zoomScale="70" zoomScaleNormal="70" workbookViewId="0">
      <selection activeCell="A27" activeCellId="1" sqref="I903:I913 A27"/>
    </sheetView>
  </sheetViews>
  <sheetFormatPr defaultColWidth="29.42578125" defaultRowHeight="15" x14ac:dyDescent="0.25"/>
  <cols>
    <col min="1" max="1" width="130" customWidth="1"/>
    <col min="2" max="2" width="41.140625" customWidth="1"/>
    <col min="3" max="3" width="34" customWidth="1"/>
    <col min="4" max="4" width="50.7109375" customWidth="1"/>
    <col min="5" max="5" width="31.140625" customWidth="1"/>
    <col min="6" max="6" width="26.85546875" customWidth="1"/>
    <col min="7" max="7" width="43.85546875" customWidth="1"/>
    <col min="8" max="8" width="40" customWidth="1"/>
    <col min="9" max="9" width="36.85546875" customWidth="1"/>
    <col min="10" max="10" width="26.28515625" customWidth="1"/>
    <col min="11" max="11" width="37.140625" customWidth="1"/>
    <col min="12" max="12" width="24.85546875" customWidth="1"/>
    <col min="13" max="13" width="44.5703125" customWidth="1"/>
    <col min="14" max="14" width="40" customWidth="1"/>
    <col min="15" max="15" width="12.85546875" customWidth="1"/>
    <col min="16" max="16" width="36.85546875" customWidth="1"/>
    <col min="17" max="17" width="12.85546875" customWidth="1"/>
    <col min="18" max="18" width="26.28515625" customWidth="1"/>
    <col min="19" max="19" width="12.85546875" customWidth="1"/>
    <col min="20" max="20" width="37.140625" customWidth="1"/>
    <col min="21" max="21" width="12.85546875" customWidth="1"/>
    <col min="22" max="22" width="24.85546875" customWidth="1"/>
    <col min="23" max="23" width="12.85546875" customWidth="1"/>
    <col min="24" max="24" width="44.5703125" customWidth="1"/>
    <col min="25" max="25" width="12.85546875" customWidth="1"/>
    <col min="26" max="26" width="23.85546875" customWidth="1"/>
    <col min="27" max="27" width="19.28515625" customWidth="1"/>
    <col min="28" max="28" width="39" customWidth="1"/>
    <col min="30" max="30" width="32.140625" customWidth="1"/>
    <col min="32" max="32" width="47.85546875" customWidth="1"/>
    <col min="36" max="36" width="29.28515625" customWidth="1"/>
    <col min="38" max="38" width="42.140625" customWidth="1"/>
    <col min="40" max="40" width="38.42578125" customWidth="1"/>
    <col min="42" max="42" width="35.5703125" customWidth="1"/>
    <col min="44" max="44" width="29.28515625" customWidth="1"/>
    <col min="46" max="46" width="35.42578125" customWidth="1"/>
    <col min="48" max="48" width="29.28515625" customWidth="1"/>
    <col min="50" max="50" width="42.5703125" customWidth="1"/>
    <col min="52" max="52" width="45.5703125" customWidth="1"/>
    <col min="53" max="53" width="45.7109375" customWidth="1"/>
    <col min="54" max="54" width="66.85546875" customWidth="1"/>
    <col min="56" max="56" width="32.140625" customWidth="1"/>
    <col min="58" max="58" width="47.85546875" customWidth="1"/>
    <col min="62" max="62" width="29.28515625" customWidth="1"/>
    <col min="64" max="64" width="42.140625" customWidth="1"/>
    <col min="66" max="66" width="38.42578125" customWidth="1"/>
    <col min="68" max="68" width="35.5703125" customWidth="1"/>
    <col min="70" max="70" width="29.28515625" customWidth="1"/>
    <col min="72" max="72" width="35.42578125" customWidth="1"/>
    <col min="74" max="74" width="29.28515625" customWidth="1"/>
    <col min="76" max="76" width="42.5703125" customWidth="1"/>
    <col min="78" max="78" width="94.42578125" customWidth="1"/>
    <col min="79" max="79" width="94.5703125" customWidth="1"/>
    <col min="80" max="80" width="39" customWidth="1"/>
    <col min="82" max="82" width="32.140625" customWidth="1"/>
    <col min="84" max="84" width="47.85546875" customWidth="1"/>
    <col min="88" max="88" width="29.28515625" customWidth="1"/>
    <col min="90" max="90" width="42.140625" customWidth="1"/>
    <col min="92" max="92" width="38.42578125" customWidth="1"/>
    <col min="94" max="94" width="35.5703125" customWidth="1"/>
    <col min="96" max="96" width="29.28515625" customWidth="1"/>
    <col min="98" max="98" width="35.42578125" customWidth="1"/>
    <col min="100" max="100" width="29.28515625" customWidth="1"/>
    <col min="102" max="102" width="42.5703125" customWidth="1"/>
    <col min="104" max="104" width="37" customWidth="1"/>
    <col min="105" max="105" width="37.140625" customWidth="1"/>
    <col min="106" max="106" width="39" customWidth="1"/>
    <col min="108" max="108" width="32.140625" customWidth="1"/>
    <col min="110" max="110" width="47.85546875" customWidth="1"/>
    <col min="114" max="114" width="29.28515625" customWidth="1"/>
    <col min="116" max="116" width="42.140625" customWidth="1"/>
    <col min="118" max="118" width="38.42578125" customWidth="1"/>
    <col min="120" max="120" width="35.5703125" customWidth="1"/>
    <col min="122" max="122" width="29.28515625" customWidth="1"/>
    <col min="124" max="124" width="35.42578125" customWidth="1"/>
    <col min="126" max="126" width="29.28515625" customWidth="1"/>
    <col min="128" max="128" width="42.5703125" customWidth="1"/>
    <col min="130" max="130" width="40.7109375" customWidth="1"/>
    <col min="131" max="131" width="41" customWidth="1"/>
    <col min="132" max="132" width="39" customWidth="1"/>
    <col min="134" max="134" width="32.140625" customWidth="1"/>
    <col min="136" max="136" width="47.85546875" customWidth="1"/>
    <col min="140" max="140" width="29.28515625" customWidth="1"/>
    <col min="142" max="142" width="42.140625" customWidth="1"/>
    <col min="144" max="144" width="38.42578125" customWidth="1"/>
    <col min="146" max="146" width="35.5703125" customWidth="1"/>
    <col min="148" max="148" width="29.28515625" customWidth="1"/>
    <col min="150" max="150" width="35.42578125" customWidth="1"/>
    <col min="152" max="152" width="29.28515625" customWidth="1"/>
    <col min="154" max="154" width="42.5703125" customWidth="1"/>
    <col min="156" max="156" width="49.28515625" customWidth="1"/>
    <col min="157" max="157" width="49.42578125" customWidth="1"/>
    <col min="158" max="158" width="39" customWidth="1"/>
    <col min="160" max="160" width="32.140625" customWidth="1"/>
    <col min="162" max="162" width="47.85546875" customWidth="1"/>
    <col min="166" max="166" width="29.28515625" customWidth="1"/>
    <col min="168" max="168" width="42.140625" customWidth="1"/>
    <col min="170" max="170" width="38.42578125" customWidth="1"/>
    <col min="172" max="172" width="35.5703125" customWidth="1"/>
    <col min="174" max="174" width="29.28515625" customWidth="1"/>
    <col min="176" max="176" width="35.42578125" customWidth="1"/>
    <col min="178" max="178" width="29.28515625" customWidth="1"/>
    <col min="180" max="180" width="42.5703125" customWidth="1"/>
    <col min="182" max="182" width="44.85546875" customWidth="1"/>
    <col min="183" max="183" width="45.140625" customWidth="1"/>
    <col min="184" max="184" width="39" customWidth="1"/>
    <col min="186" max="186" width="32.140625" customWidth="1"/>
    <col min="188" max="188" width="47.85546875" customWidth="1"/>
    <col min="192" max="192" width="29.28515625" customWidth="1"/>
    <col min="194" max="194" width="42.140625" customWidth="1"/>
    <col min="196" max="196" width="38.42578125" customWidth="1"/>
    <col min="198" max="198" width="35.5703125" customWidth="1"/>
    <col min="200" max="200" width="29.28515625" customWidth="1"/>
    <col min="202" max="202" width="35.42578125" customWidth="1"/>
    <col min="204" max="204" width="29.28515625" customWidth="1"/>
    <col min="206" max="206" width="42.5703125" customWidth="1"/>
    <col min="208" max="208" width="34.85546875" customWidth="1"/>
    <col min="209" max="209" width="35.140625" customWidth="1"/>
    <col min="210" max="210" width="39" customWidth="1"/>
    <col min="212" max="212" width="32.140625" customWidth="1"/>
    <col min="214" max="214" width="47.85546875" customWidth="1"/>
    <col min="218" max="218" width="29.28515625" customWidth="1"/>
    <col min="220" max="220" width="42.140625" customWidth="1"/>
    <col min="222" max="222" width="38.42578125" customWidth="1"/>
    <col min="224" max="224" width="35.5703125" customWidth="1"/>
    <col min="226" max="226" width="29.28515625" customWidth="1"/>
    <col min="228" max="228" width="35.42578125" customWidth="1"/>
    <col min="230" max="230" width="29.28515625" customWidth="1"/>
    <col min="232" max="232" width="42.5703125" customWidth="1"/>
    <col min="234" max="234" width="39.85546875" customWidth="1"/>
    <col min="235" max="235" width="40.140625" customWidth="1"/>
    <col min="236" max="236" width="39" customWidth="1"/>
    <col min="238" max="238" width="32.140625" customWidth="1"/>
    <col min="240" max="240" width="47.85546875" customWidth="1"/>
    <col min="244" max="244" width="29.28515625" customWidth="1"/>
    <col min="246" max="246" width="42.140625" customWidth="1"/>
    <col min="248" max="248" width="38.42578125" customWidth="1"/>
    <col min="250" max="250" width="35.5703125" customWidth="1"/>
    <col min="252" max="252" width="29.28515625" customWidth="1"/>
    <col min="254" max="254" width="35.42578125" customWidth="1"/>
    <col min="256" max="256" width="29.28515625" customWidth="1"/>
    <col min="258" max="258" width="42.5703125" customWidth="1"/>
    <col min="260" max="260" width="46.42578125" customWidth="1"/>
    <col min="261" max="261" width="46.7109375" customWidth="1"/>
    <col min="262" max="262" width="39" customWidth="1"/>
    <col min="264" max="264" width="32.140625" customWidth="1"/>
    <col min="266" max="266" width="47.85546875" customWidth="1"/>
    <col min="270" max="270" width="29.28515625" customWidth="1"/>
    <col min="272" max="272" width="42.140625" customWidth="1"/>
    <col min="274" max="274" width="38.42578125" customWidth="1"/>
    <col min="276" max="276" width="35.5703125" customWidth="1"/>
    <col min="278" max="278" width="29.28515625" customWidth="1"/>
    <col min="280" max="280" width="35.42578125" customWidth="1"/>
    <col min="282" max="282" width="29.28515625" customWidth="1"/>
    <col min="284" max="284" width="42.5703125" customWidth="1"/>
    <col min="286" max="286" width="47.85546875" customWidth="1"/>
    <col min="287" max="287" width="48.140625" customWidth="1"/>
    <col min="288" max="288" width="42.42578125" customWidth="1"/>
    <col min="290" max="290" width="32.140625" customWidth="1"/>
    <col min="292" max="292" width="47.85546875" customWidth="1"/>
    <col min="296" max="296" width="29.28515625" customWidth="1"/>
    <col min="298" max="298" width="42.140625" customWidth="1"/>
    <col min="300" max="300" width="38.42578125" customWidth="1"/>
    <col min="302" max="302" width="35.5703125" customWidth="1"/>
    <col min="304" max="304" width="29.28515625" customWidth="1"/>
    <col min="306" max="306" width="35.42578125" customWidth="1"/>
    <col min="308" max="308" width="29.28515625" customWidth="1"/>
    <col min="310" max="310" width="42.5703125" customWidth="1"/>
    <col min="312" max="312" width="69.85546875" customWidth="1"/>
    <col min="313" max="313" width="70.140625" customWidth="1"/>
    <col min="314" max="314" width="39" customWidth="1"/>
    <col min="316" max="316" width="32.140625" customWidth="1"/>
    <col min="318" max="318" width="47.85546875" customWidth="1"/>
    <col min="322" max="322" width="29.28515625" customWidth="1"/>
    <col min="324" max="324" width="42.140625" customWidth="1"/>
    <col min="326" max="326" width="38.42578125" customWidth="1"/>
    <col min="328" max="328" width="35.5703125" customWidth="1"/>
    <col min="330" max="330" width="29.28515625" customWidth="1"/>
    <col min="332" max="332" width="35.42578125" customWidth="1"/>
    <col min="334" max="334" width="29.28515625" customWidth="1"/>
    <col min="336" max="336" width="42.5703125" customWidth="1"/>
    <col min="338" max="338" width="60.7109375" customWidth="1"/>
    <col min="339" max="339" width="61" customWidth="1"/>
    <col min="340" max="340" width="39" customWidth="1"/>
    <col min="342" max="342" width="32.140625" customWidth="1"/>
    <col min="344" max="344" width="47.85546875" customWidth="1"/>
    <col min="348" max="348" width="29.28515625" customWidth="1"/>
    <col min="350" max="350" width="42.140625" customWidth="1"/>
    <col min="352" max="352" width="38.42578125" customWidth="1"/>
    <col min="354" max="354" width="35.5703125" customWidth="1"/>
    <col min="356" max="356" width="29.28515625" customWidth="1"/>
    <col min="358" max="358" width="35.42578125" customWidth="1"/>
    <col min="360" max="360" width="29.28515625" customWidth="1"/>
    <col min="362" max="362" width="42.5703125" customWidth="1"/>
    <col min="364" max="364" width="57.85546875" customWidth="1"/>
    <col min="365" max="365" width="58.140625" customWidth="1"/>
    <col min="366" max="366" width="83.7109375" customWidth="1"/>
    <col min="368" max="368" width="32.140625" customWidth="1"/>
    <col min="370" max="370" width="47.85546875" customWidth="1"/>
    <col min="374" max="374" width="29.28515625" customWidth="1"/>
    <col min="376" max="376" width="42.140625" customWidth="1"/>
    <col min="378" max="378" width="38.42578125" customWidth="1"/>
    <col min="380" max="380" width="35.5703125" customWidth="1"/>
    <col min="382" max="382" width="29.28515625" customWidth="1"/>
    <col min="384" max="384" width="35.42578125" customWidth="1"/>
    <col min="386" max="386" width="29.28515625" customWidth="1"/>
    <col min="388" max="388" width="42.5703125" customWidth="1"/>
    <col min="390" max="390" width="111.28515625" customWidth="1"/>
    <col min="391" max="391" width="111.42578125" customWidth="1"/>
    <col min="392" max="392" width="39" customWidth="1"/>
    <col min="394" max="394" width="32.140625" customWidth="1"/>
    <col min="396" max="396" width="47.85546875" customWidth="1"/>
    <col min="400" max="400" width="29.28515625" customWidth="1"/>
    <col min="402" max="402" width="42.140625" customWidth="1"/>
    <col min="404" max="404" width="38.42578125" customWidth="1"/>
    <col min="406" max="406" width="35.5703125" customWidth="1"/>
    <col min="408" max="408" width="29.28515625" customWidth="1"/>
    <col min="410" max="410" width="35.42578125" customWidth="1"/>
    <col min="412" max="412" width="29.28515625" customWidth="1"/>
    <col min="414" max="414" width="42.5703125" customWidth="1"/>
    <col min="416" max="416" width="59.5703125" customWidth="1"/>
    <col min="417" max="417" width="59.85546875" customWidth="1"/>
    <col min="418" max="418" width="39" customWidth="1"/>
    <col min="420" max="420" width="32.140625" customWidth="1"/>
    <col min="422" max="422" width="47.85546875" customWidth="1"/>
    <col min="426" max="426" width="29.28515625" customWidth="1"/>
    <col min="428" max="428" width="42.140625" customWidth="1"/>
    <col min="430" max="430" width="38.42578125" customWidth="1"/>
    <col min="432" max="432" width="35.5703125" customWidth="1"/>
    <col min="434" max="434" width="29.28515625" customWidth="1"/>
    <col min="436" max="436" width="35.42578125" customWidth="1"/>
    <col min="438" max="438" width="29.28515625" customWidth="1"/>
    <col min="440" max="440" width="42.5703125" customWidth="1"/>
    <col min="442" max="442" width="59.28515625" customWidth="1"/>
    <col min="443" max="443" width="59.42578125" customWidth="1"/>
    <col min="444" max="444" width="39" customWidth="1"/>
    <col min="446" max="446" width="32.140625" customWidth="1"/>
    <col min="448" max="448" width="47.85546875" customWidth="1"/>
    <col min="452" max="452" width="29.28515625" customWidth="1"/>
    <col min="454" max="454" width="42.140625" customWidth="1"/>
    <col min="456" max="456" width="38.42578125" customWidth="1"/>
    <col min="458" max="458" width="35.5703125" customWidth="1"/>
    <col min="460" max="460" width="29.28515625" customWidth="1"/>
    <col min="462" max="462" width="35.42578125" customWidth="1"/>
    <col min="464" max="464" width="29.28515625" customWidth="1"/>
    <col min="466" max="466" width="42.5703125" customWidth="1"/>
    <col min="468" max="468" width="58.42578125" customWidth="1"/>
    <col min="469" max="469" width="58.7109375" customWidth="1"/>
    <col min="470" max="470" width="39" customWidth="1"/>
    <col min="472" max="472" width="32.140625" customWidth="1"/>
    <col min="474" max="474" width="47.85546875" customWidth="1"/>
    <col min="478" max="478" width="29.28515625" customWidth="1"/>
    <col min="480" max="480" width="42.140625" customWidth="1"/>
    <col min="482" max="482" width="38.42578125" customWidth="1"/>
    <col min="484" max="484" width="35.5703125" customWidth="1"/>
    <col min="486" max="486" width="29.28515625" customWidth="1"/>
    <col min="488" max="488" width="35.42578125" customWidth="1"/>
    <col min="490" max="490" width="29.28515625" customWidth="1"/>
    <col min="492" max="492" width="42.5703125" customWidth="1"/>
    <col min="494" max="494" width="39.5703125" customWidth="1"/>
    <col min="495" max="495" width="39.85546875" customWidth="1"/>
    <col min="496" max="496" width="39" customWidth="1"/>
    <col min="498" max="498" width="32.140625" customWidth="1"/>
    <col min="500" max="500" width="47.85546875" customWidth="1"/>
    <col min="504" max="504" width="29.28515625" customWidth="1"/>
    <col min="506" max="506" width="42.140625" customWidth="1"/>
    <col min="508" max="508" width="38.42578125" customWidth="1"/>
    <col min="510" max="510" width="35.5703125" customWidth="1"/>
    <col min="512" max="512" width="29.28515625" customWidth="1"/>
    <col min="514" max="514" width="35.42578125" customWidth="1"/>
    <col min="516" max="516" width="29.28515625" customWidth="1"/>
    <col min="518" max="518" width="42.5703125" customWidth="1"/>
    <col min="520" max="520" width="41.42578125" customWidth="1"/>
    <col min="521" max="521" width="41.7109375" customWidth="1"/>
    <col min="522" max="522" width="39" customWidth="1"/>
    <col min="524" max="524" width="32.140625" customWidth="1"/>
    <col min="526" max="526" width="47.85546875" customWidth="1"/>
    <col min="530" max="530" width="29.28515625" customWidth="1"/>
    <col min="532" max="532" width="42.140625" customWidth="1"/>
    <col min="534" max="534" width="38.42578125" customWidth="1"/>
    <col min="536" max="536" width="35.5703125" customWidth="1"/>
    <col min="538" max="538" width="29.28515625" customWidth="1"/>
    <col min="540" max="540" width="35.42578125" customWidth="1"/>
    <col min="542" max="542" width="29.28515625" customWidth="1"/>
    <col min="544" max="544" width="42.5703125" customWidth="1"/>
    <col min="546" max="546" width="56" customWidth="1"/>
    <col min="547" max="547" width="56.28515625" customWidth="1"/>
    <col min="548" max="548" width="50.7109375" customWidth="1"/>
    <col min="550" max="550" width="32.140625" customWidth="1"/>
    <col min="552" max="552" width="47.85546875" customWidth="1"/>
    <col min="556" max="556" width="29.28515625" customWidth="1"/>
    <col min="558" max="558" width="42.140625" customWidth="1"/>
    <col min="560" max="560" width="38.42578125" customWidth="1"/>
    <col min="562" max="562" width="35.5703125" customWidth="1"/>
    <col min="564" max="564" width="29.28515625" customWidth="1"/>
    <col min="566" max="566" width="35.42578125" customWidth="1"/>
    <col min="568" max="568" width="29.28515625" customWidth="1"/>
    <col min="570" max="570" width="42.5703125" customWidth="1"/>
    <col min="572" max="572" width="78.28515625" customWidth="1"/>
    <col min="573" max="573" width="78.42578125" customWidth="1"/>
    <col min="574" max="574" width="39" customWidth="1"/>
    <col min="576" max="576" width="32.140625" customWidth="1"/>
    <col min="578" max="578" width="47.85546875" customWidth="1"/>
    <col min="582" max="582" width="29.28515625" customWidth="1"/>
    <col min="584" max="584" width="42.140625" customWidth="1"/>
    <col min="586" max="586" width="38.42578125" customWidth="1"/>
    <col min="588" max="588" width="35.5703125" customWidth="1"/>
    <col min="590" max="590" width="29.28515625" customWidth="1"/>
    <col min="592" max="592" width="35.42578125" customWidth="1"/>
    <col min="594" max="594" width="29.28515625" customWidth="1"/>
    <col min="596" max="596" width="42.5703125" customWidth="1"/>
    <col min="598" max="598" width="37.5703125" customWidth="1"/>
    <col min="599" max="599" width="37.85546875" customWidth="1"/>
    <col min="600" max="600" width="39" customWidth="1"/>
    <col min="602" max="602" width="32.140625" customWidth="1"/>
    <col min="604" max="604" width="47.85546875" customWidth="1"/>
    <col min="608" max="608" width="29.28515625" customWidth="1"/>
    <col min="610" max="610" width="42.140625" customWidth="1"/>
    <col min="612" max="612" width="38.42578125" customWidth="1"/>
    <col min="614" max="614" width="35.5703125" customWidth="1"/>
    <col min="616" max="616" width="29.28515625" customWidth="1"/>
    <col min="618" max="618" width="35.42578125" customWidth="1"/>
    <col min="620" max="620" width="29.28515625" customWidth="1"/>
    <col min="622" max="622" width="42.5703125" customWidth="1"/>
    <col min="624" max="624" width="45.5703125" customWidth="1"/>
    <col min="625" max="625" width="45.7109375" customWidth="1"/>
    <col min="626" max="626" width="39" customWidth="1"/>
    <col min="628" max="628" width="32.140625" customWidth="1"/>
    <col min="630" max="630" width="47.85546875" customWidth="1"/>
    <col min="634" max="634" width="29.28515625" customWidth="1"/>
    <col min="636" max="636" width="42.140625" customWidth="1"/>
    <col min="638" max="638" width="38.42578125" customWidth="1"/>
    <col min="640" max="640" width="35.5703125" customWidth="1"/>
    <col min="642" max="642" width="29.28515625" customWidth="1"/>
    <col min="644" max="644" width="35.42578125" customWidth="1"/>
    <col min="646" max="646" width="29.28515625" customWidth="1"/>
    <col min="648" max="648" width="42.5703125" customWidth="1"/>
    <col min="650" max="650" width="51.28515625" customWidth="1"/>
    <col min="651" max="651" width="51.42578125" customWidth="1"/>
    <col min="652" max="652" width="39" customWidth="1"/>
    <col min="654" max="654" width="32.140625" customWidth="1"/>
    <col min="656" max="656" width="47.85546875" customWidth="1"/>
    <col min="660" max="660" width="29.28515625" customWidth="1"/>
    <col min="662" max="662" width="42.140625" customWidth="1"/>
    <col min="664" max="664" width="38.42578125" customWidth="1"/>
    <col min="666" max="666" width="35.5703125" customWidth="1"/>
    <col min="668" max="668" width="29.28515625" customWidth="1"/>
    <col min="670" max="670" width="35.42578125" customWidth="1"/>
    <col min="672" max="672" width="29.28515625" customWidth="1"/>
    <col min="674" max="674" width="42.5703125" customWidth="1"/>
    <col min="676" max="676" width="40.5703125" customWidth="1"/>
    <col min="677" max="677" width="40.7109375" customWidth="1"/>
    <col min="678" max="678" width="49.42578125" customWidth="1"/>
    <col min="680" max="680" width="32.140625" customWidth="1"/>
    <col min="682" max="682" width="47.85546875" customWidth="1"/>
    <col min="686" max="686" width="29.28515625" customWidth="1"/>
    <col min="688" max="688" width="42.140625" customWidth="1"/>
    <col min="690" max="690" width="38.42578125" customWidth="1"/>
    <col min="692" max="692" width="35.5703125" customWidth="1"/>
    <col min="694" max="694" width="29.28515625" customWidth="1"/>
    <col min="696" max="696" width="35.42578125" customWidth="1"/>
    <col min="698" max="698" width="29.28515625" customWidth="1"/>
    <col min="700" max="700" width="42.5703125" customWidth="1"/>
    <col min="702" max="702" width="77" customWidth="1"/>
    <col min="703" max="703" width="77.140625" customWidth="1"/>
    <col min="704" max="704" width="61" customWidth="1"/>
    <col min="706" max="706" width="32.140625" customWidth="1"/>
    <col min="708" max="708" width="47.85546875" customWidth="1"/>
    <col min="712" max="712" width="29.28515625" customWidth="1"/>
    <col min="714" max="714" width="42.140625" customWidth="1"/>
    <col min="716" max="716" width="38.42578125" customWidth="1"/>
    <col min="718" max="718" width="35.5703125" customWidth="1"/>
    <col min="720" max="720" width="29.28515625" customWidth="1"/>
    <col min="722" max="722" width="35.42578125" customWidth="1"/>
    <col min="724" max="724" width="29.28515625" customWidth="1"/>
    <col min="726" max="726" width="42.5703125" customWidth="1"/>
    <col min="728" max="728" width="88.42578125" customWidth="1"/>
    <col min="729" max="729" width="88.7109375" customWidth="1"/>
    <col min="730" max="730" width="44.85546875" customWidth="1"/>
    <col min="732" max="732" width="32.140625" customWidth="1"/>
    <col min="734" max="734" width="47.85546875" customWidth="1"/>
    <col min="738" max="738" width="29.28515625" customWidth="1"/>
    <col min="740" max="740" width="42.140625" customWidth="1"/>
    <col min="742" max="742" width="38.42578125" customWidth="1"/>
    <col min="744" max="744" width="35.5703125" customWidth="1"/>
    <col min="746" max="746" width="29.28515625" customWidth="1"/>
    <col min="748" max="748" width="35.42578125" customWidth="1"/>
    <col min="750" max="750" width="29.28515625" customWidth="1"/>
    <col min="752" max="752" width="42.5703125" customWidth="1"/>
    <col min="754" max="754" width="72.42578125" customWidth="1"/>
    <col min="755" max="755" width="72.85546875" customWidth="1"/>
    <col min="756" max="756" width="39.42578125" customWidth="1"/>
    <col min="758" max="758" width="32.140625" customWidth="1"/>
    <col min="760" max="760" width="47.85546875" customWidth="1"/>
    <col min="764" max="764" width="29.28515625" customWidth="1"/>
    <col min="766" max="766" width="42.140625" customWidth="1"/>
    <col min="768" max="768" width="38.42578125" customWidth="1"/>
    <col min="770" max="770" width="35.5703125" customWidth="1"/>
    <col min="772" max="772" width="29.28515625" customWidth="1"/>
    <col min="774" max="774" width="35.42578125" customWidth="1"/>
    <col min="776" max="776" width="29.28515625" customWidth="1"/>
    <col min="778" max="778" width="42.5703125" customWidth="1"/>
    <col min="780" max="780" width="67" customWidth="1"/>
    <col min="781" max="781" width="67.140625" customWidth="1"/>
    <col min="782" max="782" width="40.140625" customWidth="1"/>
    <col min="784" max="784" width="32.140625" customWidth="1"/>
    <col min="786" max="786" width="47.85546875" customWidth="1"/>
    <col min="790" max="790" width="29.28515625" customWidth="1"/>
    <col min="792" max="792" width="42.140625" customWidth="1"/>
    <col min="794" max="794" width="38.42578125" customWidth="1"/>
    <col min="796" max="796" width="35.5703125" customWidth="1"/>
    <col min="798" max="798" width="29.28515625" customWidth="1"/>
    <col min="800" max="800" width="35.42578125" customWidth="1"/>
    <col min="802" max="802" width="29.28515625" customWidth="1"/>
    <col min="804" max="804" width="42.5703125" customWidth="1"/>
    <col min="806" max="806" width="67.5703125" customWidth="1"/>
    <col min="807" max="807" width="68.140625" customWidth="1"/>
    <col min="808" max="808" width="39" customWidth="1"/>
    <col min="810" max="810" width="32.140625" customWidth="1"/>
    <col min="812" max="812" width="47.85546875" customWidth="1"/>
    <col min="816" max="816" width="29.28515625" customWidth="1"/>
    <col min="818" max="818" width="42.140625" customWidth="1"/>
    <col min="820" max="820" width="38.42578125" customWidth="1"/>
    <col min="822" max="822" width="35.5703125" customWidth="1"/>
    <col min="824" max="824" width="29.28515625" customWidth="1"/>
    <col min="826" max="826" width="35.42578125" customWidth="1"/>
    <col min="828" max="828" width="29.28515625" customWidth="1"/>
    <col min="830" max="830" width="42.5703125" customWidth="1"/>
    <col min="832" max="832" width="53.7109375" customWidth="1"/>
    <col min="833" max="833" width="54" customWidth="1"/>
    <col min="834" max="834" width="39" customWidth="1"/>
    <col min="836" max="836" width="32.140625" customWidth="1"/>
    <col min="838" max="838" width="47.85546875" customWidth="1"/>
    <col min="842" max="842" width="29.28515625" customWidth="1"/>
    <col min="844" max="844" width="42.140625" customWidth="1"/>
    <col min="846" max="846" width="38.42578125" customWidth="1"/>
    <col min="848" max="848" width="35.5703125" customWidth="1"/>
    <col min="850" max="850" width="29.28515625" customWidth="1"/>
    <col min="852" max="852" width="35.42578125" customWidth="1"/>
    <col min="854" max="854" width="29.28515625" customWidth="1"/>
    <col min="856" max="856" width="42.5703125" customWidth="1"/>
    <col min="858" max="858" width="57.42578125" customWidth="1"/>
    <col min="859" max="859" width="57.5703125" customWidth="1"/>
    <col min="860" max="860" width="39" customWidth="1"/>
    <col min="862" max="862" width="32.140625" customWidth="1"/>
    <col min="864" max="864" width="47.85546875" customWidth="1"/>
    <col min="868" max="868" width="29.28515625" customWidth="1"/>
    <col min="870" max="870" width="42.140625" customWidth="1"/>
    <col min="872" max="872" width="38.42578125" customWidth="1"/>
    <col min="874" max="874" width="35.5703125" customWidth="1"/>
    <col min="876" max="876" width="29.28515625" customWidth="1"/>
    <col min="878" max="878" width="35.42578125" customWidth="1"/>
    <col min="880" max="880" width="29.28515625" customWidth="1"/>
    <col min="882" max="882" width="42.5703125" customWidth="1"/>
    <col min="884" max="884" width="59" customWidth="1"/>
    <col min="885" max="885" width="59.28515625" customWidth="1"/>
    <col min="886" max="886" width="39" customWidth="1"/>
    <col min="888" max="888" width="32.140625" customWidth="1"/>
    <col min="890" max="890" width="47.85546875" customWidth="1"/>
    <col min="894" max="894" width="29.28515625" customWidth="1"/>
    <col min="896" max="896" width="42.140625" customWidth="1"/>
    <col min="898" max="898" width="38.42578125" customWidth="1"/>
    <col min="900" max="900" width="35.5703125" customWidth="1"/>
    <col min="902" max="902" width="29.28515625" customWidth="1"/>
    <col min="904" max="904" width="35.42578125" customWidth="1"/>
    <col min="906" max="906" width="29.28515625" customWidth="1"/>
    <col min="908" max="908" width="42.5703125" customWidth="1"/>
    <col min="910" max="910" width="66.28515625" customWidth="1"/>
    <col min="911" max="911" width="66.42578125" customWidth="1"/>
    <col min="912" max="912" width="44.85546875" customWidth="1"/>
    <col min="914" max="914" width="32.140625" customWidth="1"/>
    <col min="916" max="916" width="47.85546875" customWidth="1"/>
    <col min="920" max="920" width="29.28515625" customWidth="1"/>
    <col min="922" max="922" width="42.140625" customWidth="1"/>
    <col min="924" max="924" width="38.42578125" customWidth="1"/>
    <col min="926" max="926" width="35.5703125" customWidth="1"/>
    <col min="928" max="928" width="29.28515625" customWidth="1"/>
    <col min="930" max="930" width="35.42578125" customWidth="1"/>
    <col min="932" max="932" width="29.28515625" customWidth="1"/>
    <col min="934" max="934" width="42.5703125" customWidth="1"/>
    <col min="936" max="936" width="72.42578125" customWidth="1"/>
    <col min="937" max="937" width="72.85546875" customWidth="1"/>
    <col min="938" max="938" width="39" customWidth="1"/>
    <col min="940" max="940" width="32.140625" customWidth="1"/>
    <col min="942" max="942" width="47.85546875" customWidth="1"/>
    <col min="946" max="946" width="29.28515625" customWidth="1"/>
    <col min="948" max="948" width="42.140625" customWidth="1"/>
    <col min="950" max="950" width="38.42578125" customWidth="1"/>
    <col min="952" max="952" width="35.5703125" customWidth="1"/>
    <col min="954" max="954" width="29.28515625" customWidth="1"/>
    <col min="956" max="956" width="35.42578125" customWidth="1"/>
    <col min="958" max="958" width="29.28515625" customWidth="1"/>
    <col min="960" max="960" width="42.5703125" customWidth="1"/>
    <col min="962" max="962" width="57.140625" customWidth="1"/>
    <col min="963" max="963" width="57.42578125" customWidth="1"/>
    <col min="964" max="964" width="39" customWidth="1"/>
    <col min="966" max="966" width="32.140625" customWidth="1"/>
    <col min="968" max="968" width="47.85546875" customWidth="1"/>
    <col min="972" max="972" width="29.28515625" customWidth="1"/>
    <col min="974" max="974" width="42.140625" customWidth="1"/>
    <col min="976" max="976" width="38.42578125" customWidth="1"/>
    <col min="978" max="978" width="35.5703125" customWidth="1"/>
    <col min="980" max="980" width="29.28515625" customWidth="1"/>
    <col min="982" max="982" width="35.42578125" customWidth="1"/>
    <col min="984" max="984" width="29.28515625" customWidth="1"/>
    <col min="986" max="986" width="42.5703125" customWidth="1"/>
    <col min="988" max="988" width="47.140625" customWidth="1"/>
    <col min="989" max="989" width="47.42578125" customWidth="1"/>
    <col min="990" max="990" width="39" customWidth="1"/>
    <col min="992" max="992" width="32.140625" customWidth="1"/>
    <col min="994" max="994" width="47.85546875" customWidth="1"/>
    <col min="998" max="998" width="29.28515625" customWidth="1"/>
    <col min="1000" max="1000" width="42.140625" customWidth="1"/>
    <col min="1002" max="1002" width="38.42578125" customWidth="1"/>
    <col min="1004" max="1004" width="35.5703125" customWidth="1"/>
    <col min="1006" max="1006" width="29.28515625" customWidth="1"/>
    <col min="1008" max="1008" width="35.42578125" customWidth="1"/>
    <col min="1010" max="1010" width="29.28515625" customWidth="1"/>
    <col min="1012" max="1012" width="42.5703125" customWidth="1"/>
    <col min="1014" max="1014" width="62.85546875" customWidth="1"/>
    <col min="1015" max="1015" width="63.28515625" customWidth="1"/>
    <col min="1016" max="1016" width="39" customWidth="1"/>
    <col min="1018" max="1018" width="32.140625" customWidth="1"/>
    <col min="1020" max="1020" width="47.85546875" customWidth="1"/>
    <col min="1024" max="1024" width="29.28515625" customWidth="1"/>
  </cols>
  <sheetData>
    <row r="1" spans="1:25" s="134" customFormat="1" x14ac:dyDescent="0.25">
      <c r="A1" s="202" t="s">
        <v>243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</row>
    <row r="2" spans="1:25" s="134" customFormat="1" x14ac:dyDescent="0.25">
      <c r="A2" s="202" t="s">
        <v>244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</row>
    <row r="3" spans="1:25" s="134" customFormat="1" x14ac:dyDescent="0.25">
      <c r="A3" s="202" t="s">
        <v>245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</row>
    <row r="4" spans="1:25" s="134" customFormat="1" x14ac:dyDescent="0.25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</row>
    <row r="5" spans="1:25" s="134" customFormat="1" x14ac:dyDescent="0.25">
      <c r="A5" s="202" t="s">
        <v>246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</row>
    <row r="6" spans="1:25" x14ac:dyDescent="0.25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</row>
    <row r="7" spans="1:25" x14ac:dyDescent="0.25">
      <c r="A7" s="136" t="s">
        <v>247</v>
      </c>
      <c r="B7" s="137"/>
      <c r="C7" s="71" t="s">
        <v>10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</row>
    <row r="8" spans="1:25" x14ac:dyDescent="0.25">
      <c r="A8" s="77" t="s">
        <v>1</v>
      </c>
      <c r="B8" s="138" t="s">
        <v>4</v>
      </c>
      <c r="C8" s="78" t="s">
        <v>26</v>
      </c>
      <c r="D8" s="79" t="s">
        <v>27</v>
      </c>
      <c r="E8" s="79" t="s">
        <v>28</v>
      </c>
      <c r="F8" s="79" t="s">
        <v>29</v>
      </c>
      <c r="G8" s="79" t="s">
        <v>30</v>
      </c>
      <c r="H8" s="79" t="s">
        <v>31</v>
      </c>
      <c r="I8" s="79" t="s">
        <v>32</v>
      </c>
      <c r="J8" s="79" t="s">
        <v>33</v>
      </c>
      <c r="K8" s="79" t="s">
        <v>34</v>
      </c>
      <c r="L8" s="79" t="s">
        <v>35</v>
      </c>
      <c r="M8" s="79" t="s">
        <v>36</v>
      </c>
      <c r="N8" s="80" t="s">
        <v>37</v>
      </c>
    </row>
    <row r="9" spans="1:25" x14ac:dyDescent="0.25">
      <c r="A9" s="62" t="s">
        <v>151</v>
      </c>
      <c r="B9" s="139"/>
      <c r="C9" s="140"/>
      <c r="D9" s="86"/>
      <c r="E9" s="86"/>
      <c r="F9" s="86"/>
      <c r="G9" s="86"/>
      <c r="H9" s="86"/>
      <c r="I9" s="86"/>
      <c r="J9" s="86"/>
      <c r="K9" s="86"/>
      <c r="L9" s="86"/>
      <c r="M9" s="86"/>
      <c r="N9" s="141"/>
    </row>
    <row r="10" spans="1:25" x14ac:dyDescent="0.25">
      <c r="A10" s="66"/>
      <c r="B10" s="142" t="s">
        <v>248</v>
      </c>
      <c r="C10" s="143">
        <v>44921</v>
      </c>
      <c r="D10" s="144">
        <v>44926</v>
      </c>
      <c r="E10" s="144">
        <v>44941</v>
      </c>
      <c r="F10" s="144">
        <v>44946</v>
      </c>
      <c r="G10" s="144">
        <v>44951</v>
      </c>
      <c r="H10" s="144">
        <v>44956</v>
      </c>
      <c r="I10" s="144">
        <v>44961</v>
      </c>
      <c r="J10" s="144">
        <v>44971</v>
      </c>
      <c r="K10" s="144">
        <v>44986</v>
      </c>
      <c r="L10" s="144">
        <v>44996</v>
      </c>
      <c r="M10" s="144">
        <v>45016</v>
      </c>
      <c r="N10" s="145">
        <v>45018</v>
      </c>
    </row>
    <row r="11" spans="1:25" x14ac:dyDescent="0.25">
      <c r="A11" s="66"/>
      <c r="B11" s="142" t="s">
        <v>249</v>
      </c>
      <c r="C11" s="143">
        <v>44953</v>
      </c>
      <c r="D11" s="144">
        <v>44958</v>
      </c>
      <c r="E11" s="144">
        <v>44978</v>
      </c>
      <c r="F11" s="144">
        <v>44983</v>
      </c>
      <c r="G11" s="144">
        <v>44988</v>
      </c>
      <c r="H11" s="144">
        <v>44993</v>
      </c>
      <c r="I11" s="144">
        <v>44998</v>
      </c>
      <c r="J11" s="144">
        <v>45005</v>
      </c>
      <c r="K11" s="144">
        <v>45020</v>
      </c>
      <c r="L11" s="144">
        <v>45027</v>
      </c>
      <c r="M11" s="144">
        <v>45047</v>
      </c>
      <c r="N11" s="145">
        <v>45049</v>
      </c>
    </row>
    <row r="12" spans="1:25" x14ac:dyDescent="0.25">
      <c r="A12" s="66"/>
      <c r="B12" s="142" t="s">
        <v>250</v>
      </c>
      <c r="C12" s="143">
        <v>44982</v>
      </c>
      <c r="D12" s="144">
        <v>44987</v>
      </c>
      <c r="E12" s="144">
        <v>45002</v>
      </c>
      <c r="F12" s="144">
        <v>45007</v>
      </c>
      <c r="G12" s="144">
        <v>45012</v>
      </c>
      <c r="H12" s="144">
        <v>45017</v>
      </c>
      <c r="I12" s="144">
        <v>45022</v>
      </c>
      <c r="J12" s="144">
        <v>45029</v>
      </c>
      <c r="K12" s="144">
        <v>45044</v>
      </c>
      <c r="L12" s="144">
        <v>45051</v>
      </c>
      <c r="M12" s="144">
        <v>45071</v>
      </c>
      <c r="N12" s="145">
        <v>45073</v>
      </c>
    </row>
    <row r="13" spans="1:25" x14ac:dyDescent="0.25">
      <c r="A13" s="66"/>
      <c r="B13" s="142" t="s">
        <v>251</v>
      </c>
      <c r="C13" s="143">
        <v>44956</v>
      </c>
      <c r="D13" s="144">
        <v>44961</v>
      </c>
      <c r="E13" s="144">
        <v>45001</v>
      </c>
      <c r="F13" s="144">
        <v>45006</v>
      </c>
      <c r="G13" s="144">
        <v>45013</v>
      </c>
      <c r="H13" s="144">
        <v>45018</v>
      </c>
      <c r="I13" s="144">
        <v>45025</v>
      </c>
      <c r="J13" s="144">
        <v>45035</v>
      </c>
      <c r="K13" s="144">
        <v>45055</v>
      </c>
      <c r="L13" s="144">
        <v>45065</v>
      </c>
      <c r="M13" s="144">
        <v>45105</v>
      </c>
      <c r="N13" s="145">
        <v>45110</v>
      </c>
    </row>
    <row r="14" spans="1:25" x14ac:dyDescent="0.25">
      <c r="A14" s="66"/>
      <c r="B14" s="142" t="s">
        <v>252</v>
      </c>
      <c r="C14" s="143">
        <v>45016</v>
      </c>
      <c r="D14" s="144">
        <v>45021</v>
      </c>
      <c r="E14" s="144">
        <v>45041</v>
      </c>
      <c r="F14" s="144">
        <v>45046</v>
      </c>
      <c r="G14" s="144">
        <v>45051</v>
      </c>
      <c r="H14" s="144">
        <v>45056</v>
      </c>
      <c r="I14" s="144">
        <v>45061</v>
      </c>
      <c r="J14" s="144">
        <v>45071</v>
      </c>
      <c r="K14" s="144">
        <v>45086</v>
      </c>
      <c r="L14" s="144">
        <v>45096</v>
      </c>
      <c r="M14" s="144">
        <v>45116</v>
      </c>
      <c r="N14" s="145">
        <v>45118</v>
      </c>
    </row>
    <row r="15" spans="1:25" x14ac:dyDescent="0.25">
      <c r="A15" s="66"/>
      <c r="B15" s="142" t="s">
        <v>253</v>
      </c>
      <c r="C15" s="143">
        <v>45080</v>
      </c>
      <c r="D15" s="144">
        <v>45085</v>
      </c>
      <c r="E15" s="144">
        <v>45115</v>
      </c>
      <c r="F15" s="144">
        <v>45120</v>
      </c>
      <c r="G15" s="144">
        <v>45125</v>
      </c>
      <c r="H15" s="144">
        <v>45130</v>
      </c>
      <c r="I15" s="144">
        <v>45140</v>
      </c>
      <c r="J15" s="144">
        <v>45155</v>
      </c>
      <c r="K15" s="144">
        <v>45175</v>
      </c>
      <c r="L15" s="144">
        <v>45185</v>
      </c>
      <c r="M15" s="144">
        <v>45215</v>
      </c>
      <c r="N15" s="145">
        <v>45220</v>
      </c>
    </row>
    <row r="16" spans="1:25" x14ac:dyDescent="0.25">
      <c r="A16" s="66"/>
      <c r="B16" s="142" t="s">
        <v>254</v>
      </c>
      <c r="C16" s="143">
        <v>45118</v>
      </c>
      <c r="D16" s="144">
        <v>45123</v>
      </c>
      <c r="E16" s="144">
        <v>45153</v>
      </c>
      <c r="F16" s="144">
        <v>45158</v>
      </c>
      <c r="G16" s="144">
        <v>45163</v>
      </c>
      <c r="H16" s="144">
        <v>45168</v>
      </c>
      <c r="I16" s="144">
        <v>45178</v>
      </c>
      <c r="J16" s="144">
        <v>45193</v>
      </c>
      <c r="K16" s="144">
        <v>45213</v>
      </c>
      <c r="L16" s="144">
        <v>45223</v>
      </c>
      <c r="M16" s="144">
        <v>45253</v>
      </c>
      <c r="N16" s="145">
        <v>45258</v>
      </c>
    </row>
    <row r="17" spans="1:14" x14ac:dyDescent="0.25">
      <c r="A17" s="66"/>
      <c r="B17" s="142" t="s">
        <v>255</v>
      </c>
      <c r="C17" s="143">
        <v>45144</v>
      </c>
      <c r="D17" s="144">
        <v>45149</v>
      </c>
      <c r="E17" s="144">
        <v>45169</v>
      </c>
      <c r="F17" s="144">
        <v>45174</v>
      </c>
      <c r="G17" s="144">
        <v>45179</v>
      </c>
      <c r="H17" s="144">
        <v>45184</v>
      </c>
      <c r="I17" s="144">
        <v>45189</v>
      </c>
      <c r="J17" s="144">
        <v>45194</v>
      </c>
      <c r="K17" s="144">
        <v>45209</v>
      </c>
      <c r="L17" s="144">
        <v>45219</v>
      </c>
      <c r="M17" s="144">
        <v>45239</v>
      </c>
      <c r="N17" s="145">
        <v>45241</v>
      </c>
    </row>
    <row r="18" spans="1:14" x14ac:dyDescent="0.25">
      <c r="A18" s="66"/>
      <c r="B18" s="142" t="s">
        <v>256</v>
      </c>
      <c r="C18" s="143">
        <v>45145</v>
      </c>
      <c r="D18" s="144">
        <v>45150</v>
      </c>
      <c r="E18" s="144">
        <v>45180</v>
      </c>
      <c r="F18" s="144">
        <v>45185</v>
      </c>
      <c r="G18" s="144">
        <v>45190</v>
      </c>
      <c r="H18" s="144">
        <v>45195</v>
      </c>
      <c r="I18" s="144">
        <v>45205</v>
      </c>
      <c r="J18" s="144">
        <v>45220</v>
      </c>
      <c r="K18" s="144">
        <v>45240</v>
      </c>
      <c r="L18" s="144">
        <v>45250</v>
      </c>
      <c r="M18" s="144">
        <v>45280</v>
      </c>
      <c r="N18" s="145">
        <v>45285</v>
      </c>
    </row>
    <row r="19" spans="1:14" x14ac:dyDescent="0.25">
      <c r="A19" s="66"/>
      <c r="B19" s="142" t="s">
        <v>257</v>
      </c>
      <c r="C19" s="143">
        <v>45199</v>
      </c>
      <c r="D19" s="144">
        <v>45204</v>
      </c>
      <c r="E19" s="144">
        <v>45244</v>
      </c>
      <c r="F19" s="144">
        <v>45249</v>
      </c>
      <c r="G19" s="144">
        <v>45259</v>
      </c>
      <c r="H19" s="144">
        <v>45264</v>
      </c>
      <c r="I19" s="144">
        <v>45274</v>
      </c>
      <c r="J19" s="144">
        <v>45289</v>
      </c>
      <c r="K19" s="144">
        <v>45309</v>
      </c>
      <c r="L19" s="144">
        <v>45319</v>
      </c>
      <c r="M19" s="144">
        <v>45359</v>
      </c>
      <c r="N19" s="145">
        <v>45364</v>
      </c>
    </row>
    <row r="20" spans="1:14" x14ac:dyDescent="0.25">
      <c r="A20" s="146"/>
      <c r="B20" s="147" t="s">
        <v>258</v>
      </c>
      <c r="C20" s="148">
        <v>45497</v>
      </c>
      <c r="D20" s="149">
        <v>45502</v>
      </c>
      <c r="E20" s="149">
        <v>45522</v>
      </c>
      <c r="F20" s="149">
        <v>45527</v>
      </c>
      <c r="G20" s="149">
        <v>45532</v>
      </c>
      <c r="H20" s="149">
        <v>45537</v>
      </c>
      <c r="I20" s="149">
        <v>45542</v>
      </c>
      <c r="J20" s="149">
        <v>45547</v>
      </c>
      <c r="K20" s="149">
        <v>45562</v>
      </c>
      <c r="L20" s="149">
        <v>45572</v>
      </c>
      <c r="M20" s="149">
        <v>45592</v>
      </c>
      <c r="N20" s="150">
        <v>45594</v>
      </c>
    </row>
    <row r="21" spans="1:14" x14ac:dyDescent="0.25">
      <c r="A21" s="62" t="s">
        <v>107</v>
      </c>
      <c r="B21" s="139"/>
      <c r="C21" s="140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141"/>
    </row>
    <row r="22" spans="1:14" x14ac:dyDescent="0.25">
      <c r="A22" s="66"/>
      <c r="B22" s="142" t="s">
        <v>259</v>
      </c>
      <c r="C22" s="143">
        <v>44908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151"/>
    </row>
    <row r="23" spans="1:14" x14ac:dyDescent="0.25">
      <c r="A23" s="66"/>
      <c r="B23" s="142" t="s">
        <v>260</v>
      </c>
      <c r="C23" s="143">
        <v>44841</v>
      </c>
      <c r="D23" s="144">
        <v>44846</v>
      </c>
      <c r="E23" s="144">
        <v>44876</v>
      </c>
      <c r="F23" s="144">
        <v>44891</v>
      </c>
      <c r="G23" s="144">
        <v>44906</v>
      </c>
      <c r="H23" s="144">
        <v>44911</v>
      </c>
      <c r="I23" s="144">
        <v>44916</v>
      </c>
      <c r="J23" s="144">
        <v>44921</v>
      </c>
      <c r="K23" s="144">
        <v>44936</v>
      </c>
      <c r="L23" s="144">
        <v>44946</v>
      </c>
      <c r="M23" s="144">
        <v>44981</v>
      </c>
      <c r="N23" s="145">
        <v>44986</v>
      </c>
    </row>
    <row r="24" spans="1:14" x14ac:dyDescent="0.25">
      <c r="A24" s="66"/>
      <c r="B24" s="142" t="s">
        <v>261</v>
      </c>
      <c r="C24" s="143">
        <v>45033</v>
      </c>
      <c r="D24" s="144">
        <v>45043</v>
      </c>
      <c r="E24" s="144">
        <v>45073</v>
      </c>
      <c r="F24" s="144">
        <v>45083</v>
      </c>
      <c r="G24" s="144">
        <v>45093</v>
      </c>
      <c r="H24" s="144">
        <v>45103</v>
      </c>
      <c r="I24" s="144">
        <v>45108</v>
      </c>
      <c r="J24" s="144">
        <v>45113</v>
      </c>
      <c r="K24" s="144">
        <v>45128</v>
      </c>
      <c r="L24" s="144">
        <v>45138</v>
      </c>
      <c r="M24" s="144">
        <v>45173</v>
      </c>
      <c r="N24" s="145">
        <v>45178</v>
      </c>
    </row>
    <row r="25" spans="1:14" x14ac:dyDescent="0.25">
      <c r="A25" s="66"/>
      <c r="B25" s="142" t="s">
        <v>262</v>
      </c>
      <c r="C25" s="143">
        <v>44958</v>
      </c>
      <c r="D25" s="144">
        <v>44963</v>
      </c>
      <c r="E25" s="144">
        <v>44973</v>
      </c>
      <c r="F25" s="144">
        <v>44975</v>
      </c>
      <c r="G25" s="144">
        <v>44977</v>
      </c>
      <c r="H25" s="144">
        <v>44979</v>
      </c>
      <c r="I25" s="144">
        <v>44981</v>
      </c>
      <c r="J25" s="144">
        <v>44986</v>
      </c>
      <c r="K25" s="144">
        <v>45001</v>
      </c>
      <c r="L25" s="144">
        <v>45011</v>
      </c>
      <c r="M25" s="144">
        <v>45021</v>
      </c>
      <c r="N25" s="145">
        <v>45026</v>
      </c>
    </row>
    <row r="26" spans="1:14" x14ac:dyDescent="0.25">
      <c r="A26" s="66"/>
      <c r="B26" s="142" t="s">
        <v>263</v>
      </c>
      <c r="C26" s="143">
        <v>44837</v>
      </c>
      <c r="D26" s="144">
        <v>44842</v>
      </c>
      <c r="E26" s="144">
        <v>44872</v>
      </c>
      <c r="F26" s="144">
        <v>44887</v>
      </c>
      <c r="G26" s="144">
        <v>44902</v>
      </c>
      <c r="H26" s="144">
        <v>44907</v>
      </c>
      <c r="I26" s="144">
        <v>44912</v>
      </c>
      <c r="J26" s="144">
        <v>44917</v>
      </c>
      <c r="K26" s="144">
        <v>44932</v>
      </c>
      <c r="L26" s="144">
        <v>44942</v>
      </c>
      <c r="M26" s="144">
        <v>44977</v>
      </c>
      <c r="N26" s="145">
        <v>44982</v>
      </c>
    </row>
    <row r="27" spans="1:14" x14ac:dyDescent="0.25">
      <c r="A27" s="66"/>
      <c r="B27" s="142" t="s">
        <v>264</v>
      </c>
      <c r="C27" s="143">
        <v>44929</v>
      </c>
      <c r="D27" s="144">
        <v>44934</v>
      </c>
      <c r="E27" s="144">
        <v>44949</v>
      </c>
      <c r="F27" s="144">
        <v>44964</v>
      </c>
      <c r="G27" s="144">
        <v>44979</v>
      </c>
      <c r="H27" s="144">
        <v>44984</v>
      </c>
      <c r="I27" s="144">
        <v>44989</v>
      </c>
      <c r="J27" s="144">
        <v>44994</v>
      </c>
      <c r="K27" s="144">
        <v>45009</v>
      </c>
      <c r="L27" s="144">
        <v>45019</v>
      </c>
      <c r="M27" s="144">
        <v>45034</v>
      </c>
      <c r="N27" s="145">
        <v>45039</v>
      </c>
    </row>
    <row r="28" spans="1:14" x14ac:dyDescent="0.25">
      <c r="A28" s="66"/>
      <c r="B28" s="142" t="s">
        <v>265</v>
      </c>
      <c r="C28" s="143">
        <v>44515</v>
      </c>
      <c r="D28" s="144">
        <v>44525</v>
      </c>
      <c r="E28" s="144">
        <v>44555</v>
      </c>
      <c r="F28" s="144">
        <v>44565</v>
      </c>
      <c r="G28" s="144">
        <v>44575</v>
      </c>
      <c r="H28" s="144">
        <v>44585</v>
      </c>
      <c r="I28" s="144">
        <v>44590</v>
      </c>
      <c r="J28" s="144">
        <v>44595</v>
      </c>
      <c r="K28" s="144">
        <v>44610</v>
      </c>
      <c r="L28" s="144">
        <v>44620</v>
      </c>
      <c r="M28" s="144">
        <v>44655</v>
      </c>
      <c r="N28" s="145">
        <v>44660</v>
      </c>
    </row>
    <row r="29" spans="1:14" x14ac:dyDescent="0.25">
      <c r="A29" s="66"/>
      <c r="B29" s="142" t="s">
        <v>266</v>
      </c>
      <c r="C29" s="143">
        <v>44992</v>
      </c>
      <c r="D29" s="144">
        <v>45002</v>
      </c>
      <c r="E29" s="144">
        <v>45032</v>
      </c>
      <c r="F29" s="144">
        <v>45042</v>
      </c>
      <c r="G29" s="144">
        <v>45052</v>
      </c>
      <c r="H29" s="144">
        <v>45062</v>
      </c>
      <c r="I29" s="144">
        <v>45067</v>
      </c>
      <c r="J29" s="144">
        <v>45072</v>
      </c>
      <c r="K29" s="144">
        <v>45087</v>
      </c>
      <c r="L29" s="144">
        <v>45097</v>
      </c>
      <c r="M29" s="144">
        <v>45132</v>
      </c>
      <c r="N29" s="145">
        <v>45137</v>
      </c>
    </row>
    <row r="30" spans="1:14" x14ac:dyDescent="0.25">
      <c r="A30" s="66"/>
      <c r="B30" s="142" t="s">
        <v>267</v>
      </c>
      <c r="C30" s="152"/>
      <c r="D30" s="144">
        <v>44918</v>
      </c>
      <c r="E30" s="144">
        <v>44948</v>
      </c>
      <c r="F30" s="144">
        <v>44958</v>
      </c>
      <c r="G30" s="144">
        <v>44968</v>
      </c>
      <c r="H30" s="144">
        <v>44978</v>
      </c>
      <c r="I30" s="144">
        <v>44983</v>
      </c>
      <c r="J30" s="144">
        <v>44988</v>
      </c>
      <c r="K30" s="144">
        <v>45003</v>
      </c>
      <c r="L30" s="144">
        <v>45013</v>
      </c>
      <c r="M30" s="144">
        <v>45048</v>
      </c>
      <c r="N30" s="145">
        <v>45053</v>
      </c>
    </row>
    <row r="31" spans="1:14" x14ac:dyDescent="0.25">
      <c r="A31" s="66"/>
      <c r="B31" s="142" t="s">
        <v>268</v>
      </c>
      <c r="C31" s="143">
        <v>90050</v>
      </c>
      <c r="D31" s="144">
        <v>90060</v>
      </c>
      <c r="E31" s="144">
        <v>90080</v>
      </c>
      <c r="F31" s="144">
        <v>90090</v>
      </c>
      <c r="G31" s="144">
        <v>90110</v>
      </c>
      <c r="H31" s="144">
        <v>90120</v>
      </c>
      <c r="I31" s="144">
        <v>90130</v>
      </c>
      <c r="J31" s="144">
        <v>90140</v>
      </c>
      <c r="K31" s="144">
        <v>90170</v>
      </c>
      <c r="L31" s="144">
        <v>90180</v>
      </c>
      <c r="M31" s="144">
        <v>90210</v>
      </c>
      <c r="N31" s="145">
        <v>90220</v>
      </c>
    </row>
    <row r="32" spans="1:14" x14ac:dyDescent="0.25">
      <c r="A32" s="66"/>
      <c r="B32" s="142" t="s">
        <v>269</v>
      </c>
      <c r="C32" s="143">
        <v>45033</v>
      </c>
      <c r="D32" s="144">
        <v>45043</v>
      </c>
      <c r="E32" s="144">
        <v>45073</v>
      </c>
      <c r="F32" s="144">
        <v>45083</v>
      </c>
      <c r="G32" s="144">
        <v>45093</v>
      </c>
      <c r="H32" s="144">
        <v>45103</v>
      </c>
      <c r="I32" s="144">
        <v>45108</v>
      </c>
      <c r="J32" s="144">
        <v>45113</v>
      </c>
      <c r="K32" s="144">
        <v>45128</v>
      </c>
      <c r="L32" s="144">
        <v>45138</v>
      </c>
      <c r="M32" s="144">
        <v>45173</v>
      </c>
      <c r="N32" s="145">
        <v>45178</v>
      </c>
    </row>
    <row r="33" spans="1:14" x14ac:dyDescent="0.25">
      <c r="A33" s="66"/>
      <c r="B33" s="142" t="s">
        <v>270</v>
      </c>
      <c r="C33" s="143">
        <v>44651</v>
      </c>
      <c r="D33" s="144">
        <v>44661</v>
      </c>
      <c r="E33" s="144">
        <v>44691</v>
      </c>
      <c r="F33" s="144">
        <v>44701</v>
      </c>
      <c r="G33" s="144">
        <v>44711</v>
      </c>
      <c r="H33" s="144">
        <v>44721</v>
      </c>
      <c r="I33" s="144">
        <v>44726</v>
      </c>
      <c r="J33" s="144">
        <v>44731</v>
      </c>
      <c r="K33" s="144">
        <v>44746</v>
      </c>
      <c r="L33" s="144">
        <v>44756</v>
      </c>
      <c r="M33" s="144">
        <v>44791</v>
      </c>
      <c r="N33" s="145">
        <v>44796</v>
      </c>
    </row>
    <row r="34" spans="1:14" x14ac:dyDescent="0.25">
      <c r="A34" s="66"/>
      <c r="B34" s="142" t="s">
        <v>271</v>
      </c>
      <c r="C34" s="143">
        <v>44959</v>
      </c>
      <c r="D34" s="144">
        <v>44964</v>
      </c>
      <c r="E34" s="144">
        <v>44984</v>
      </c>
      <c r="F34" s="144">
        <v>44989</v>
      </c>
      <c r="G34" s="144">
        <v>44994</v>
      </c>
      <c r="H34" s="144">
        <v>44997</v>
      </c>
      <c r="I34" s="144">
        <v>45000</v>
      </c>
      <c r="J34" s="144">
        <v>45005</v>
      </c>
      <c r="K34" s="144">
        <v>45020</v>
      </c>
      <c r="L34" s="144">
        <v>45030</v>
      </c>
      <c r="M34" s="144">
        <v>45065</v>
      </c>
      <c r="N34" s="145">
        <v>45070</v>
      </c>
    </row>
    <row r="35" spans="1:14" x14ac:dyDescent="0.25">
      <c r="A35" s="66"/>
      <c r="B35" s="142" t="s">
        <v>272</v>
      </c>
      <c r="C35" s="143">
        <v>44699</v>
      </c>
      <c r="D35" s="144">
        <v>44709</v>
      </c>
      <c r="E35" s="144">
        <v>44739</v>
      </c>
      <c r="F35" s="144">
        <v>44749</v>
      </c>
      <c r="G35" s="144">
        <v>44759</v>
      </c>
      <c r="H35" s="144">
        <v>44769</v>
      </c>
      <c r="I35" s="144">
        <v>44774</v>
      </c>
      <c r="J35" s="144">
        <v>44779</v>
      </c>
      <c r="K35" s="144">
        <v>44794</v>
      </c>
      <c r="L35" s="144">
        <v>44804</v>
      </c>
      <c r="M35" s="144">
        <v>44839</v>
      </c>
      <c r="N35" s="145">
        <v>44844</v>
      </c>
    </row>
    <row r="36" spans="1:14" x14ac:dyDescent="0.25">
      <c r="A36" s="66"/>
      <c r="B36" s="142" t="s">
        <v>273</v>
      </c>
      <c r="C36" s="143">
        <v>44931</v>
      </c>
      <c r="D36" s="144">
        <v>44941</v>
      </c>
      <c r="E36" s="144">
        <v>44956</v>
      </c>
      <c r="F36" s="144">
        <v>44971</v>
      </c>
      <c r="G36" s="144">
        <v>44986</v>
      </c>
      <c r="H36" s="144">
        <v>44988</v>
      </c>
      <c r="I36" s="144">
        <v>44990</v>
      </c>
      <c r="J36" s="144">
        <v>44995</v>
      </c>
      <c r="K36" s="144">
        <v>45010</v>
      </c>
      <c r="L36" s="144">
        <v>45020</v>
      </c>
      <c r="M36" s="144">
        <v>45035</v>
      </c>
      <c r="N36" s="145">
        <v>45040</v>
      </c>
    </row>
    <row r="37" spans="1:14" x14ac:dyDescent="0.25">
      <c r="A37" s="66"/>
      <c r="B37" s="142" t="s">
        <v>274</v>
      </c>
      <c r="C37" s="143">
        <v>44827</v>
      </c>
      <c r="D37" s="144">
        <v>44832</v>
      </c>
      <c r="E37" s="144">
        <v>44862</v>
      </c>
      <c r="F37" s="144">
        <v>44872</v>
      </c>
      <c r="G37" s="144">
        <v>44877</v>
      </c>
      <c r="H37" s="144">
        <v>44882</v>
      </c>
      <c r="I37" s="144">
        <v>44887</v>
      </c>
      <c r="J37" s="144">
        <v>44892</v>
      </c>
      <c r="K37" s="144">
        <v>44907</v>
      </c>
      <c r="L37" s="144">
        <v>44917</v>
      </c>
      <c r="M37" s="144">
        <v>44937</v>
      </c>
      <c r="N37" s="145">
        <v>44942</v>
      </c>
    </row>
    <row r="38" spans="1:14" x14ac:dyDescent="0.25">
      <c r="A38" s="66"/>
      <c r="B38" s="142" t="s">
        <v>275</v>
      </c>
      <c r="C38" s="143">
        <v>44930</v>
      </c>
      <c r="D38" s="144">
        <v>44940</v>
      </c>
      <c r="E38" s="144">
        <v>44945</v>
      </c>
      <c r="F38" s="144">
        <v>44947</v>
      </c>
      <c r="G38" s="144">
        <v>44949</v>
      </c>
      <c r="H38" s="144">
        <v>44951</v>
      </c>
      <c r="I38" s="144">
        <v>44953</v>
      </c>
      <c r="J38" s="144">
        <v>44958</v>
      </c>
      <c r="K38" s="144">
        <v>44973</v>
      </c>
      <c r="L38" s="144">
        <v>44978</v>
      </c>
      <c r="M38" s="144">
        <v>44993</v>
      </c>
      <c r="N38" s="145">
        <v>44998</v>
      </c>
    </row>
    <row r="39" spans="1:14" x14ac:dyDescent="0.25">
      <c r="A39" s="146"/>
      <c r="B39" s="147" t="s">
        <v>276</v>
      </c>
      <c r="C39" s="148">
        <v>44959</v>
      </c>
      <c r="D39" s="149">
        <v>44964</v>
      </c>
      <c r="E39" s="149">
        <v>44984</v>
      </c>
      <c r="F39" s="149">
        <v>44989</v>
      </c>
      <c r="G39" s="149">
        <v>44994</v>
      </c>
      <c r="H39" s="149">
        <v>44997</v>
      </c>
      <c r="I39" s="149">
        <v>45000</v>
      </c>
      <c r="J39" s="149">
        <v>45005</v>
      </c>
      <c r="K39" s="149">
        <v>45020</v>
      </c>
      <c r="L39" s="149">
        <v>45030</v>
      </c>
      <c r="M39" s="149">
        <v>45065</v>
      </c>
      <c r="N39" s="150">
        <v>45070</v>
      </c>
    </row>
    <row r="40" spans="1:14" x14ac:dyDescent="0.25">
      <c r="A40" s="62" t="s">
        <v>69</v>
      </c>
      <c r="B40" s="139"/>
      <c r="C40" s="140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141"/>
    </row>
    <row r="41" spans="1:14" x14ac:dyDescent="0.25">
      <c r="A41" s="66"/>
      <c r="B41" s="142" t="s">
        <v>277</v>
      </c>
      <c r="C41" s="143">
        <v>44645</v>
      </c>
      <c r="D41" s="144">
        <v>44650</v>
      </c>
      <c r="E41" s="144">
        <v>44665</v>
      </c>
      <c r="F41" s="144">
        <v>44670</v>
      </c>
      <c r="G41" s="144">
        <v>44675</v>
      </c>
      <c r="H41" s="144">
        <v>44680</v>
      </c>
      <c r="I41" s="144">
        <v>44690</v>
      </c>
      <c r="J41" s="144">
        <v>44700</v>
      </c>
      <c r="K41" s="144">
        <v>44720</v>
      </c>
      <c r="L41" s="144">
        <v>44730</v>
      </c>
      <c r="M41" s="144">
        <v>44790</v>
      </c>
      <c r="N41" s="145">
        <v>44795</v>
      </c>
    </row>
    <row r="42" spans="1:14" x14ac:dyDescent="0.25">
      <c r="A42" s="66"/>
      <c r="B42" s="142" t="s">
        <v>278</v>
      </c>
      <c r="C42" s="143">
        <v>44728</v>
      </c>
      <c r="D42" s="144">
        <v>44733</v>
      </c>
      <c r="E42" s="144">
        <v>44748</v>
      </c>
      <c r="F42" s="144">
        <v>44803</v>
      </c>
      <c r="G42" s="144">
        <v>44808</v>
      </c>
      <c r="H42" s="144">
        <v>44813</v>
      </c>
      <c r="I42" s="144">
        <v>44823</v>
      </c>
      <c r="J42" s="144">
        <v>44833</v>
      </c>
      <c r="K42" s="144">
        <v>44843</v>
      </c>
      <c r="L42" s="144">
        <v>44853</v>
      </c>
      <c r="M42" s="144">
        <v>44868</v>
      </c>
      <c r="N42" s="145">
        <v>44873</v>
      </c>
    </row>
    <row r="43" spans="1:14" x14ac:dyDescent="0.25">
      <c r="A43" s="66"/>
      <c r="B43" s="142" t="s">
        <v>279</v>
      </c>
      <c r="C43" s="143">
        <v>44793</v>
      </c>
      <c r="D43" s="144">
        <v>44798</v>
      </c>
      <c r="E43" s="144">
        <v>44843</v>
      </c>
      <c r="F43" s="144">
        <v>44848</v>
      </c>
      <c r="G43" s="144">
        <v>44853</v>
      </c>
      <c r="H43" s="144">
        <v>44858</v>
      </c>
      <c r="I43" s="144">
        <v>44868</v>
      </c>
      <c r="J43" s="144">
        <v>44878</v>
      </c>
      <c r="K43" s="144">
        <v>44898</v>
      </c>
      <c r="L43" s="144">
        <v>44908</v>
      </c>
      <c r="M43" s="144">
        <v>44938</v>
      </c>
      <c r="N43" s="145">
        <v>44943</v>
      </c>
    </row>
    <row r="44" spans="1:14" x14ac:dyDescent="0.25">
      <c r="A44" s="66"/>
      <c r="B44" s="142" t="s">
        <v>280</v>
      </c>
      <c r="C44" s="143">
        <v>44744</v>
      </c>
      <c r="D44" s="144">
        <v>44749</v>
      </c>
      <c r="E44" s="144">
        <v>44794</v>
      </c>
      <c r="F44" s="144">
        <v>44799</v>
      </c>
      <c r="G44" s="144">
        <v>44804</v>
      </c>
      <c r="H44" s="144">
        <v>44809</v>
      </c>
      <c r="I44" s="144">
        <v>44819</v>
      </c>
      <c r="J44" s="144">
        <v>44829</v>
      </c>
      <c r="K44" s="144">
        <v>44849</v>
      </c>
      <c r="L44" s="144">
        <v>44859</v>
      </c>
      <c r="M44" s="144">
        <v>44889</v>
      </c>
      <c r="N44" s="145">
        <v>44894</v>
      </c>
    </row>
    <row r="45" spans="1:14" x14ac:dyDescent="0.25">
      <c r="A45" s="66"/>
      <c r="B45" s="142" t="s">
        <v>281</v>
      </c>
      <c r="C45" s="143">
        <v>44996</v>
      </c>
      <c r="D45" s="144">
        <v>45001</v>
      </c>
      <c r="E45" s="144">
        <v>45046</v>
      </c>
      <c r="F45" s="144">
        <v>45051</v>
      </c>
      <c r="G45" s="144">
        <v>45056</v>
      </c>
      <c r="H45" s="144">
        <v>45061</v>
      </c>
      <c r="I45" s="144">
        <v>45071</v>
      </c>
      <c r="J45" s="144">
        <v>45081</v>
      </c>
      <c r="K45" s="144">
        <v>45101</v>
      </c>
      <c r="L45" s="144">
        <v>45111</v>
      </c>
      <c r="M45" s="144">
        <v>45141</v>
      </c>
      <c r="N45" s="145">
        <v>45146</v>
      </c>
    </row>
    <row r="46" spans="1:14" x14ac:dyDescent="0.25">
      <c r="A46" s="66"/>
      <c r="B46" s="142" t="s">
        <v>282</v>
      </c>
      <c r="C46" s="143">
        <v>45016</v>
      </c>
      <c r="D46" s="144">
        <v>45021</v>
      </c>
      <c r="E46" s="144">
        <v>45066</v>
      </c>
      <c r="F46" s="144">
        <v>45071</v>
      </c>
      <c r="G46" s="144">
        <v>45076</v>
      </c>
      <c r="H46" s="144">
        <v>45081</v>
      </c>
      <c r="I46" s="144">
        <v>45091</v>
      </c>
      <c r="J46" s="144">
        <v>45101</v>
      </c>
      <c r="K46" s="144">
        <v>45121</v>
      </c>
      <c r="L46" s="144">
        <v>45131</v>
      </c>
      <c r="M46" s="144">
        <v>45191</v>
      </c>
      <c r="N46" s="145">
        <v>45196</v>
      </c>
    </row>
    <row r="47" spans="1:14" x14ac:dyDescent="0.25">
      <c r="A47" s="66"/>
      <c r="B47" s="142" t="s">
        <v>283</v>
      </c>
      <c r="C47" s="143">
        <v>45007</v>
      </c>
      <c r="D47" s="144">
        <v>45012</v>
      </c>
      <c r="E47" s="144">
        <v>45042</v>
      </c>
      <c r="F47" s="144">
        <v>45107</v>
      </c>
      <c r="G47" s="144">
        <v>45112</v>
      </c>
      <c r="H47" s="144">
        <v>45117</v>
      </c>
      <c r="I47" s="144">
        <v>45127</v>
      </c>
      <c r="J47" s="144">
        <v>45137</v>
      </c>
      <c r="K47" s="144">
        <v>45157</v>
      </c>
      <c r="L47" s="144">
        <v>45167</v>
      </c>
      <c r="M47" s="144">
        <v>45212</v>
      </c>
      <c r="N47" s="145">
        <v>45217</v>
      </c>
    </row>
    <row r="48" spans="1:14" x14ac:dyDescent="0.25">
      <c r="A48" s="66"/>
      <c r="B48" s="142" t="s">
        <v>284</v>
      </c>
      <c r="C48" s="143">
        <v>44965</v>
      </c>
      <c r="D48" s="144">
        <v>44970</v>
      </c>
      <c r="E48" s="144">
        <v>45015</v>
      </c>
      <c r="F48" s="144">
        <v>45020</v>
      </c>
      <c r="G48" s="144">
        <v>45025</v>
      </c>
      <c r="H48" s="144">
        <v>45030</v>
      </c>
      <c r="I48" s="144">
        <v>45040</v>
      </c>
      <c r="J48" s="144">
        <v>45050</v>
      </c>
      <c r="K48" s="144">
        <v>45070</v>
      </c>
      <c r="L48" s="144">
        <v>45080</v>
      </c>
      <c r="M48" s="144">
        <v>45100</v>
      </c>
      <c r="N48" s="145">
        <v>45105</v>
      </c>
    </row>
    <row r="49" spans="1:14" x14ac:dyDescent="0.25">
      <c r="A49" s="66"/>
      <c r="B49" s="142" t="s">
        <v>285</v>
      </c>
      <c r="C49" s="143">
        <v>44929</v>
      </c>
      <c r="D49" s="144">
        <v>44934</v>
      </c>
      <c r="E49" s="144">
        <v>44979</v>
      </c>
      <c r="F49" s="144">
        <v>44984</v>
      </c>
      <c r="G49" s="144">
        <v>44989</v>
      </c>
      <c r="H49" s="144">
        <v>44994</v>
      </c>
      <c r="I49" s="144">
        <v>45004</v>
      </c>
      <c r="J49" s="144">
        <v>45014</v>
      </c>
      <c r="K49" s="144">
        <v>45034</v>
      </c>
      <c r="L49" s="144">
        <v>45044</v>
      </c>
      <c r="M49" s="144">
        <v>45089</v>
      </c>
      <c r="N49" s="145">
        <v>45094</v>
      </c>
    </row>
    <row r="50" spans="1:14" x14ac:dyDescent="0.25">
      <c r="A50" s="66"/>
      <c r="B50" s="142" t="s">
        <v>286</v>
      </c>
      <c r="C50" s="143">
        <v>45017</v>
      </c>
      <c r="D50" s="144">
        <v>45022</v>
      </c>
      <c r="E50" s="144">
        <v>45067</v>
      </c>
      <c r="F50" s="144">
        <v>45072</v>
      </c>
      <c r="G50" s="144">
        <v>45077</v>
      </c>
      <c r="H50" s="144">
        <v>45082</v>
      </c>
      <c r="I50" s="144">
        <v>45092</v>
      </c>
      <c r="J50" s="144">
        <v>45102</v>
      </c>
      <c r="K50" s="144">
        <v>45122</v>
      </c>
      <c r="L50" s="144">
        <v>45132</v>
      </c>
      <c r="M50" s="144">
        <v>45152</v>
      </c>
      <c r="N50" s="145">
        <v>45157</v>
      </c>
    </row>
    <row r="51" spans="1:14" x14ac:dyDescent="0.25">
      <c r="A51" s="66"/>
      <c r="B51" s="142" t="s">
        <v>287</v>
      </c>
      <c r="C51" s="143">
        <v>44947</v>
      </c>
      <c r="D51" s="144">
        <v>44952</v>
      </c>
      <c r="E51" s="144">
        <v>45007</v>
      </c>
      <c r="F51" s="144">
        <v>45012</v>
      </c>
      <c r="G51" s="144">
        <v>45017</v>
      </c>
      <c r="H51" s="144">
        <v>45022</v>
      </c>
      <c r="I51" s="144">
        <v>45032</v>
      </c>
      <c r="J51" s="144">
        <v>45042</v>
      </c>
      <c r="K51" s="144">
        <v>45062</v>
      </c>
      <c r="L51" s="144">
        <v>45072</v>
      </c>
      <c r="M51" s="144">
        <v>45092</v>
      </c>
      <c r="N51" s="145">
        <v>45097</v>
      </c>
    </row>
    <row r="52" spans="1:14" x14ac:dyDescent="0.25">
      <c r="A52" s="66"/>
      <c r="B52" s="142" t="s">
        <v>288</v>
      </c>
      <c r="C52" s="143">
        <v>44962</v>
      </c>
      <c r="D52" s="144">
        <v>44967</v>
      </c>
      <c r="E52" s="144">
        <v>45022</v>
      </c>
      <c r="F52" s="144">
        <v>45027</v>
      </c>
      <c r="G52" s="144">
        <v>45032</v>
      </c>
      <c r="H52" s="144">
        <v>45037</v>
      </c>
      <c r="I52" s="144">
        <v>45047</v>
      </c>
      <c r="J52" s="144">
        <v>45057</v>
      </c>
      <c r="K52" s="144">
        <v>45077</v>
      </c>
      <c r="L52" s="144">
        <v>45087</v>
      </c>
      <c r="M52" s="144">
        <v>45107</v>
      </c>
      <c r="N52" s="145">
        <v>45112</v>
      </c>
    </row>
    <row r="53" spans="1:14" x14ac:dyDescent="0.25">
      <c r="A53" s="66"/>
      <c r="B53" s="142" t="s">
        <v>289</v>
      </c>
      <c r="C53" s="143">
        <v>44993</v>
      </c>
      <c r="D53" s="144">
        <v>44998</v>
      </c>
      <c r="E53" s="144">
        <v>45053</v>
      </c>
      <c r="F53" s="144">
        <v>45058</v>
      </c>
      <c r="G53" s="144">
        <v>45063</v>
      </c>
      <c r="H53" s="144">
        <v>45068</v>
      </c>
      <c r="I53" s="144">
        <v>45078</v>
      </c>
      <c r="J53" s="144">
        <v>45088</v>
      </c>
      <c r="K53" s="144">
        <v>45108</v>
      </c>
      <c r="L53" s="144">
        <v>45118</v>
      </c>
      <c r="M53" s="144">
        <v>45138</v>
      </c>
      <c r="N53" s="145">
        <v>45143</v>
      </c>
    </row>
    <row r="54" spans="1:14" x14ac:dyDescent="0.25">
      <c r="A54" s="66"/>
      <c r="B54" s="142" t="s">
        <v>290</v>
      </c>
      <c r="C54" s="143">
        <v>44989</v>
      </c>
      <c r="D54" s="144">
        <v>44994</v>
      </c>
      <c r="E54" s="144">
        <v>45009</v>
      </c>
      <c r="F54" s="144">
        <v>45069</v>
      </c>
      <c r="G54" s="144">
        <v>45074</v>
      </c>
      <c r="H54" s="144">
        <v>45079</v>
      </c>
      <c r="I54" s="144">
        <v>45089</v>
      </c>
      <c r="J54" s="144">
        <v>45099</v>
      </c>
      <c r="K54" s="144">
        <v>45119</v>
      </c>
      <c r="L54" s="144">
        <v>45129</v>
      </c>
      <c r="M54" s="144">
        <v>45219</v>
      </c>
      <c r="N54" s="145">
        <v>45224</v>
      </c>
    </row>
    <row r="55" spans="1:14" x14ac:dyDescent="0.25">
      <c r="A55" s="66"/>
      <c r="B55" s="142" t="s">
        <v>291</v>
      </c>
      <c r="C55" s="143">
        <v>44935</v>
      </c>
      <c r="D55" s="144">
        <v>44940</v>
      </c>
      <c r="E55" s="144">
        <v>44985</v>
      </c>
      <c r="F55" s="144">
        <v>44990</v>
      </c>
      <c r="G55" s="144">
        <v>44995</v>
      </c>
      <c r="H55" s="144">
        <v>45000</v>
      </c>
      <c r="I55" s="144">
        <v>45010</v>
      </c>
      <c r="J55" s="144">
        <v>45020</v>
      </c>
      <c r="K55" s="144">
        <v>45040</v>
      </c>
      <c r="L55" s="144">
        <v>45050</v>
      </c>
      <c r="M55" s="144">
        <v>45110</v>
      </c>
      <c r="N55" s="145">
        <v>45115</v>
      </c>
    </row>
    <row r="56" spans="1:14" x14ac:dyDescent="0.25">
      <c r="A56" s="66"/>
      <c r="B56" s="142" t="s">
        <v>292</v>
      </c>
      <c r="C56" s="143">
        <v>44845</v>
      </c>
      <c r="D56" s="144">
        <v>44850</v>
      </c>
      <c r="E56" s="144">
        <v>44880</v>
      </c>
      <c r="F56" s="144">
        <v>44885</v>
      </c>
      <c r="G56" s="144">
        <v>44890</v>
      </c>
      <c r="H56" s="144">
        <v>44895</v>
      </c>
      <c r="I56" s="144">
        <v>44905</v>
      </c>
      <c r="J56" s="144">
        <v>44915</v>
      </c>
      <c r="K56" s="144">
        <v>44935</v>
      </c>
      <c r="L56" s="144">
        <v>44945</v>
      </c>
      <c r="M56" s="144">
        <v>45005</v>
      </c>
      <c r="N56" s="145">
        <v>45010</v>
      </c>
    </row>
    <row r="57" spans="1:14" x14ac:dyDescent="0.25">
      <c r="A57" s="66"/>
      <c r="B57" s="142" t="s">
        <v>293</v>
      </c>
      <c r="C57" s="143">
        <v>44851</v>
      </c>
      <c r="D57" s="144">
        <v>44856</v>
      </c>
      <c r="E57" s="144">
        <v>44896</v>
      </c>
      <c r="F57" s="144">
        <v>44901</v>
      </c>
      <c r="G57" s="144">
        <v>44906</v>
      </c>
      <c r="H57" s="144">
        <v>44911</v>
      </c>
      <c r="I57" s="144">
        <v>44921</v>
      </c>
      <c r="J57" s="144">
        <v>44931</v>
      </c>
      <c r="K57" s="144">
        <v>44951</v>
      </c>
      <c r="L57" s="144">
        <v>44961</v>
      </c>
      <c r="M57" s="144">
        <v>45006</v>
      </c>
      <c r="N57" s="145">
        <v>45011</v>
      </c>
    </row>
    <row r="58" spans="1:14" x14ac:dyDescent="0.25">
      <c r="A58" s="66"/>
      <c r="B58" s="142" t="s">
        <v>294</v>
      </c>
      <c r="C58" s="143">
        <v>44896</v>
      </c>
      <c r="D58" s="144">
        <v>44901</v>
      </c>
      <c r="E58" s="144">
        <v>44941</v>
      </c>
      <c r="F58" s="144">
        <v>44946</v>
      </c>
      <c r="G58" s="144">
        <v>44951</v>
      </c>
      <c r="H58" s="144">
        <v>44956</v>
      </c>
      <c r="I58" s="144">
        <v>44966</v>
      </c>
      <c r="J58" s="144">
        <v>44976</v>
      </c>
      <c r="K58" s="144">
        <v>44996</v>
      </c>
      <c r="L58" s="144">
        <v>45006</v>
      </c>
      <c r="M58" s="144">
        <v>45051</v>
      </c>
      <c r="N58" s="145">
        <v>45056</v>
      </c>
    </row>
    <row r="59" spans="1:14" x14ac:dyDescent="0.25">
      <c r="A59" s="146"/>
      <c r="B59" s="147" t="s">
        <v>295</v>
      </c>
      <c r="C59" s="148">
        <v>44844</v>
      </c>
      <c r="D59" s="149">
        <v>44849</v>
      </c>
      <c r="E59" s="149">
        <v>44894</v>
      </c>
      <c r="F59" s="149">
        <v>44899</v>
      </c>
      <c r="G59" s="149">
        <v>44904</v>
      </c>
      <c r="H59" s="149">
        <v>44909</v>
      </c>
      <c r="I59" s="149">
        <v>44919</v>
      </c>
      <c r="J59" s="149">
        <v>44929</v>
      </c>
      <c r="K59" s="149">
        <v>44949</v>
      </c>
      <c r="L59" s="149">
        <v>44959</v>
      </c>
      <c r="M59" s="149">
        <v>45019</v>
      </c>
      <c r="N59" s="150">
        <v>45024</v>
      </c>
    </row>
    <row r="60" spans="1:14" x14ac:dyDescent="0.25">
      <c r="A60" s="62" t="s">
        <v>23</v>
      </c>
      <c r="B60" s="139"/>
      <c r="C60" s="140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141"/>
    </row>
    <row r="61" spans="1:14" x14ac:dyDescent="0.25">
      <c r="A61" s="66"/>
      <c r="B61" s="142" t="s">
        <v>296</v>
      </c>
      <c r="C61" s="143">
        <v>45190</v>
      </c>
      <c r="D61" s="144">
        <v>45195</v>
      </c>
      <c r="E61" s="144">
        <v>45225</v>
      </c>
      <c r="F61" s="144">
        <v>45230</v>
      </c>
      <c r="G61" s="144">
        <v>45235</v>
      </c>
      <c r="H61" s="144">
        <v>45240</v>
      </c>
      <c r="I61" s="144">
        <v>45245</v>
      </c>
      <c r="J61" s="144">
        <v>45248</v>
      </c>
      <c r="K61" s="144">
        <v>45263</v>
      </c>
      <c r="L61" s="144">
        <v>45268</v>
      </c>
      <c r="M61" s="144">
        <v>45358</v>
      </c>
      <c r="N61" s="145">
        <v>45368</v>
      </c>
    </row>
    <row r="62" spans="1:14" x14ac:dyDescent="0.25">
      <c r="A62" s="66"/>
      <c r="B62" s="142" t="s">
        <v>297</v>
      </c>
      <c r="C62" s="143">
        <v>45538</v>
      </c>
      <c r="D62" s="144">
        <v>45543</v>
      </c>
      <c r="E62" s="144">
        <v>45573</v>
      </c>
      <c r="F62" s="144">
        <v>45583</v>
      </c>
      <c r="G62" s="144">
        <v>45593</v>
      </c>
      <c r="H62" s="144">
        <v>45600</v>
      </c>
      <c r="I62" s="144">
        <v>45605</v>
      </c>
      <c r="J62" s="144">
        <v>45608</v>
      </c>
      <c r="K62" s="144">
        <v>45628</v>
      </c>
      <c r="L62" s="144">
        <v>45638</v>
      </c>
      <c r="M62" s="144">
        <v>45668</v>
      </c>
      <c r="N62" s="145">
        <v>45678</v>
      </c>
    </row>
    <row r="63" spans="1:14" x14ac:dyDescent="0.25">
      <c r="A63" s="66"/>
      <c r="B63" s="142" t="s">
        <v>298</v>
      </c>
      <c r="C63" s="143">
        <v>45290</v>
      </c>
      <c r="D63" s="144">
        <v>45300</v>
      </c>
      <c r="E63" s="144">
        <v>45320</v>
      </c>
      <c r="F63" s="144">
        <v>45330</v>
      </c>
      <c r="G63" s="144">
        <v>45340</v>
      </c>
      <c r="H63" s="144">
        <v>45350</v>
      </c>
      <c r="I63" s="144">
        <v>45355</v>
      </c>
      <c r="J63" s="144">
        <v>45358</v>
      </c>
      <c r="K63" s="144">
        <v>45373</v>
      </c>
      <c r="L63" s="144">
        <v>45378</v>
      </c>
      <c r="M63" s="144">
        <v>45423</v>
      </c>
      <c r="N63" s="145">
        <v>45438</v>
      </c>
    </row>
    <row r="64" spans="1:14" x14ac:dyDescent="0.25">
      <c r="A64" s="66"/>
      <c r="B64" s="142" t="s">
        <v>299</v>
      </c>
      <c r="C64" s="143">
        <v>45352</v>
      </c>
      <c r="D64" s="144">
        <v>45362</v>
      </c>
      <c r="E64" s="144">
        <v>45382</v>
      </c>
      <c r="F64" s="144">
        <v>45392</v>
      </c>
      <c r="G64" s="144">
        <v>45402</v>
      </c>
      <c r="H64" s="144">
        <v>45412</v>
      </c>
      <c r="I64" s="144">
        <v>45417</v>
      </c>
      <c r="J64" s="144">
        <v>45420</v>
      </c>
      <c r="K64" s="144">
        <v>45435</v>
      </c>
      <c r="L64" s="144">
        <v>45440</v>
      </c>
      <c r="M64" s="144">
        <v>45510</v>
      </c>
      <c r="N64" s="145">
        <v>45525</v>
      </c>
    </row>
    <row r="65" spans="1:14" x14ac:dyDescent="0.25">
      <c r="A65" s="66"/>
      <c r="B65" s="142" t="s">
        <v>300</v>
      </c>
      <c r="C65" s="143">
        <v>45071</v>
      </c>
      <c r="D65" s="144">
        <v>45081</v>
      </c>
      <c r="E65" s="144">
        <v>45101</v>
      </c>
      <c r="F65" s="144">
        <v>45111</v>
      </c>
      <c r="G65" s="144">
        <v>45121</v>
      </c>
      <c r="H65" s="144">
        <v>45131</v>
      </c>
      <c r="I65" s="144">
        <v>45136</v>
      </c>
      <c r="J65" s="144">
        <v>45139</v>
      </c>
      <c r="K65" s="144">
        <v>45154</v>
      </c>
      <c r="L65" s="144">
        <v>45159</v>
      </c>
      <c r="M65" s="144">
        <v>45229</v>
      </c>
      <c r="N65" s="145">
        <v>45244</v>
      </c>
    </row>
    <row r="66" spans="1:14" x14ac:dyDescent="0.25">
      <c r="A66" s="66"/>
      <c r="B66" s="142" t="s">
        <v>301</v>
      </c>
      <c r="C66" s="143">
        <v>45390</v>
      </c>
      <c r="D66" s="144">
        <v>45395</v>
      </c>
      <c r="E66" s="144">
        <v>45415</v>
      </c>
      <c r="F66" s="144">
        <v>45425</v>
      </c>
      <c r="G66" s="144">
        <v>45430</v>
      </c>
      <c r="H66" s="144">
        <v>45435</v>
      </c>
      <c r="I66" s="144">
        <v>45440</v>
      </c>
      <c r="J66" s="144">
        <v>45443</v>
      </c>
      <c r="K66" s="144">
        <v>45458</v>
      </c>
      <c r="L66" s="144">
        <v>45463</v>
      </c>
      <c r="M66" s="144">
        <v>45553</v>
      </c>
      <c r="N66" s="145">
        <v>45568</v>
      </c>
    </row>
    <row r="67" spans="1:14" ht="30" x14ac:dyDescent="0.25">
      <c r="A67" s="66"/>
      <c r="B67" s="153" t="s">
        <v>302</v>
      </c>
      <c r="C67" s="143">
        <v>45266</v>
      </c>
      <c r="D67" s="144">
        <v>45271</v>
      </c>
      <c r="E67" s="144">
        <v>45331</v>
      </c>
      <c r="F67" s="144">
        <v>45341</v>
      </c>
      <c r="G67" s="144">
        <v>45346</v>
      </c>
      <c r="H67" s="144">
        <v>45349</v>
      </c>
      <c r="I67" s="144">
        <v>45354</v>
      </c>
      <c r="J67" s="144">
        <v>45357</v>
      </c>
      <c r="K67" s="144">
        <v>45372</v>
      </c>
      <c r="L67" s="144">
        <v>45382</v>
      </c>
      <c r="M67" s="144">
        <v>45442</v>
      </c>
      <c r="N67" s="145">
        <v>45457</v>
      </c>
    </row>
    <row r="68" spans="1:14" x14ac:dyDescent="0.25">
      <c r="A68" s="66"/>
      <c r="B68" s="142" t="s">
        <v>303</v>
      </c>
      <c r="C68" s="143">
        <v>45568</v>
      </c>
      <c r="D68" s="144">
        <v>45575</v>
      </c>
      <c r="E68" s="144">
        <v>45590</v>
      </c>
      <c r="F68" s="144">
        <v>45595</v>
      </c>
      <c r="G68" s="144">
        <v>45600</v>
      </c>
      <c r="H68" s="144">
        <v>45605</v>
      </c>
      <c r="I68" s="144">
        <v>45610</v>
      </c>
      <c r="J68" s="144">
        <v>45613</v>
      </c>
      <c r="K68" s="144">
        <v>45628</v>
      </c>
      <c r="L68" s="144">
        <v>45633</v>
      </c>
      <c r="M68" s="144">
        <v>45663</v>
      </c>
      <c r="N68" s="145">
        <v>45678</v>
      </c>
    </row>
    <row r="69" spans="1:14" x14ac:dyDescent="0.25">
      <c r="A69" s="66"/>
      <c r="B69" s="142" t="s">
        <v>304</v>
      </c>
      <c r="C69" s="143">
        <v>45625</v>
      </c>
      <c r="D69" s="144">
        <v>45632</v>
      </c>
      <c r="E69" s="144">
        <v>45647</v>
      </c>
      <c r="F69" s="144">
        <v>45652</v>
      </c>
      <c r="G69" s="144">
        <v>45657</v>
      </c>
      <c r="H69" s="144">
        <v>45662</v>
      </c>
      <c r="I69" s="144">
        <v>45667</v>
      </c>
      <c r="J69" s="144">
        <v>45670</v>
      </c>
      <c r="K69" s="144">
        <v>45685</v>
      </c>
      <c r="L69" s="144">
        <v>45690</v>
      </c>
      <c r="M69" s="144">
        <v>45720</v>
      </c>
      <c r="N69" s="145">
        <v>45735</v>
      </c>
    </row>
    <row r="70" spans="1:14" x14ac:dyDescent="0.25">
      <c r="A70" s="66"/>
      <c r="B70" s="142" t="s">
        <v>305</v>
      </c>
      <c r="C70" s="143">
        <v>45451</v>
      </c>
      <c r="D70" s="144">
        <v>45456</v>
      </c>
      <c r="E70" s="144">
        <v>45476</v>
      </c>
      <c r="F70" s="144">
        <v>45481</v>
      </c>
      <c r="G70" s="144">
        <v>45486</v>
      </c>
      <c r="H70" s="144">
        <v>45491</v>
      </c>
      <c r="I70" s="144">
        <v>45496</v>
      </c>
      <c r="J70" s="144">
        <v>45499</v>
      </c>
      <c r="K70" s="144">
        <v>45514</v>
      </c>
      <c r="L70" s="144">
        <v>45519</v>
      </c>
      <c r="M70" s="144">
        <v>45579</v>
      </c>
      <c r="N70" s="145">
        <v>45594</v>
      </c>
    </row>
    <row r="71" spans="1:14" x14ac:dyDescent="0.25">
      <c r="A71" s="66"/>
      <c r="B71" s="142" t="s">
        <v>306</v>
      </c>
      <c r="C71" s="143">
        <v>45533</v>
      </c>
      <c r="D71" s="144">
        <v>45538</v>
      </c>
      <c r="E71" s="144">
        <v>45553</v>
      </c>
      <c r="F71" s="144">
        <v>45558</v>
      </c>
      <c r="G71" s="144">
        <v>45563</v>
      </c>
      <c r="H71" s="144">
        <v>45568</v>
      </c>
      <c r="I71" s="144">
        <v>45573</v>
      </c>
      <c r="J71" s="144">
        <v>45576</v>
      </c>
      <c r="K71" s="144">
        <v>45591</v>
      </c>
      <c r="L71" s="144">
        <v>45596</v>
      </c>
      <c r="M71" s="144">
        <v>45656</v>
      </c>
      <c r="N71" s="145">
        <v>45661</v>
      </c>
    </row>
    <row r="72" spans="1:14" x14ac:dyDescent="0.25">
      <c r="A72" s="66"/>
      <c r="B72" s="142" t="s">
        <v>307</v>
      </c>
      <c r="C72" s="143">
        <v>45545</v>
      </c>
      <c r="D72" s="144">
        <v>45550</v>
      </c>
      <c r="E72" s="144">
        <v>45570</v>
      </c>
      <c r="F72" s="144">
        <v>45575</v>
      </c>
      <c r="G72" s="144">
        <v>45580</v>
      </c>
      <c r="H72" s="144">
        <v>45585</v>
      </c>
      <c r="I72" s="144">
        <v>45590</v>
      </c>
      <c r="J72" s="144">
        <v>45593</v>
      </c>
      <c r="K72" s="144">
        <v>45608</v>
      </c>
      <c r="L72" s="144">
        <v>45613</v>
      </c>
      <c r="M72" s="144">
        <v>45673</v>
      </c>
      <c r="N72" s="145">
        <v>45678</v>
      </c>
    </row>
    <row r="73" spans="1:14" ht="30" x14ac:dyDescent="0.25">
      <c r="A73" s="66"/>
      <c r="B73" s="153" t="s">
        <v>308</v>
      </c>
      <c r="C73" s="143">
        <v>45840</v>
      </c>
      <c r="D73" s="144">
        <v>45845</v>
      </c>
      <c r="E73" s="144">
        <v>45865</v>
      </c>
      <c r="F73" s="144">
        <v>45870</v>
      </c>
      <c r="G73" s="144">
        <v>45875</v>
      </c>
      <c r="H73" s="144">
        <v>45880</v>
      </c>
      <c r="I73" s="144">
        <v>45885</v>
      </c>
      <c r="J73" s="144">
        <v>45888</v>
      </c>
      <c r="K73" s="144">
        <v>45903</v>
      </c>
      <c r="L73" s="144">
        <v>45908</v>
      </c>
      <c r="M73" s="144">
        <v>45998</v>
      </c>
      <c r="N73" s="145">
        <v>46003</v>
      </c>
    </row>
    <row r="74" spans="1:14" x14ac:dyDescent="0.25">
      <c r="A74" s="66"/>
      <c r="B74" s="142" t="s">
        <v>309</v>
      </c>
      <c r="C74" s="143">
        <v>45771</v>
      </c>
      <c r="D74" s="144">
        <v>45776</v>
      </c>
      <c r="E74" s="144">
        <v>45796</v>
      </c>
      <c r="F74" s="144">
        <v>45801</v>
      </c>
      <c r="G74" s="144">
        <v>45806</v>
      </c>
      <c r="H74" s="144">
        <v>45811</v>
      </c>
      <c r="I74" s="144">
        <v>45816</v>
      </c>
      <c r="J74" s="144">
        <v>45819</v>
      </c>
      <c r="K74" s="144">
        <v>45834</v>
      </c>
      <c r="L74" s="144">
        <v>45839</v>
      </c>
      <c r="M74" s="144">
        <v>45899</v>
      </c>
      <c r="N74" s="145">
        <v>45904</v>
      </c>
    </row>
    <row r="75" spans="1:14" x14ac:dyDescent="0.25">
      <c r="A75" s="66"/>
      <c r="B75" s="142" t="s">
        <v>310</v>
      </c>
      <c r="C75" s="143">
        <v>45455</v>
      </c>
      <c r="D75" s="144">
        <v>45460</v>
      </c>
      <c r="E75" s="144">
        <v>45475</v>
      </c>
      <c r="F75" s="144">
        <v>45485</v>
      </c>
      <c r="G75" s="144">
        <v>45495</v>
      </c>
      <c r="H75" s="144">
        <v>45505</v>
      </c>
      <c r="I75" s="144">
        <v>45510</v>
      </c>
      <c r="J75" s="144">
        <v>45513</v>
      </c>
      <c r="K75" s="144">
        <v>45528</v>
      </c>
      <c r="L75" s="144">
        <v>45533</v>
      </c>
      <c r="M75" s="144">
        <v>45563</v>
      </c>
      <c r="N75" s="145">
        <v>45568</v>
      </c>
    </row>
    <row r="76" spans="1:14" x14ac:dyDescent="0.25">
      <c r="A76" s="66"/>
      <c r="B76" s="142" t="s">
        <v>311</v>
      </c>
      <c r="C76" s="143">
        <v>45714</v>
      </c>
      <c r="D76" s="144">
        <v>45719</v>
      </c>
      <c r="E76" s="144">
        <v>45734</v>
      </c>
      <c r="F76" s="144">
        <v>45744</v>
      </c>
      <c r="G76" s="144">
        <v>45754</v>
      </c>
      <c r="H76" s="144">
        <v>45764</v>
      </c>
      <c r="I76" s="144">
        <v>45769</v>
      </c>
      <c r="J76" s="144">
        <v>45772</v>
      </c>
      <c r="K76" s="144">
        <v>45787</v>
      </c>
      <c r="L76" s="144">
        <v>45792</v>
      </c>
      <c r="M76" s="144">
        <v>45822</v>
      </c>
      <c r="N76" s="145">
        <v>45827</v>
      </c>
    </row>
    <row r="77" spans="1:14" x14ac:dyDescent="0.25">
      <c r="A77" s="66"/>
      <c r="B77" s="142" t="s">
        <v>312</v>
      </c>
      <c r="C77" s="143">
        <v>45495</v>
      </c>
      <c r="D77" s="144">
        <v>45500</v>
      </c>
      <c r="E77" s="144">
        <v>45530</v>
      </c>
      <c r="F77" s="144">
        <v>45535</v>
      </c>
      <c r="G77" s="144">
        <v>45540</v>
      </c>
      <c r="H77" s="144">
        <v>45545</v>
      </c>
      <c r="I77" s="144">
        <v>45550</v>
      </c>
      <c r="J77" s="144">
        <v>45553</v>
      </c>
      <c r="K77" s="144">
        <v>45568</v>
      </c>
      <c r="L77" s="144">
        <v>45573</v>
      </c>
      <c r="M77" s="144">
        <v>45633</v>
      </c>
      <c r="N77" s="145">
        <v>45638</v>
      </c>
    </row>
    <row r="78" spans="1:14" x14ac:dyDescent="0.25">
      <c r="A78" s="66"/>
      <c r="B78" s="142" t="s">
        <v>313</v>
      </c>
      <c r="C78" s="143">
        <v>45000</v>
      </c>
      <c r="D78" s="144">
        <v>45005</v>
      </c>
      <c r="E78" s="144">
        <v>45045</v>
      </c>
      <c r="F78" s="144">
        <v>45050</v>
      </c>
      <c r="G78" s="144">
        <v>45055</v>
      </c>
      <c r="H78" s="144">
        <v>45060</v>
      </c>
      <c r="I78" s="144">
        <v>45065</v>
      </c>
      <c r="J78" s="144">
        <v>45070</v>
      </c>
      <c r="K78" s="144">
        <v>45105</v>
      </c>
      <c r="L78" s="144">
        <v>45110</v>
      </c>
      <c r="M78" s="144">
        <v>45200</v>
      </c>
      <c r="N78" s="145">
        <v>45230</v>
      </c>
    </row>
    <row r="79" spans="1:14" x14ac:dyDescent="0.25">
      <c r="A79" s="66"/>
      <c r="B79" s="142" t="s">
        <v>314</v>
      </c>
      <c r="C79" s="143">
        <v>44914</v>
      </c>
      <c r="D79" s="144">
        <v>44924</v>
      </c>
      <c r="E79" s="144">
        <v>44954</v>
      </c>
      <c r="F79" s="144">
        <v>44964</v>
      </c>
      <c r="G79" s="144">
        <v>44974</v>
      </c>
      <c r="H79" s="144">
        <v>44984</v>
      </c>
      <c r="I79" s="144">
        <v>44989</v>
      </c>
      <c r="J79" s="144">
        <v>44992</v>
      </c>
      <c r="K79" s="144">
        <v>45022</v>
      </c>
      <c r="L79" s="144">
        <v>45027</v>
      </c>
      <c r="M79" s="144">
        <v>45117</v>
      </c>
      <c r="N79" s="145">
        <v>45122</v>
      </c>
    </row>
    <row r="80" spans="1:14" x14ac:dyDescent="0.25">
      <c r="A80" s="146"/>
      <c r="B80" s="147" t="s">
        <v>315</v>
      </c>
      <c r="C80" s="148">
        <v>45344</v>
      </c>
      <c r="D80" s="149">
        <v>45349</v>
      </c>
      <c r="E80" s="149">
        <v>45364</v>
      </c>
      <c r="F80" s="149">
        <v>45374</v>
      </c>
      <c r="G80" s="149">
        <v>45379</v>
      </c>
      <c r="H80" s="149">
        <v>45384</v>
      </c>
      <c r="I80" s="149">
        <v>45389</v>
      </c>
      <c r="J80" s="149">
        <v>45392</v>
      </c>
      <c r="K80" s="149">
        <v>45407</v>
      </c>
      <c r="L80" s="149">
        <v>45412</v>
      </c>
      <c r="M80" s="149">
        <v>45462</v>
      </c>
      <c r="N80" s="150">
        <v>45467</v>
      </c>
    </row>
    <row r="81" spans="1:14" x14ac:dyDescent="0.25">
      <c r="A81" s="62" t="s">
        <v>125</v>
      </c>
      <c r="B81" s="139"/>
      <c r="C81" s="140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141"/>
    </row>
    <row r="82" spans="1:14" x14ac:dyDescent="0.25">
      <c r="A82" s="146"/>
      <c r="B82" s="147" t="s">
        <v>316</v>
      </c>
      <c r="C82" s="148">
        <v>44959</v>
      </c>
      <c r="D82" s="149">
        <v>44964</v>
      </c>
      <c r="E82" s="149">
        <v>45024</v>
      </c>
      <c r="F82" s="149">
        <v>45029</v>
      </c>
      <c r="G82" s="149">
        <v>45034</v>
      </c>
      <c r="H82" s="149">
        <v>45044</v>
      </c>
      <c r="I82" s="149">
        <v>45054</v>
      </c>
      <c r="J82" s="149">
        <v>45059</v>
      </c>
      <c r="K82" s="149">
        <v>45089</v>
      </c>
      <c r="L82" s="149">
        <v>45104</v>
      </c>
      <c r="M82" s="149">
        <v>45149</v>
      </c>
      <c r="N82" s="150">
        <v>45154</v>
      </c>
    </row>
    <row r="83" spans="1:14" x14ac:dyDescent="0.25">
      <c r="A83" s="62" t="s">
        <v>129</v>
      </c>
      <c r="B83" s="139"/>
      <c r="C83" s="140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141"/>
    </row>
    <row r="84" spans="1:14" x14ac:dyDescent="0.25">
      <c r="A84" s="66"/>
      <c r="B84" s="142" t="s">
        <v>317</v>
      </c>
      <c r="C84" s="143">
        <v>45007</v>
      </c>
      <c r="D84" s="144">
        <v>45017</v>
      </c>
      <c r="E84" s="144">
        <v>45057</v>
      </c>
      <c r="F84" s="144">
        <v>45062</v>
      </c>
      <c r="G84" s="144">
        <v>45082</v>
      </c>
      <c r="H84" s="144">
        <v>45087</v>
      </c>
      <c r="I84" s="144">
        <v>45092</v>
      </c>
      <c r="J84" s="144">
        <v>45097</v>
      </c>
      <c r="K84" s="144">
        <v>45122</v>
      </c>
      <c r="L84" s="144">
        <v>45132</v>
      </c>
      <c r="M84" s="144">
        <v>45157</v>
      </c>
      <c r="N84" s="145">
        <v>45159</v>
      </c>
    </row>
    <row r="85" spans="1:14" x14ac:dyDescent="0.25">
      <c r="A85" s="66"/>
      <c r="B85" s="142" t="s">
        <v>318</v>
      </c>
      <c r="C85" s="143">
        <v>45072</v>
      </c>
      <c r="D85" s="144">
        <v>45082</v>
      </c>
      <c r="E85" s="144">
        <v>45122</v>
      </c>
      <c r="F85" s="144">
        <v>45127</v>
      </c>
      <c r="G85" s="144">
        <v>45147</v>
      </c>
      <c r="H85" s="144">
        <v>45152</v>
      </c>
      <c r="I85" s="144">
        <v>45157</v>
      </c>
      <c r="J85" s="144">
        <v>45162</v>
      </c>
      <c r="K85" s="144">
        <v>45187</v>
      </c>
      <c r="L85" s="144">
        <v>45197</v>
      </c>
      <c r="M85" s="144">
        <v>45222</v>
      </c>
      <c r="N85" s="145">
        <v>45224</v>
      </c>
    </row>
    <row r="86" spans="1:14" x14ac:dyDescent="0.25">
      <c r="A86" s="66"/>
      <c r="B86" s="142" t="s">
        <v>319</v>
      </c>
      <c r="C86" s="143">
        <v>45022</v>
      </c>
      <c r="D86" s="144">
        <v>45032</v>
      </c>
      <c r="E86" s="144">
        <v>45072</v>
      </c>
      <c r="F86" s="144">
        <v>45077</v>
      </c>
      <c r="G86" s="144">
        <v>45097</v>
      </c>
      <c r="H86" s="144">
        <v>45102</v>
      </c>
      <c r="I86" s="144">
        <v>45107</v>
      </c>
      <c r="J86" s="144">
        <v>45112</v>
      </c>
      <c r="K86" s="144">
        <v>45137</v>
      </c>
      <c r="L86" s="144">
        <v>45147</v>
      </c>
      <c r="M86" s="144">
        <v>45172</v>
      </c>
      <c r="N86" s="145">
        <v>45174</v>
      </c>
    </row>
    <row r="87" spans="1:14" x14ac:dyDescent="0.25">
      <c r="A87" s="66"/>
      <c r="B87" s="142" t="s">
        <v>320</v>
      </c>
      <c r="C87" s="143">
        <v>45007</v>
      </c>
      <c r="D87" s="144">
        <v>45017</v>
      </c>
      <c r="E87" s="144">
        <v>45057</v>
      </c>
      <c r="F87" s="144">
        <v>45062</v>
      </c>
      <c r="G87" s="144">
        <v>45082</v>
      </c>
      <c r="H87" s="144">
        <v>45087</v>
      </c>
      <c r="I87" s="144">
        <v>45092</v>
      </c>
      <c r="J87" s="144">
        <v>45097</v>
      </c>
      <c r="K87" s="144">
        <v>45122</v>
      </c>
      <c r="L87" s="144">
        <v>45132</v>
      </c>
      <c r="M87" s="144">
        <v>45157</v>
      </c>
      <c r="N87" s="145">
        <v>45159</v>
      </c>
    </row>
    <row r="88" spans="1:14" x14ac:dyDescent="0.25">
      <c r="A88" s="66"/>
      <c r="B88" s="142" t="s">
        <v>321</v>
      </c>
      <c r="C88" s="143">
        <v>45072</v>
      </c>
      <c r="D88" s="144">
        <v>45082</v>
      </c>
      <c r="E88" s="144">
        <v>45122</v>
      </c>
      <c r="F88" s="144">
        <v>45127</v>
      </c>
      <c r="G88" s="144">
        <v>45147</v>
      </c>
      <c r="H88" s="144">
        <v>45152</v>
      </c>
      <c r="I88" s="144">
        <v>45157</v>
      </c>
      <c r="J88" s="144">
        <v>45162</v>
      </c>
      <c r="K88" s="144">
        <v>45187</v>
      </c>
      <c r="L88" s="144">
        <v>45197</v>
      </c>
      <c r="M88" s="144">
        <v>45222</v>
      </c>
      <c r="N88" s="145">
        <v>45224</v>
      </c>
    </row>
    <row r="89" spans="1:14" x14ac:dyDescent="0.25">
      <c r="A89" s="66"/>
      <c r="B89" s="142" t="s">
        <v>322</v>
      </c>
      <c r="C89" s="143">
        <v>44805</v>
      </c>
      <c r="D89" s="144">
        <v>44815</v>
      </c>
      <c r="E89" s="144">
        <v>44855</v>
      </c>
      <c r="F89" s="144">
        <v>44860</v>
      </c>
      <c r="G89" s="144">
        <v>44880</v>
      </c>
      <c r="H89" s="144">
        <v>44885</v>
      </c>
      <c r="I89" s="144">
        <v>44890</v>
      </c>
      <c r="J89" s="144">
        <v>44895</v>
      </c>
      <c r="K89" s="144">
        <v>44920</v>
      </c>
      <c r="L89" s="144">
        <v>44930</v>
      </c>
      <c r="M89" s="144">
        <v>44955</v>
      </c>
      <c r="N89" s="145">
        <v>44957</v>
      </c>
    </row>
    <row r="90" spans="1:14" x14ac:dyDescent="0.25">
      <c r="A90" s="68"/>
      <c r="B90" s="154" t="s">
        <v>323</v>
      </c>
      <c r="C90" s="155">
        <v>44764</v>
      </c>
      <c r="D90" s="156">
        <v>44774</v>
      </c>
      <c r="E90" s="156">
        <v>44814</v>
      </c>
      <c r="F90" s="156">
        <v>44819</v>
      </c>
      <c r="G90" s="156">
        <v>44839</v>
      </c>
      <c r="H90" s="156">
        <v>44844</v>
      </c>
      <c r="I90" s="156">
        <v>44849</v>
      </c>
      <c r="J90" s="156">
        <v>44854</v>
      </c>
      <c r="K90" s="156">
        <v>44879</v>
      </c>
      <c r="L90" s="156">
        <v>44889</v>
      </c>
      <c r="M90" s="156">
        <v>44914</v>
      </c>
      <c r="N90" s="157">
        <v>44916</v>
      </c>
    </row>
  </sheetData>
  <mergeCells count="5">
    <mergeCell ref="A1:Y1"/>
    <mergeCell ref="A2:Y2"/>
    <mergeCell ref="A3:Y3"/>
    <mergeCell ref="A5:Y5"/>
    <mergeCell ref="A6:Y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17</vt:i4>
      </vt:variant>
    </vt:vector>
  </HeadingPairs>
  <TitlesOfParts>
    <vt:vector size="23" baseType="lpstr">
      <vt:lpstr>CATRAB</vt:lpstr>
      <vt:lpstr>ITENS_HOMOLOGADOS</vt:lpstr>
      <vt:lpstr>TABDINCADRAB</vt:lpstr>
      <vt:lpstr>TABDINCATRAB_VELHO</vt:lpstr>
      <vt:lpstr>CG MANUAL</vt:lpstr>
      <vt:lpstr>Plan1</vt:lpstr>
      <vt:lpstr>CATRAB!Z_0172B8E2_9938_4C2E_8F8C_3F30C00B6D0B_.wvu.FilterData</vt:lpstr>
      <vt:lpstr>CATRAB!Z_052FE1BA_736C_4AB8_8631_318FF7F636EE_.wvu.FilterData</vt:lpstr>
      <vt:lpstr>CATRAB!Z_32F344A6_BB4C_4078_B1E6_9A688CE33949_.wvu.FilterData</vt:lpstr>
      <vt:lpstr>CATRAB!Z_3806EE33_C7D3_4D40_9448_EBED08B72699_.wvu.FilterData</vt:lpstr>
      <vt:lpstr>CATRAB!Z_40494B91_D1E7_479B_96DD_0246E76F5B57_.wvu.FilterData</vt:lpstr>
      <vt:lpstr>CATRAB!Z_42985150_76E0_4F20_A7D4_EF5C8D07ACCF_.wvu.FilterData</vt:lpstr>
      <vt:lpstr>CATRAB!Z_76A6DB3E_012D_4651_9E05_80CBED1EC973_.wvu.FilterData</vt:lpstr>
      <vt:lpstr>CATRAB!Z_79D3B499_234C_4BB8_B2FC_9623672CB83B_.wvu.FilterData</vt:lpstr>
      <vt:lpstr>CATRAB!Z_7FDF43D9_9DC1_4EFF_A700_ADC740992B7B_.wvu.FilterData</vt:lpstr>
      <vt:lpstr>CATRAB!Z_AEFDECE2_79A6_4AFC_9B8A_E3876D1C7A45_.wvu.FilterData</vt:lpstr>
      <vt:lpstr>CATRAB!Z_C8B25491_8461_4DDC_A5AE_BCD1E539EFE8_.wvu.Cols</vt:lpstr>
      <vt:lpstr>CATRAB!Z_C8B25491_8461_4DDC_A5AE_BCD1E539EFE8_.wvu.FilterData</vt:lpstr>
      <vt:lpstr>CATRAB!Z_EA3E880A_B164_4E00_8C36_AA6ED0C7AE33_.wvu.FilterData</vt:lpstr>
      <vt:lpstr>CATRAB!Z_F40DE98F_AD83_4735_A63D_B4928239B970_.wvu.Cols</vt:lpstr>
      <vt:lpstr>CATRAB!Z_F40DE98F_AD83_4735_A63D_B4928239B970_.wvu.FilterData</vt:lpstr>
      <vt:lpstr>CATRAB!Z_F8C25B38_8CFF_4959_BF9D_DD43A389ADF1_.wvu.FilterData</vt:lpstr>
      <vt:lpstr>CATRAB!Z_FED28520_9B7E_4207_9023_214C56FE3272_.wvu.FilterData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comrj-20</dc:creator>
  <cp:lastModifiedBy>comrj-10</cp:lastModifiedBy>
  <cp:revision>1</cp:revision>
  <cp:lastPrinted>2021-11-04T19:12:20Z</cp:lastPrinted>
  <dcterms:created xsi:type="dcterms:W3CDTF">2021-04-20T12:54:34Z</dcterms:created>
  <dcterms:modified xsi:type="dcterms:W3CDTF">2024-04-10T17:05:54Z</dcterms:modified>
  <dc:language>pt-BR</dc:language>
</cp:coreProperties>
</file>