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a.isidro\Desktop\3ano\PTR_PTI\PTI_PTR_1\"/>
    </mc:Choice>
  </mc:AlternateContent>
  <xr:revisionPtr revIDLastSave="0" documentId="13_ncr:1_{B64FC85B-41CE-43E2-A8C7-396485F159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as do Esforço" sheetId="1" r:id="rId1"/>
    <sheet name="Esforço por Tarefa" sheetId="4" r:id="rId2"/>
    <sheet name="Esforço por Work Package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5" l="1"/>
  <c r="B1" i="5" l="1"/>
  <c r="D1" i="5"/>
  <c r="B2" i="5"/>
  <c r="C2" i="5"/>
  <c r="D2" i="5"/>
  <c r="B16" i="5"/>
  <c r="C16" i="5"/>
  <c r="D16" i="5"/>
  <c r="B15" i="5"/>
  <c r="C15" i="5"/>
  <c r="D15" i="5"/>
  <c r="B14" i="5"/>
  <c r="C14" i="5"/>
  <c r="D14" i="5"/>
  <c r="B13" i="5"/>
  <c r="C13" i="5"/>
  <c r="D13" i="5"/>
  <c r="B12" i="5"/>
  <c r="C12" i="5"/>
  <c r="D12" i="5"/>
  <c r="B11" i="5"/>
  <c r="C11" i="5"/>
  <c r="D11" i="5"/>
  <c r="B10" i="5"/>
  <c r="C10" i="5"/>
  <c r="D10" i="5"/>
  <c r="G31" i="1"/>
  <c r="H31" i="1"/>
  <c r="I31" i="1"/>
  <c r="B9" i="5"/>
  <c r="C9" i="5"/>
  <c r="D9" i="5"/>
  <c r="B8" i="5"/>
  <c r="C8" i="5"/>
  <c r="D8" i="5"/>
  <c r="B7" i="5"/>
  <c r="C7" i="5"/>
  <c r="D7" i="5"/>
  <c r="B6" i="5"/>
  <c r="C6" i="5"/>
  <c r="D6" i="5"/>
  <c r="B5" i="5"/>
  <c r="C5" i="5"/>
  <c r="D5" i="5"/>
  <c r="B4" i="5"/>
  <c r="C4" i="5"/>
  <c r="D4" i="5"/>
  <c r="B3" i="5"/>
  <c r="C3" i="5"/>
  <c r="D3" i="5"/>
  <c r="C63" i="1"/>
  <c r="D63" i="1"/>
  <c r="E63" i="1"/>
  <c r="F63" i="1"/>
  <c r="G63" i="1"/>
  <c r="H63" i="1"/>
  <c r="I63" i="1"/>
  <c r="B63" i="1"/>
  <c r="C57" i="1"/>
  <c r="D57" i="1"/>
  <c r="E57" i="1"/>
  <c r="F57" i="1"/>
  <c r="G57" i="1"/>
  <c r="H57" i="1"/>
  <c r="I57" i="1"/>
  <c r="B57" i="1"/>
  <c r="C56" i="1"/>
  <c r="D56" i="1"/>
  <c r="E56" i="1"/>
  <c r="F56" i="1"/>
  <c r="G56" i="1"/>
  <c r="H56" i="1"/>
  <c r="I56" i="1"/>
  <c r="B56" i="1"/>
  <c r="C53" i="1"/>
  <c r="D53" i="1"/>
  <c r="E53" i="1"/>
  <c r="F53" i="1"/>
  <c r="G53" i="1"/>
  <c r="H53" i="1"/>
  <c r="I53" i="1"/>
  <c r="B53" i="1"/>
  <c r="C47" i="1"/>
  <c r="D47" i="1"/>
  <c r="E47" i="1"/>
  <c r="F47" i="1"/>
  <c r="G47" i="1"/>
  <c r="H47" i="1"/>
  <c r="I47" i="1"/>
  <c r="B47" i="1"/>
  <c r="C46" i="1"/>
  <c r="D46" i="1"/>
  <c r="E46" i="1"/>
  <c r="F46" i="1"/>
  <c r="G46" i="1"/>
  <c r="H46" i="1"/>
  <c r="I46" i="1"/>
  <c r="B46" i="1"/>
  <c r="C43" i="1"/>
  <c r="D43" i="1"/>
  <c r="E43" i="1"/>
  <c r="F43" i="1"/>
  <c r="G43" i="1"/>
  <c r="H43" i="1"/>
  <c r="I43" i="1"/>
  <c r="B43" i="1"/>
  <c r="C40" i="1"/>
  <c r="D40" i="1"/>
  <c r="E40" i="1"/>
  <c r="F40" i="1"/>
  <c r="G40" i="1"/>
  <c r="H40" i="1"/>
  <c r="I40" i="1"/>
  <c r="B40" i="1"/>
  <c r="C31" i="1"/>
  <c r="D31" i="1"/>
  <c r="E31" i="1"/>
  <c r="F31" i="1"/>
  <c r="B31" i="1"/>
  <c r="C27" i="1"/>
  <c r="D27" i="1"/>
  <c r="E27" i="1"/>
  <c r="F27" i="1"/>
  <c r="G27" i="1"/>
  <c r="H27" i="1"/>
  <c r="I27" i="1"/>
  <c r="B27" i="1"/>
  <c r="C26" i="1"/>
  <c r="D26" i="1"/>
  <c r="E26" i="1"/>
  <c r="F26" i="1"/>
  <c r="G26" i="1"/>
  <c r="H26" i="1"/>
  <c r="I26" i="1"/>
  <c r="B26" i="1"/>
  <c r="C23" i="1"/>
  <c r="D23" i="1"/>
  <c r="E23" i="1"/>
  <c r="F23" i="1"/>
  <c r="G23" i="1"/>
  <c r="H23" i="1"/>
  <c r="I23" i="1"/>
  <c r="B23" i="1"/>
  <c r="C21" i="1"/>
  <c r="D21" i="1"/>
  <c r="E21" i="1"/>
  <c r="F21" i="1"/>
  <c r="G21" i="1"/>
  <c r="H21" i="1"/>
  <c r="I21" i="1"/>
  <c r="B21" i="1"/>
  <c r="C19" i="1"/>
  <c r="D19" i="1"/>
  <c r="E19" i="1"/>
  <c r="F19" i="1"/>
  <c r="G19" i="1"/>
  <c r="H19" i="1"/>
  <c r="I19" i="1"/>
  <c r="B19" i="1"/>
  <c r="C16" i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C11" i="1"/>
  <c r="D11" i="1"/>
  <c r="E11" i="1"/>
  <c r="F11" i="1"/>
  <c r="B11" i="1"/>
  <c r="C8" i="1"/>
  <c r="D8" i="1"/>
  <c r="E8" i="1"/>
  <c r="F8" i="1"/>
  <c r="B8" i="1"/>
  <c r="C4" i="1"/>
  <c r="D4" i="1"/>
  <c r="E4" i="1"/>
  <c r="F4" i="1"/>
  <c r="B4" i="1"/>
  <c r="F3" i="1"/>
  <c r="B3" i="1"/>
  <c r="C3" i="1"/>
  <c r="D3" i="1"/>
  <c r="E3" i="1"/>
  <c r="D1" i="4"/>
  <c r="B1" i="4"/>
  <c r="C1" i="4"/>
  <c r="C3" i="4"/>
  <c r="B8" i="4"/>
  <c r="B12" i="4"/>
  <c r="C12" i="4"/>
  <c r="B16" i="4"/>
  <c r="C24" i="4"/>
  <c r="B28" i="4"/>
  <c r="C28" i="4"/>
  <c r="B32" i="4"/>
  <c r="C40" i="4"/>
  <c r="D44" i="4"/>
  <c r="I25" i="1"/>
  <c r="D15" i="4" s="1"/>
  <c r="I64" i="1"/>
  <c r="D43" i="4" s="1"/>
  <c r="G5" i="1"/>
  <c r="B2" i="4" s="1"/>
  <c r="H6" i="1"/>
  <c r="I6" i="1" s="1"/>
  <c r="D3" i="4" s="1"/>
  <c r="H7" i="1"/>
  <c r="I7" i="1" s="1"/>
  <c r="D4" i="4" s="1"/>
  <c r="H9" i="1"/>
  <c r="I9" i="1" s="1"/>
  <c r="H10" i="1"/>
  <c r="I10" i="1" s="1"/>
  <c r="D6" i="4" s="1"/>
  <c r="H12" i="1"/>
  <c r="I12" i="1" s="1"/>
  <c r="H13" i="1"/>
  <c r="I13" i="1" s="1"/>
  <c r="D8" i="4" s="1"/>
  <c r="H14" i="1"/>
  <c r="I14" i="1" s="1"/>
  <c r="D9" i="4" s="1"/>
  <c r="H17" i="1"/>
  <c r="I17" i="1" s="1"/>
  <c r="D10" i="4" s="1"/>
  <c r="H18" i="1"/>
  <c r="C11" i="4" s="1"/>
  <c r="H20" i="1"/>
  <c r="I20" i="1" s="1"/>
  <c r="D12" i="4" s="1"/>
  <c r="H22" i="1"/>
  <c r="I22" i="1" s="1"/>
  <c r="D13" i="4" s="1"/>
  <c r="H24" i="1"/>
  <c r="I24" i="1" s="1"/>
  <c r="D14" i="4" s="1"/>
  <c r="H25" i="1"/>
  <c r="C15" i="4" s="1"/>
  <c r="H28" i="1"/>
  <c r="I28" i="1" s="1"/>
  <c r="D16" i="4" s="1"/>
  <c r="H29" i="1"/>
  <c r="I29" i="1" s="1"/>
  <c r="D17" i="4" s="1"/>
  <c r="H30" i="1"/>
  <c r="I30" i="1" s="1"/>
  <c r="D18" i="4" s="1"/>
  <c r="H32" i="1"/>
  <c r="I32" i="1" s="1"/>
  <c r="D19" i="4" s="1"/>
  <c r="H33" i="1"/>
  <c r="I33" i="1" s="1"/>
  <c r="D20" i="4" s="1"/>
  <c r="H34" i="1"/>
  <c r="I34" i="1" s="1"/>
  <c r="D21" i="4" s="1"/>
  <c r="H35" i="1"/>
  <c r="I35" i="1" s="1"/>
  <c r="D22" i="4" s="1"/>
  <c r="H36" i="1"/>
  <c r="C23" i="4" s="1"/>
  <c r="H37" i="1"/>
  <c r="I37" i="1" s="1"/>
  <c r="D24" i="4" s="1"/>
  <c r="H38" i="1"/>
  <c r="I38" i="1" s="1"/>
  <c r="D25" i="4" s="1"/>
  <c r="H39" i="1"/>
  <c r="I39" i="1" s="1"/>
  <c r="D26" i="4" s="1"/>
  <c r="H41" i="1"/>
  <c r="C27" i="4" s="1"/>
  <c r="H42" i="1"/>
  <c r="I42" i="1" s="1"/>
  <c r="D28" i="4" s="1"/>
  <c r="H44" i="1"/>
  <c r="I44" i="1" s="1"/>
  <c r="D29" i="4" s="1"/>
  <c r="H45" i="1"/>
  <c r="I45" i="1" s="1"/>
  <c r="D30" i="4" s="1"/>
  <c r="H48" i="1"/>
  <c r="C31" i="4" s="1"/>
  <c r="H49" i="1"/>
  <c r="I49" i="1" s="1"/>
  <c r="D32" i="4" s="1"/>
  <c r="H50" i="1"/>
  <c r="I50" i="1" s="1"/>
  <c r="D33" i="4" s="1"/>
  <c r="H51" i="1"/>
  <c r="I51" i="1" s="1"/>
  <c r="D34" i="4" s="1"/>
  <c r="H52" i="1"/>
  <c r="I52" i="1" s="1"/>
  <c r="D35" i="4" s="1"/>
  <c r="H54" i="1"/>
  <c r="I54" i="1" s="1"/>
  <c r="D36" i="4" s="1"/>
  <c r="H55" i="1"/>
  <c r="I55" i="1" s="1"/>
  <c r="D37" i="4" s="1"/>
  <c r="H58" i="1"/>
  <c r="I58" i="1" s="1"/>
  <c r="D38" i="4" s="1"/>
  <c r="H59" i="1"/>
  <c r="C39" i="4" s="1"/>
  <c r="H60" i="1"/>
  <c r="I60" i="1" s="1"/>
  <c r="D40" i="4" s="1"/>
  <c r="H61" i="1"/>
  <c r="I61" i="1" s="1"/>
  <c r="D41" i="4" s="1"/>
  <c r="H62" i="1"/>
  <c r="I62" i="1" s="1"/>
  <c r="D42" i="4" s="1"/>
  <c r="H64" i="1"/>
  <c r="C43" i="4" s="1"/>
  <c r="H65" i="1"/>
  <c r="I65" i="1" s="1"/>
  <c r="H5" i="1"/>
  <c r="C2" i="4" s="1"/>
  <c r="G6" i="1"/>
  <c r="B3" i="4" s="1"/>
  <c r="G7" i="1"/>
  <c r="G9" i="1"/>
  <c r="B5" i="4" s="1"/>
  <c r="G10" i="1"/>
  <c r="G8" i="1" s="1"/>
  <c r="G12" i="1"/>
  <c r="B7" i="4" s="1"/>
  <c r="G13" i="1"/>
  <c r="G14" i="1"/>
  <c r="G17" i="1"/>
  <c r="B10" i="4" s="1"/>
  <c r="G18" i="1"/>
  <c r="B11" i="4" s="1"/>
  <c r="G20" i="1"/>
  <c r="G22" i="1"/>
  <c r="B13" i="4" s="1"/>
  <c r="G24" i="1"/>
  <c r="B14" i="4" s="1"/>
  <c r="G25" i="1"/>
  <c r="B15" i="4" s="1"/>
  <c r="G28" i="1"/>
  <c r="G29" i="1"/>
  <c r="B17" i="4" s="1"/>
  <c r="G30" i="1"/>
  <c r="B18" i="4" s="1"/>
  <c r="G32" i="1"/>
  <c r="B19" i="4" s="1"/>
  <c r="G33" i="1"/>
  <c r="B20" i="4" s="1"/>
  <c r="G34" i="1"/>
  <c r="B21" i="4" s="1"/>
  <c r="G35" i="1"/>
  <c r="B22" i="4" s="1"/>
  <c r="G36" i="1"/>
  <c r="B23" i="4" s="1"/>
  <c r="G37" i="1"/>
  <c r="B24" i="4" s="1"/>
  <c r="G38" i="1"/>
  <c r="B25" i="4" s="1"/>
  <c r="G39" i="1"/>
  <c r="B26" i="4" s="1"/>
  <c r="G41" i="1"/>
  <c r="B27" i="4" s="1"/>
  <c r="G42" i="1"/>
  <c r="G44" i="1"/>
  <c r="B29" i="4" s="1"/>
  <c r="G45" i="1"/>
  <c r="B30" i="4" s="1"/>
  <c r="G48" i="1"/>
  <c r="B31" i="4" s="1"/>
  <c r="G49" i="1"/>
  <c r="G50" i="1"/>
  <c r="B33" i="4" s="1"/>
  <c r="G51" i="1"/>
  <c r="B34" i="4" s="1"/>
  <c r="G52" i="1"/>
  <c r="B35" i="4" s="1"/>
  <c r="G54" i="1"/>
  <c r="B36" i="4" s="1"/>
  <c r="G55" i="1"/>
  <c r="B37" i="4" s="1"/>
  <c r="G58" i="1"/>
  <c r="B38" i="4" s="1"/>
  <c r="G59" i="1"/>
  <c r="B39" i="4" s="1"/>
  <c r="G60" i="1"/>
  <c r="B40" i="4" s="1"/>
  <c r="G61" i="1"/>
  <c r="B41" i="4" s="1"/>
  <c r="G62" i="1"/>
  <c r="B42" i="4" s="1"/>
  <c r="G64" i="1"/>
  <c r="B43" i="4" s="1"/>
  <c r="G65" i="1"/>
  <c r="B44" i="4" s="1"/>
  <c r="G11" i="1" l="1"/>
  <c r="I59" i="1"/>
  <c r="D39" i="4" s="1"/>
  <c r="C36" i="4"/>
  <c r="C34" i="4"/>
  <c r="C20" i="4"/>
  <c r="C18" i="4"/>
  <c r="C6" i="4"/>
  <c r="C42" i="4"/>
  <c r="C26" i="4"/>
  <c r="I8" i="1"/>
  <c r="C38" i="4"/>
  <c r="C22" i="4"/>
  <c r="G4" i="1"/>
  <c r="I36" i="1"/>
  <c r="D23" i="4" s="1"/>
  <c r="C32" i="4"/>
  <c r="C30" i="4"/>
  <c r="C16" i="4"/>
  <c r="C14" i="4"/>
  <c r="C10" i="4"/>
  <c r="I11" i="1"/>
  <c r="D7" i="4"/>
  <c r="C44" i="4"/>
  <c r="C41" i="4"/>
  <c r="C37" i="4"/>
  <c r="C33" i="4"/>
  <c r="C29" i="4"/>
  <c r="C25" i="4"/>
  <c r="C21" i="4"/>
  <c r="C17" i="4"/>
  <c r="C13" i="4"/>
  <c r="C9" i="4"/>
  <c r="C5" i="4"/>
  <c r="I48" i="1"/>
  <c r="D31" i="4" s="1"/>
  <c r="I18" i="1"/>
  <c r="D11" i="4" s="1"/>
  <c r="C7" i="4"/>
  <c r="H11" i="1"/>
  <c r="I41" i="1"/>
  <c r="D27" i="4" s="1"/>
  <c r="C35" i="4"/>
  <c r="C19" i="4"/>
  <c r="C8" i="4"/>
  <c r="C4" i="4"/>
  <c r="B9" i="4"/>
  <c r="D5" i="4"/>
  <c r="H8" i="1"/>
  <c r="B67" i="1" s="1"/>
  <c r="B6" i="4"/>
  <c r="H3" i="1"/>
  <c r="H4" i="1"/>
  <c r="G3" i="1"/>
  <c r="B4" i="4"/>
  <c r="I5" i="1"/>
  <c r="D2" i="4" s="1"/>
  <c r="B66" i="1"/>
  <c r="I4" i="1" l="1"/>
  <c r="B68" i="1"/>
  <c r="I67" i="1"/>
  <c r="I68" i="1" s="1"/>
  <c r="I3" i="1"/>
</calcChain>
</file>

<file path=xl/sharedStrings.xml><?xml version="1.0" encoding="utf-8"?>
<sst xmlns="http://schemas.openxmlformats.org/spreadsheetml/2006/main" count="112" uniqueCount="76">
  <si>
    <t>Estimado</t>
  </si>
  <si>
    <t>Real</t>
  </si>
  <si>
    <t>Duração</t>
  </si>
  <si>
    <t>Pessoas</t>
  </si>
  <si>
    <t>Tarefas</t>
  </si>
  <si>
    <t>Projeto Final</t>
  </si>
  <si>
    <t>WP1</t>
  </si>
  <si>
    <t>Desenho do protótipo</t>
  </si>
  <si>
    <t>Testar protótipo</t>
  </si>
  <si>
    <t>Resolver erros</t>
  </si>
  <si>
    <t>WP2</t>
  </si>
  <si>
    <t>Desenho do modelo relacional</t>
  </si>
  <si>
    <t>Realizar comandos SQL para crianção de BD</t>
  </si>
  <si>
    <t>WP3</t>
  </si>
  <si>
    <t>Registar Utilizadores</t>
  </si>
  <si>
    <t>Iniciar Sessão de Utilizadores</t>
  </si>
  <si>
    <t>Terminar Sessão de Utilizadores</t>
  </si>
  <si>
    <t>WP4</t>
  </si>
  <si>
    <t>WP4.1</t>
  </si>
  <si>
    <t>Ver/Aceder às disciplinas a que pertence</t>
  </si>
  <si>
    <t>Ver/Aceder os projetos/grupos a que pertence</t>
  </si>
  <si>
    <t>WP4.2</t>
  </si>
  <si>
    <t>Criar projetos</t>
  </si>
  <si>
    <t>WP4.3</t>
  </si>
  <si>
    <t>Gerar páginas de grupos</t>
  </si>
  <si>
    <t>WP4.4</t>
  </si>
  <si>
    <t>Testar funcionalidades</t>
  </si>
  <si>
    <t>Melhorar funcionalidades</t>
  </si>
  <si>
    <t>WP5</t>
  </si>
  <si>
    <t>WP5.1</t>
  </si>
  <si>
    <t>Criação do forúm de dúvidas</t>
  </si>
  <si>
    <t>Pedir/Responder a feedback</t>
  </si>
  <si>
    <t>Página de Utilizador</t>
  </si>
  <si>
    <t>WP5.2</t>
  </si>
  <si>
    <t>Chat de grupo</t>
  </si>
  <si>
    <t>Calendário</t>
  </si>
  <si>
    <t>Importar ficheiros</t>
  </si>
  <si>
    <t>Criar notas</t>
  </si>
  <si>
    <t>Criar tarefas</t>
  </si>
  <si>
    <t>Visualização do estado do projeto</t>
  </si>
  <si>
    <t>Submeter projeto</t>
  </si>
  <si>
    <t>Avaliar membros do grupo</t>
  </si>
  <si>
    <t>WP5.3</t>
  </si>
  <si>
    <t>Visualizar alunos pertencentes à cadeira</t>
  </si>
  <si>
    <t>Inserir critérios de avaliação</t>
  </si>
  <si>
    <t>WP6</t>
  </si>
  <si>
    <t>WP6.1</t>
  </si>
  <si>
    <t>Visualizar/Editar/Remover Utilizadores</t>
  </si>
  <si>
    <t>Visualizar/Editar/Remover/Adicionar Cursos</t>
  </si>
  <si>
    <t>Visualizar/Editar/Remover/Adicionar Departamentos</t>
  </si>
  <si>
    <t>Visualizar/Editar/Remover/Adicionar Cadeiras</t>
  </si>
  <si>
    <t>Visualizar/Editar/Remover/Adicionar Anos Letivos</t>
  </si>
  <si>
    <t>WP6.2</t>
  </si>
  <si>
    <t>WP7</t>
  </si>
  <si>
    <t>WP7.1</t>
  </si>
  <si>
    <t>Criação na Plaraforma Elastic</t>
  </si>
  <si>
    <t>Ligação de RDS ao MySQL</t>
  </si>
  <si>
    <t>Configurações Auto-Scaling</t>
  </si>
  <si>
    <t>Testes de escalabilidade</t>
  </si>
  <si>
    <t>Criação de certificados</t>
  </si>
  <si>
    <t>WP7.2</t>
  </si>
  <si>
    <t>Melhorar Infraestrutura</t>
  </si>
  <si>
    <t>Testar Infraestrutura</t>
  </si>
  <si>
    <t>WP5.4</t>
  </si>
  <si>
    <t>Atraso</t>
  </si>
  <si>
    <t>2.5</t>
  </si>
  <si>
    <t>Esforço Planeado</t>
  </si>
  <si>
    <t>ACWP</t>
  </si>
  <si>
    <t xml:space="preserve">BAC = BCWS = BCWP = </t>
  </si>
  <si>
    <t xml:space="preserve">CV </t>
  </si>
  <si>
    <t>CPI</t>
  </si>
  <si>
    <t>Esforço Real + Atraso</t>
  </si>
  <si>
    <t>Work Package</t>
  </si>
  <si>
    <t>Esforço Real</t>
  </si>
  <si>
    <t>0.99</t>
  </si>
  <si>
    <t>0.41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</si>
</sst>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D3D3D"/>
      <name val="Calibri"/>
      <family val="2"/>
      <scheme val="minor"/>
    </font>
    <font>
      <b/>
      <sz val="11"/>
      <color rgb="FF3D3D3D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AACCC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thin">
        <color rgb="FFD3D3D3"/>
      </left>
      <right style="medium">
        <color rgb="FF3D3D3D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rgb="FF3D3D3D"/>
      </bottom>
      <diagonal/>
    </border>
    <border>
      <left style="thin">
        <color rgb="FFD3D3D3"/>
      </left>
      <right style="medium">
        <color rgb="FF3D3D3D"/>
      </right>
      <top style="thin">
        <color rgb="FFD3D3D3"/>
      </top>
      <bottom style="medium">
        <color rgb="FF3D3D3D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inden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3" fillId="3" borderId="5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indent="2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indent="2"/>
    </xf>
    <xf numFmtId="0" fontId="2" fillId="4" borderId="5" xfId="0" applyFont="1" applyFill="1" applyBorder="1" applyAlignment="1">
      <alignment horizontal="left" indent="3"/>
    </xf>
    <xf numFmtId="0" fontId="2" fillId="2" borderId="5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 indent="1"/>
    </xf>
    <xf numFmtId="164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2">
    <dxf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2" defaultPivotStyle="PivotStyleLight16">
    <tableStyle name="Estilo de Tabela 1" pivot="0" count="0" xr9:uid="{00000000-0011-0000-FFFF-FFFF00000000}"/>
    <tableStyle name="Estilo de Tabela 2" pivot="0" count="2" xr9:uid="{00000000-0011-0000-FFFF-FFFF01000000}">
      <tableStyleElement type="wholeTable" dxfId="1"/>
      <tableStyleElement type="headerRow" dxfId="0"/>
    </tableStyle>
  </tableStyles>
  <colors>
    <mruColors>
      <color rgb="FF3D3D3D"/>
      <color rgb="FFD3D3D3"/>
      <color rgb="FFAA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'Esforço por Tarefa'!$B$1</c:f>
              <c:strCache>
                <c:ptCount val="1"/>
                <c:pt idx="0">
                  <c:v>Esforço Planeado</c:v>
                </c:pt>
              </c:strCache>
            </c:strRef>
          </c:tx>
          <c:spPr>
            <a:ln w="22225" cap="rnd" cmpd="sng" algn="ctr">
              <a:solidFill>
                <a:srgbClr val="3D3D3D"/>
              </a:solidFill>
              <a:round/>
            </a:ln>
            <a:effectLst/>
          </c:spPr>
          <c:marker>
            <c:symbol val="none"/>
          </c:marker>
          <c:cat>
            <c:strRef>
              <c:f>'Esforço por Tarefa'!$A$2:$A$44</c:f>
              <c:strCache>
                <c:ptCount val="42"/>
                <c:pt idx="0">
                  <c:v>WP1</c:v>
                </c:pt>
                <c:pt idx="3">
                  <c:v>WP2</c:v>
                </c:pt>
                <c:pt idx="5">
                  <c:v>WP3</c:v>
                </c:pt>
                <c:pt idx="8">
                  <c:v>WP4.1</c:v>
                </c:pt>
                <c:pt idx="10">
                  <c:v>WP4.2</c:v>
                </c:pt>
                <c:pt idx="11">
                  <c:v>WP4.3</c:v>
                </c:pt>
                <c:pt idx="12">
                  <c:v>WP4.4</c:v>
                </c:pt>
                <c:pt idx="14">
                  <c:v>WP5.1</c:v>
                </c:pt>
                <c:pt idx="17">
                  <c:v>WP5.2</c:v>
                </c:pt>
                <c:pt idx="25">
                  <c:v>WP5.3</c:v>
                </c:pt>
                <c:pt idx="27">
                  <c:v>WP5.4</c:v>
                </c:pt>
                <c:pt idx="29">
                  <c:v>WP6.1</c:v>
                </c:pt>
                <c:pt idx="34">
                  <c:v>WP6.2</c:v>
                </c:pt>
                <c:pt idx="36">
                  <c:v>WP7.1</c:v>
                </c:pt>
                <c:pt idx="41">
                  <c:v>WP7.2</c:v>
                </c:pt>
              </c:strCache>
            </c:strRef>
          </c:cat>
          <c:val>
            <c:numRef>
              <c:f>'Esforço por Tarefa'!$B$2:$B$44</c:f>
              <c:numCache>
                <c:formatCode>General</c:formatCode>
                <c:ptCount val="43"/>
                <c:pt idx="0">
                  <c:v>18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36</c:v>
                </c:pt>
                <c:pt idx="15">
                  <c:v>16</c:v>
                </c:pt>
                <c:pt idx="16">
                  <c:v>8</c:v>
                </c:pt>
                <c:pt idx="17">
                  <c:v>32</c:v>
                </c:pt>
                <c:pt idx="18">
                  <c:v>16</c:v>
                </c:pt>
                <c:pt idx="19">
                  <c:v>8</c:v>
                </c:pt>
                <c:pt idx="20">
                  <c:v>8</c:v>
                </c:pt>
                <c:pt idx="21">
                  <c:v>16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12</c:v>
                </c:pt>
                <c:pt idx="27">
                  <c:v>24</c:v>
                </c:pt>
                <c:pt idx="28">
                  <c:v>40</c:v>
                </c:pt>
                <c:pt idx="29">
                  <c:v>20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4</c:v>
                </c:pt>
                <c:pt idx="34">
                  <c:v>8</c:v>
                </c:pt>
                <c:pt idx="35">
                  <c:v>16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36</c:v>
                </c:pt>
                <c:pt idx="40">
                  <c:v>15</c:v>
                </c:pt>
                <c:pt idx="41">
                  <c:v>15</c:v>
                </c:pt>
                <c:pt idx="4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E-434A-8452-C4589A6023BF}"/>
            </c:ext>
          </c:extLst>
        </c:ser>
        <c:ser>
          <c:idx val="1"/>
          <c:order val="1"/>
          <c:tx>
            <c:strRef>
              <c:f>'Esforço por Tarefa'!$C$1</c:f>
              <c:strCache>
                <c:ptCount val="1"/>
                <c:pt idx="0">
                  <c:v>Esforço Real</c:v>
                </c:pt>
              </c:strCache>
            </c:strRef>
          </c:tx>
          <c:spPr>
            <a:ln w="22225" cap="rnd" cmpd="sng" algn="ctr">
              <a:solidFill>
                <a:srgbClr val="AACCCC"/>
              </a:solidFill>
              <a:round/>
            </a:ln>
            <a:effectLst/>
          </c:spPr>
          <c:marker>
            <c:symbol val="none"/>
          </c:marker>
          <c:cat>
            <c:strRef>
              <c:f>'Esforço por Tarefa'!$A$2:$A$44</c:f>
              <c:strCache>
                <c:ptCount val="42"/>
                <c:pt idx="0">
                  <c:v>WP1</c:v>
                </c:pt>
                <c:pt idx="3">
                  <c:v>WP2</c:v>
                </c:pt>
                <c:pt idx="5">
                  <c:v>WP3</c:v>
                </c:pt>
                <c:pt idx="8">
                  <c:v>WP4.1</c:v>
                </c:pt>
                <c:pt idx="10">
                  <c:v>WP4.2</c:v>
                </c:pt>
                <c:pt idx="11">
                  <c:v>WP4.3</c:v>
                </c:pt>
                <c:pt idx="12">
                  <c:v>WP4.4</c:v>
                </c:pt>
                <c:pt idx="14">
                  <c:v>WP5.1</c:v>
                </c:pt>
                <c:pt idx="17">
                  <c:v>WP5.2</c:v>
                </c:pt>
                <c:pt idx="25">
                  <c:v>WP5.3</c:v>
                </c:pt>
                <c:pt idx="27">
                  <c:v>WP5.4</c:v>
                </c:pt>
                <c:pt idx="29">
                  <c:v>WP6.1</c:v>
                </c:pt>
                <c:pt idx="34">
                  <c:v>WP6.2</c:v>
                </c:pt>
                <c:pt idx="36">
                  <c:v>WP7.1</c:v>
                </c:pt>
                <c:pt idx="41">
                  <c:v>WP7.2</c:v>
                </c:pt>
              </c:strCache>
            </c:strRef>
          </c:cat>
          <c:val>
            <c:numRef>
              <c:f>'Esforço por Tarefa'!$C$2:$C$44</c:f>
              <c:numCache>
                <c:formatCode>General</c:formatCode>
                <c:ptCount val="43"/>
                <c:pt idx="0">
                  <c:v>36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4</c:v>
                </c:pt>
                <c:pt idx="10">
                  <c:v>6</c:v>
                </c:pt>
                <c:pt idx="11">
                  <c:v>12</c:v>
                </c:pt>
                <c:pt idx="12">
                  <c:v>4</c:v>
                </c:pt>
                <c:pt idx="13">
                  <c:v>8</c:v>
                </c:pt>
                <c:pt idx="14">
                  <c:v>40</c:v>
                </c:pt>
                <c:pt idx="15">
                  <c:v>18</c:v>
                </c:pt>
                <c:pt idx="16">
                  <c:v>8</c:v>
                </c:pt>
                <c:pt idx="17">
                  <c:v>25</c:v>
                </c:pt>
                <c:pt idx="18">
                  <c:v>12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12</c:v>
                </c:pt>
                <c:pt idx="27">
                  <c:v>64</c:v>
                </c:pt>
                <c:pt idx="28">
                  <c:v>48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16</c:v>
                </c:pt>
                <c:pt idx="35">
                  <c:v>12</c:v>
                </c:pt>
                <c:pt idx="36">
                  <c:v>30</c:v>
                </c:pt>
                <c:pt idx="37">
                  <c:v>24</c:v>
                </c:pt>
                <c:pt idx="38">
                  <c:v>28</c:v>
                </c:pt>
                <c:pt idx="39">
                  <c:v>30</c:v>
                </c:pt>
                <c:pt idx="40">
                  <c:v>10</c:v>
                </c:pt>
                <c:pt idx="41">
                  <c:v>48</c:v>
                </c:pt>
                <c:pt idx="4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E-434A-8452-C4589A6023BF}"/>
            </c:ext>
          </c:extLst>
        </c:ser>
        <c:ser>
          <c:idx val="2"/>
          <c:order val="2"/>
          <c:tx>
            <c:strRef>
              <c:f>'Esforço por Tarefa'!$D$1</c:f>
              <c:strCache>
                <c:ptCount val="1"/>
                <c:pt idx="0">
                  <c:v>Esforço Real + Atraso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'Esforço por Tarefa'!$A$2:$A$44</c:f>
              <c:strCache>
                <c:ptCount val="42"/>
                <c:pt idx="0">
                  <c:v>WP1</c:v>
                </c:pt>
                <c:pt idx="3">
                  <c:v>WP2</c:v>
                </c:pt>
                <c:pt idx="5">
                  <c:v>WP3</c:v>
                </c:pt>
                <c:pt idx="8">
                  <c:v>WP4.1</c:v>
                </c:pt>
                <c:pt idx="10">
                  <c:v>WP4.2</c:v>
                </c:pt>
                <c:pt idx="11">
                  <c:v>WP4.3</c:v>
                </c:pt>
                <c:pt idx="12">
                  <c:v>WP4.4</c:v>
                </c:pt>
                <c:pt idx="14">
                  <c:v>WP5.1</c:v>
                </c:pt>
                <c:pt idx="17">
                  <c:v>WP5.2</c:v>
                </c:pt>
                <c:pt idx="25">
                  <c:v>WP5.3</c:v>
                </c:pt>
                <c:pt idx="27">
                  <c:v>WP5.4</c:v>
                </c:pt>
                <c:pt idx="29">
                  <c:v>WP6.1</c:v>
                </c:pt>
                <c:pt idx="34">
                  <c:v>WP6.2</c:v>
                </c:pt>
                <c:pt idx="36">
                  <c:v>WP7.1</c:v>
                </c:pt>
                <c:pt idx="41">
                  <c:v>WP7.2</c:v>
                </c:pt>
              </c:strCache>
            </c:strRef>
          </c:cat>
          <c:val>
            <c:numRef>
              <c:f>'Esforço por Tarefa'!$D$2:$D$44</c:f>
              <c:numCache>
                <c:formatCode>General</c:formatCode>
                <c:ptCount val="43"/>
                <c:pt idx="0">
                  <c:v>39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26</c:v>
                </c:pt>
                <c:pt idx="9">
                  <c:v>15</c:v>
                </c:pt>
                <c:pt idx="10">
                  <c:v>21</c:v>
                </c:pt>
                <c:pt idx="11">
                  <c:v>21</c:v>
                </c:pt>
                <c:pt idx="12">
                  <c:v>13</c:v>
                </c:pt>
                <c:pt idx="13">
                  <c:v>17</c:v>
                </c:pt>
                <c:pt idx="14">
                  <c:v>67</c:v>
                </c:pt>
                <c:pt idx="15">
                  <c:v>46</c:v>
                </c:pt>
                <c:pt idx="16">
                  <c:v>31</c:v>
                </c:pt>
                <c:pt idx="17">
                  <c:v>48</c:v>
                </c:pt>
                <c:pt idx="18">
                  <c:v>11</c:v>
                </c:pt>
                <c:pt idx="19">
                  <c:v>29</c:v>
                </c:pt>
                <c:pt idx="20">
                  <c:v>39</c:v>
                </c:pt>
                <c:pt idx="21">
                  <c:v>35</c:v>
                </c:pt>
                <c:pt idx="22">
                  <c:v>37</c:v>
                </c:pt>
                <c:pt idx="23">
                  <c:v>29</c:v>
                </c:pt>
                <c:pt idx="24">
                  <c:v>18</c:v>
                </c:pt>
                <c:pt idx="25">
                  <c:v>32</c:v>
                </c:pt>
                <c:pt idx="26">
                  <c:v>40</c:v>
                </c:pt>
                <c:pt idx="27">
                  <c:v>104</c:v>
                </c:pt>
                <c:pt idx="28">
                  <c:v>80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27</c:v>
                </c:pt>
                <c:pt idx="34">
                  <c:v>43</c:v>
                </c:pt>
                <c:pt idx="35">
                  <c:v>36</c:v>
                </c:pt>
                <c:pt idx="36">
                  <c:v>48</c:v>
                </c:pt>
                <c:pt idx="37">
                  <c:v>44</c:v>
                </c:pt>
                <c:pt idx="38">
                  <c:v>52</c:v>
                </c:pt>
                <c:pt idx="39">
                  <c:v>57</c:v>
                </c:pt>
                <c:pt idx="40">
                  <c:v>37</c:v>
                </c:pt>
                <c:pt idx="41">
                  <c:v>76</c:v>
                </c:pt>
                <c:pt idx="4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E-434A-8452-C4589A602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7823632"/>
        <c:axId val="1802426096"/>
      </c:lineChart>
      <c:catAx>
        <c:axId val="1797823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2426096"/>
        <c:crosses val="autoZero"/>
        <c:auto val="1"/>
        <c:lblAlgn val="ctr"/>
        <c:lblOffset val="100"/>
        <c:noMultiLvlLbl val="0"/>
      </c:catAx>
      <c:valAx>
        <c:axId val="180242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CL"/>
          </a:p>
        </c:txPr>
        <c:crossAx val="1797823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'Esforço por Work Package'!$B$1</c:f>
              <c:strCache>
                <c:ptCount val="1"/>
                <c:pt idx="0">
                  <c:v>Esforço Planeado</c:v>
                </c:pt>
              </c:strCache>
            </c:strRef>
          </c:tx>
          <c:spPr>
            <a:solidFill>
              <a:srgbClr val="3D3D3D"/>
            </a:solidFill>
            <a:ln>
              <a:noFill/>
            </a:ln>
            <a:effectLst>
              <a:innerShdw blurRad="114300">
                <a:srgbClr val="3D3D3D"/>
              </a:innerShdw>
            </a:effectLst>
          </c:spPr>
          <c:invertIfNegative val="0"/>
          <c:cat>
            <c:strRef>
              <c:f>'Esforço por Work Package'!$A$2:$A$16</c:f>
              <c:strCache>
                <c:ptCount val="15"/>
                <c:pt idx="0">
                  <c:v>WP1</c:v>
                </c:pt>
                <c:pt idx="1">
                  <c:v>WP2</c:v>
                </c:pt>
                <c:pt idx="2">
                  <c:v>WP3</c:v>
                </c:pt>
                <c:pt idx="3">
                  <c:v>WP4.1</c:v>
                </c:pt>
                <c:pt idx="4">
                  <c:v>WP4.2</c:v>
                </c:pt>
                <c:pt idx="5">
                  <c:v>WP4.3</c:v>
                </c:pt>
                <c:pt idx="6">
                  <c:v>WP4.4</c:v>
                </c:pt>
                <c:pt idx="7">
                  <c:v>WP5.1</c:v>
                </c:pt>
                <c:pt idx="8">
                  <c:v>WP5.2</c:v>
                </c:pt>
                <c:pt idx="9">
                  <c:v>WP5.3</c:v>
                </c:pt>
                <c:pt idx="10">
                  <c:v>WP5.4</c:v>
                </c:pt>
                <c:pt idx="11">
                  <c:v>WP6.1</c:v>
                </c:pt>
                <c:pt idx="12">
                  <c:v>WP6.2</c:v>
                </c:pt>
                <c:pt idx="13">
                  <c:v>WP7.1</c:v>
                </c:pt>
                <c:pt idx="14">
                  <c:v>WP7.2</c:v>
                </c:pt>
              </c:strCache>
            </c:strRef>
          </c:cat>
          <c:val>
            <c:numRef>
              <c:f>'Esforço por Work Package'!$B$2:$B$16</c:f>
              <c:numCache>
                <c:formatCode>General</c:formatCode>
                <c:ptCount val="15"/>
                <c:pt idx="0">
                  <c:v>30</c:v>
                </c:pt>
                <c:pt idx="1">
                  <c:v>24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60</c:v>
                </c:pt>
                <c:pt idx="8">
                  <c:v>100</c:v>
                </c:pt>
                <c:pt idx="9">
                  <c:v>20</c:v>
                </c:pt>
                <c:pt idx="10">
                  <c:v>64</c:v>
                </c:pt>
                <c:pt idx="11">
                  <c:v>48</c:v>
                </c:pt>
                <c:pt idx="12">
                  <c:v>24</c:v>
                </c:pt>
                <c:pt idx="13">
                  <c:v>121</c:v>
                </c:pt>
                <c:pt idx="1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7-49AF-9A28-95227359FB5D}"/>
            </c:ext>
          </c:extLst>
        </c:ser>
        <c:ser>
          <c:idx val="1"/>
          <c:order val="1"/>
          <c:tx>
            <c:strRef>
              <c:f>'Esforço por Work Package'!$C$1</c:f>
              <c:strCache>
                <c:ptCount val="1"/>
                <c:pt idx="0">
                  <c:v>Esforço Real</c:v>
                </c:pt>
              </c:strCache>
            </c:strRef>
          </c:tx>
          <c:spPr>
            <a:solidFill>
              <a:srgbClr val="AACCCC"/>
            </a:solidFill>
            <a:ln>
              <a:solidFill>
                <a:schemeClr val="bg1"/>
              </a:solidFill>
            </a:ln>
            <a:effectLst>
              <a:innerShdw blurRad="114300">
                <a:srgbClr val="AACCCC"/>
              </a:innerShdw>
            </a:effectLst>
          </c:spPr>
          <c:invertIfNegative val="0"/>
          <c:cat>
            <c:strRef>
              <c:f>'Esforço por Work Package'!$A$2:$A$16</c:f>
              <c:strCache>
                <c:ptCount val="15"/>
                <c:pt idx="0">
                  <c:v>WP1</c:v>
                </c:pt>
                <c:pt idx="1">
                  <c:v>WP2</c:v>
                </c:pt>
                <c:pt idx="2">
                  <c:v>WP3</c:v>
                </c:pt>
                <c:pt idx="3">
                  <c:v>WP4.1</c:v>
                </c:pt>
                <c:pt idx="4">
                  <c:v>WP4.2</c:v>
                </c:pt>
                <c:pt idx="5">
                  <c:v>WP4.3</c:v>
                </c:pt>
                <c:pt idx="6">
                  <c:v>WP4.4</c:v>
                </c:pt>
                <c:pt idx="7">
                  <c:v>WP5.1</c:v>
                </c:pt>
                <c:pt idx="8">
                  <c:v>WP5.2</c:v>
                </c:pt>
                <c:pt idx="9">
                  <c:v>WP5.3</c:v>
                </c:pt>
                <c:pt idx="10">
                  <c:v>WP5.4</c:v>
                </c:pt>
                <c:pt idx="11">
                  <c:v>WP6.1</c:v>
                </c:pt>
                <c:pt idx="12">
                  <c:v>WP6.2</c:v>
                </c:pt>
                <c:pt idx="13">
                  <c:v>WP7.1</c:v>
                </c:pt>
                <c:pt idx="14">
                  <c:v>WP7.2</c:v>
                </c:pt>
              </c:strCache>
            </c:strRef>
          </c:cat>
          <c:val>
            <c:numRef>
              <c:f>'Esforço por Work Package'!$C$2:$C$16</c:f>
              <c:numCache>
                <c:formatCode>General</c:formatCode>
                <c:ptCount val="15"/>
                <c:pt idx="0">
                  <c:v>48</c:v>
                </c:pt>
                <c:pt idx="1">
                  <c:v>12</c:v>
                </c:pt>
                <c:pt idx="2">
                  <c:v>24</c:v>
                </c:pt>
                <c:pt idx="3">
                  <c:v>16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66</c:v>
                </c:pt>
                <c:pt idx="8">
                  <c:v>54</c:v>
                </c:pt>
                <c:pt idx="9">
                  <c:v>16</c:v>
                </c:pt>
                <c:pt idx="10">
                  <c:v>112</c:v>
                </c:pt>
                <c:pt idx="11">
                  <c:v>10</c:v>
                </c:pt>
                <c:pt idx="12">
                  <c:v>28</c:v>
                </c:pt>
                <c:pt idx="13">
                  <c:v>122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7-49AF-9A28-95227359FB5D}"/>
            </c:ext>
          </c:extLst>
        </c:ser>
        <c:ser>
          <c:idx val="2"/>
          <c:order val="2"/>
          <c:tx>
            <c:strRef>
              <c:f>'Esforço por Work Package'!$D$1</c:f>
              <c:strCache>
                <c:ptCount val="1"/>
                <c:pt idx="0">
                  <c:v>Esforço Real + Atraso</c:v>
                </c:pt>
              </c:strCache>
            </c:strRef>
          </c:tx>
          <c:spPr>
            <a:solidFill>
              <a:srgbClr val="3D3D3D"/>
            </a:solid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'Esforço por Work Package'!$A$2:$A$16</c:f>
              <c:strCache>
                <c:ptCount val="15"/>
                <c:pt idx="0">
                  <c:v>WP1</c:v>
                </c:pt>
                <c:pt idx="1">
                  <c:v>WP2</c:v>
                </c:pt>
                <c:pt idx="2">
                  <c:v>WP3</c:v>
                </c:pt>
                <c:pt idx="3">
                  <c:v>WP4.1</c:v>
                </c:pt>
                <c:pt idx="4">
                  <c:v>WP4.2</c:v>
                </c:pt>
                <c:pt idx="5">
                  <c:v>WP4.3</c:v>
                </c:pt>
                <c:pt idx="6">
                  <c:v>WP4.4</c:v>
                </c:pt>
                <c:pt idx="7">
                  <c:v>WP5.1</c:v>
                </c:pt>
                <c:pt idx="8">
                  <c:v>WP5.2</c:v>
                </c:pt>
                <c:pt idx="9">
                  <c:v>WP5.3</c:v>
                </c:pt>
                <c:pt idx="10">
                  <c:v>WP5.4</c:v>
                </c:pt>
                <c:pt idx="11">
                  <c:v>WP6.1</c:v>
                </c:pt>
                <c:pt idx="12">
                  <c:v>WP6.2</c:v>
                </c:pt>
                <c:pt idx="13">
                  <c:v>WP7.1</c:v>
                </c:pt>
                <c:pt idx="14">
                  <c:v>WP7.2</c:v>
                </c:pt>
              </c:strCache>
            </c:strRef>
          </c:cat>
          <c:val>
            <c:numRef>
              <c:f>'Esforço por Work Package'!$D$2:$D$16</c:f>
              <c:numCache>
                <c:formatCode>General</c:formatCode>
                <c:ptCount val="15"/>
                <c:pt idx="0">
                  <c:v>54</c:v>
                </c:pt>
                <c:pt idx="1">
                  <c:v>12</c:v>
                </c:pt>
                <c:pt idx="2">
                  <c:v>33</c:v>
                </c:pt>
                <c:pt idx="3">
                  <c:v>41</c:v>
                </c:pt>
                <c:pt idx="4">
                  <c:v>21</c:v>
                </c:pt>
                <c:pt idx="5">
                  <c:v>21</c:v>
                </c:pt>
                <c:pt idx="6">
                  <c:v>30</c:v>
                </c:pt>
                <c:pt idx="7">
                  <c:v>144</c:v>
                </c:pt>
                <c:pt idx="8">
                  <c:v>246</c:v>
                </c:pt>
                <c:pt idx="9">
                  <c:v>72</c:v>
                </c:pt>
                <c:pt idx="10">
                  <c:v>184</c:v>
                </c:pt>
                <c:pt idx="11">
                  <c:v>141</c:v>
                </c:pt>
                <c:pt idx="12">
                  <c:v>79</c:v>
                </c:pt>
                <c:pt idx="13">
                  <c:v>238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7-49AF-9A28-95227359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16747296"/>
        <c:axId val="1802433584"/>
      </c:barChart>
      <c:catAx>
        <c:axId val="19167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CL"/>
          </a:p>
        </c:txPr>
        <c:crossAx val="1802433584"/>
        <c:crosses val="autoZero"/>
        <c:auto val="1"/>
        <c:lblAlgn val="ctr"/>
        <c:lblOffset val="100"/>
        <c:noMultiLvlLbl val="0"/>
      </c:catAx>
      <c:valAx>
        <c:axId val="180243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CL"/>
          </a:p>
        </c:txPr>
        <c:crossAx val="1916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600903</xdr:colOff>
      <xdr:row>2</xdr:row>
      <xdr:rowOff>6004</xdr:rowOff>
    </xdr:from>
    <xdr:to>
      <xdr:col>12</xdr:col>
      <xdr:colOff>296102</xdr:colOff>
      <xdr:row>16</xdr:row>
      <xdr:rowOff>82204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AB8A7E-74E7-40D3-9713-0A30C9ED1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0</xdr:row>
      <xdr:rowOff>189201</xdr:rowOff>
    </xdr:from>
    <xdr:to>
      <xdr:col>12</xdr:col>
      <xdr:colOff>298739</xdr:colOff>
      <xdr:row>15</xdr:row>
      <xdr:rowOff>74901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F3985-C17C-4C9A-8191-650951CB6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A2" zoomScale="85" zoomScaleNormal="85" workbookViewId="0">
      <selection activeCell="O13" sqref="O13"/>
    </sheetView>
  </sheetViews>
  <sheetFormatPr defaultRowHeight="15" x14ac:dyDescent="0.25"/>
  <cols>
    <col min="1" max="1" width="53.140625" bestFit="1" customWidth="1"/>
    <col min="2" max="2" width="9" customWidth="1"/>
    <col min="6" max="6" width="8.7109375" bestFit="1" customWidth="1"/>
    <col min="7" max="7" width="10.42578125" customWidth="1"/>
    <col min="9" max="9" width="13.140625" customWidth="1"/>
  </cols>
  <sheetData>
    <row r="1" spans="1:14" x14ac:dyDescent="0.25">
      <c r="A1" s="17" t="s">
        <v>4</v>
      </c>
      <c r="B1" s="18" t="s">
        <v>0</v>
      </c>
      <c r="C1" s="18"/>
      <c r="D1" s="18" t="s">
        <v>1</v>
      </c>
      <c r="E1" s="18"/>
      <c r="F1" s="18" t="s">
        <v>64</v>
      </c>
      <c r="G1" s="19" t="s">
        <v>66</v>
      </c>
      <c r="H1" s="19" t="s">
        <v>73</v>
      </c>
      <c r="I1" s="20" t="s">
        <v>71</v>
      </c>
    </row>
    <row r="2" spans="1:14" x14ac:dyDescent="0.25">
      <c r="A2" s="21"/>
      <c r="B2" s="22" t="s">
        <v>2</v>
      </c>
      <c r="C2" s="22" t="s">
        <v>3</v>
      </c>
      <c r="D2" s="22" t="s">
        <v>2</v>
      </c>
      <c r="E2" s="22" t="s">
        <v>3</v>
      </c>
      <c r="F2" s="23"/>
      <c r="G2" s="24"/>
      <c r="H2" s="24"/>
      <c r="I2" s="25"/>
    </row>
    <row r="3" spans="1:14" s="1" customFormat="1" x14ac:dyDescent="0.25">
      <c r="A3" s="26" t="s">
        <v>5</v>
      </c>
      <c r="B3" s="27">
        <f t="shared" ref="B3:I3" si="0">SUM(B5:B7,B9:B10,B12:B14,B17:B18,B20,B22,B24:B25,B28:B30,B32:B39,B41:B42,B44:B45,B48:B52,B54:B55,B58:B62,B64:B65)</f>
        <v>165</v>
      </c>
      <c r="C3" s="27">
        <f t="shared" si="0"/>
        <v>178</v>
      </c>
      <c r="D3" s="27">
        <f t="shared" si="0"/>
        <v>178</v>
      </c>
      <c r="E3" s="27">
        <f t="shared" si="0"/>
        <v>161</v>
      </c>
      <c r="F3" s="27">
        <f t="shared" si="0"/>
        <v>826</v>
      </c>
      <c r="G3" s="27">
        <f t="shared" si="0"/>
        <v>604</v>
      </c>
      <c r="H3" s="27">
        <f t="shared" si="0"/>
        <v>616</v>
      </c>
      <c r="I3" s="28">
        <f t="shared" si="0"/>
        <v>1442</v>
      </c>
    </row>
    <row r="4" spans="1:14" s="1" customFormat="1" x14ac:dyDescent="0.25">
      <c r="A4" s="7" t="s">
        <v>6</v>
      </c>
      <c r="B4" s="27">
        <f>SUM(B5:B7)</f>
        <v>5</v>
      </c>
      <c r="C4" s="27">
        <f t="shared" ref="C4:I4" si="1">SUM(C5:C7)</f>
        <v>18</v>
      </c>
      <c r="D4" s="27">
        <f t="shared" si="1"/>
        <v>8</v>
      </c>
      <c r="E4" s="27">
        <f t="shared" si="1"/>
        <v>18</v>
      </c>
      <c r="F4" s="27">
        <f t="shared" si="1"/>
        <v>6</v>
      </c>
      <c r="G4" s="27">
        <f t="shared" si="1"/>
        <v>30</v>
      </c>
      <c r="H4" s="27">
        <f t="shared" si="1"/>
        <v>48</v>
      </c>
      <c r="I4" s="28">
        <f t="shared" si="1"/>
        <v>54</v>
      </c>
    </row>
    <row r="5" spans="1:14" x14ac:dyDescent="0.25">
      <c r="A5" s="29" t="s">
        <v>7</v>
      </c>
      <c r="B5" s="30">
        <v>3</v>
      </c>
      <c r="C5" s="30">
        <v>6</v>
      </c>
      <c r="D5" s="31">
        <v>6</v>
      </c>
      <c r="E5" s="30">
        <v>6</v>
      </c>
      <c r="F5" s="30">
        <v>3</v>
      </c>
      <c r="G5" s="30">
        <f>PRODUCT(B5,C5)</f>
        <v>18</v>
      </c>
      <c r="H5" s="31">
        <f>PRODUCT(D5,E5)</f>
        <v>36</v>
      </c>
      <c r="I5" s="32">
        <f>SUM(F5,H5)</f>
        <v>39</v>
      </c>
    </row>
    <row r="6" spans="1:14" x14ac:dyDescent="0.25">
      <c r="A6" s="29" t="s">
        <v>8</v>
      </c>
      <c r="B6" s="30">
        <v>1</v>
      </c>
      <c r="C6" s="30">
        <v>6</v>
      </c>
      <c r="D6" s="31">
        <v>1</v>
      </c>
      <c r="E6" s="30">
        <v>6</v>
      </c>
      <c r="F6" s="30">
        <v>3</v>
      </c>
      <c r="G6" s="30">
        <f t="shared" ref="G6:G65" si="2">PRODUCT(B6,C6)</f>
        <v>6</v>
      </c>
      <c r="H6" s="31">
        <f t="shared" ref="H6:H65" si="3">PRODUCT(D6,E6)</f>
        <v>6</v>
      </c>
      <c r="I6" s="32">
        <f t="shared" ref="I6:I65" si="4">SUM(F6,H6)</f>
        <v>9</v>
      </c>
    </row>
    <row r="7" spans="1:14" x14ac:dyDescent="0.25">
      <c r="A7" s="29" t="s">
        <v>9</v>
      </c>
      <c r="B7" s="30">
        <v>1</v>
      </c>
      <c r="C7" s="30">
        <v>6</v>
      </c>
      <c r="D7" s="31">
        <v>1</v>
      </c>
      <c r="E7" s="30">
        <v>6</v>
      </c>
      <c r="F7" s="30" t="s">
        <v>65</v>
      </c>
      <c r="G7" s="30">
        <f t="shared" si="2"/>
        <v>6</v>
      </c>
      <c r="H7" s="31">
        <f t="shared" si="3"/>
        <v>6</v>
      </c>
      <c r="I7" s="32">
        <f t="shared" si="4"/>
        <v>6</v>
      </c>
      <c r="L7" s="2"/>
    </row>
    <row r="8" spans="1:14" s="1" customFormat="1" x14ac:dyDescent="0.25">
      <c r="A8" s="7" t="s">
        <v>10</v>
      </c>
      <c r="B8" s="27">
        <f>SUM(B9:B10)</f>
        <v>4</v>
      </c>
      <c r="C8" s="27">
        <f t="shared" ref="C8:I8" si="5">SUM(C9:C10)</f>
        <v>12</v>
      </c>
      <c r="D8" s="27">
        <f t="shared" si="5"/>
        <v>2</v>
      </c>
      <c r="E8" s="27">
        <f t="shared" si="5"/>
        <v>12</v>
      </c>
      <c r="F8" s="27">
        <f t="shared" si="5"/>
        <v>0</v>
      </c>
      <c r="G8" s="27">
        <f t="shared" si="5"/>
        <v>24</v>
      </c>
      <c r="H8" s="27">
        <f t="shared" si="5"/>
        <v>12</v>
      </c>
      <c r="I8" s="28">
        <f t="shared" si="5"/>
        <v>12</v>
      </c>
      <c r="N8" s="46"/>
    </row>
    <row r="9" spans="1:14" x14ac:dyDescent="0.25">
      <c r="A9" s="29" t="s">
        <v>11</v>
      </c>
      <c r="B9" s="30">
        <v>2</v>
      </c>
      <c r="C9" s="30">
        <v>6</v>
      </c>
      <c r="D9" s="31">
        <v>1</v>
      </c>
      <c r="E9" s="30">
        <v>6</v>
      </c>
      <c r="F9" s="30">
        <v>1</v>
      </c>
      <c r="G9" s="30">
        <f t="shared" si="2"/>
        <v>12</v>
      </c>
      <c r="H9" s="31">
        <f t="shared" si="3"/>
        <v>6</v>
      </c>
      <c r="I9" s="32">
        <f t="shared" si="4"/>
        <v>7</v>
      </c>
    </row>
    <row r="10" spans="1:14" x14ac:dyDescent="0.25">
      <c r="A10" s="29" t="s">
        <v>12</v>
      </c>
      <c r="B10" s="30">
        <v>2</v>
      </c>
      <c r="C10" s="30">
        <v>6</v>
      </c>
      <c r="D10" s="31">
        <v>1</v>
      </c>
      <c r="E10" s="30">
        <v>6</v>
      </c>
      <c r="F10" s="30">
        <v>-1</v>
      </c>
      <c r="G10" s="30">
        <f t="shared" si="2"/>
        <v>12</v>
      </c>
      <c r="H10" s="31">
        <f t="shared" si="3"/>
        <v>6</v>
      </c>
      <c r="I10" s="32">
        <f t="shared" si="4"/>
        <v>5</v>
      </c>
    </row>
    <row r="11" spans="1:14" s="1" customFormat="1" x14ac:dyDescent="0.25">
      <c r="A11" s="7" t="s">
        <v>13</v>
      </c>
      <c r="B11" s="27">
        <f>SUM(B12:B14)</f>
        <v>4</v>
      </c>
      <c r="C11" s="27">
        <f t="shared" ref="C11:I11" si="6">SUM(C12:C14)</f>
        <v>18</v>
      </c>
      <c r="D11" s="27">
        <f t="shared" si="6"/>
        <v>4</v>
      </c>
      <c r="E11" s="27">
        <f t="shared" si="6"/>
        <v>18</v>
      </c>
      <c r="F11" s="27">
        <f t="shared" si="6"/>
        <v>9</v>
      </c>
      <c r="G11" s="27">
        <f t="shared" si="6"/>
        <v>24</v>
      </c>
      <c r="H11" s="27">
        <f t="shared" si="6"/>
        <v>24</v>
      </c>
      <c r="I11" s="28">
        <f t="shared" si="6"/>
        <v>33</v>
      </c>
    </row>
    <row r="12" spans="1:14" x14ac:dyDescent="0.25">
      <c r="A12" s="29" t="s">
        <v>14</v>
      </c>
      <c r="B12" s="30">
        <v>2</v>
      </c>
      <c r="C12" s="30">
        <v>6</v>
      </c>
      <c r="D12" s="31">
        <v>2</v>
      </c>
      <c r="E12" s="30">
        <v>6</v>
      </c>
      <c r="F12" s="30">
        <v>3</v>
      </c>
      <c r="G12" s="30">
        <f t="shared" si="2"/>
        <v>12</v>
      </c>
      <c r="H12" s="31">
        <f t="shared" si="3"/>
        <v>12</v>
      </c>
      <c r="I12" s="32">
        <f t="shared" si="4"/>
        <v>15</v>
      </c>
    </row>
    <row r="13" spans="1:14" x14ac:dyDescent="0.25">
      <c r="A13" s="29" t="s">
        <v>15</v>
      </c>
      <c r="B13" s="30">
        <v>1</v>
      </c>
      <c r="C13" s="30">
        <v>6</v>
      </c>
      <c r="D13" s="31">
        <v>1</v>
      </c>
      <c r="E13" s="30">
        <v>6</v>
      </c>
      <c r="F13" s="30">
        <v>3</v>
      </c>
      <c r="G13" s="30">
        <f t="shared" si="2"/>
        <v>6</v>
      </c>
      <c r="H13" s="31">
        <f t="shared" si="3"/>
        <v>6</v>
      </c>
      <c r="I13" s="32">
        <f t="shared" si="4"/>
        <v>9</v>
      </c>
    </row>
    <row r="14" spans="1:14" x14ac:dyDescent="0.25">
      <c r="A14" s="29" t="s">
        <v>16</v>
      </c>
      <c r="B14" s="30">
        <v>1</v>
      </c>
      <c r="C14" s="30">
        <v>6</v>
      </c>
      <c r="D14" s="31">
        <v>1</v>
      </c>
      <c r="E14" s="30">
        <v>6</v>
      </c>
      <c r="F14" s="30">
        <v>3</v>
      </c>
      <c r="G14" s="30">
        <f t="shared" si="2"/>
        <v>6</v>
      </c>
      <c r="H14" s="31">
        <f t="shared" si="3"/>
        <v>6</v>
      </c>
      <c r="I14" s="32">
        <f t="shared" si="4"/>
        <v>9</v>
      </c>
    </row>
    <row r="15" spans="1:14" s="1" customFormat="1" x14ac:dyDescent="0.25">
      <c r="A15" s="7" t="s">
        <v>17</v>
      </c>
      <c r="B15" s="27">
        <f>SUM(B17:B18,B20,B22,B24:B25)</f>
        <v>11</v>
      </c>
      <c r="C15" s="27">
        <f t="shared" ref="C15:I15" si="7">SUM(C17:C18,C20,C22,C24:C25)</f>
        <v>24</v>
      </c>
      <c r="D15" s="27">
        <f t="shared" si="7"/>
        <v>13</v>
      </c>
      <c r="E15" s="27">
        <f t="shared" si="7"/>
        <v>22</v>
      </c>
      <c r="F15" s="27">
        <f t="shared" si="7"/>
        <v>67</v>
      </c>
      <c r="G15" s="27">
        <f t="shared" si="7"/>
        <v>44</v>
      </c>
      <c r="H15" s="27">
        <f t="shared" si="7"/>
        <v>46</v>
      </c>
      <c r="I15" s="28">
        <f t="shared" si="7"/>
        <v>113</v>
      </c>
    </row>
    <row r="16" spans="1:14" s="1" customFormat="1" x14ac:dyDescent="0.25">
      <c r="A16" s="33" t="s">
        <v>18</v>
      </c>
      <c r="B16" s="27">
        <f>SUM(B17:B18)</f>
        <v>4</v>
      </c>
      <c r="C16" s="27">
        <f t="shared" ref="C16:I16" si="8">SUM(C17:C18)</f>
        <v>8</v>
      </c>
      <c r="D16" s="27">
        <f t="shared" si="8"/>
        <v>4</v>
      </c>
      <c r="E16" s="27">
        <f t="shared" si="8"/>
        <v>8</v>
      </c>
      <c r="F16" s="27">
        <f t="shared" si="8"/>
        <v>25</v>
      </c>
      <c r="G16" s="27">
        <f t="shared" si="8"/>
        <v>16</v>
      </c>
      <c r="H16" s="27">
        <f t="shared" si="8"/>
        <v>16</v>
      </c>
      <c r="I16" s="28">
        <f t="shared" si="8"/>
        <v>41</v>
      </c>
    </row>
    <row r="17" spans="1:9" x14ac:dyDescent="0.25">
      <c r="A17" s="34" t="s">
        <v>19</v>
      </c>
      <c r="B17" s="30">
        <v>2</v>
      </c>
      <c r="C17" s="30">
        <v>4</v>
      </c>
      <c r="D17" s="31">
        <v>3</v>
      </c>
      <c r="E17" s="30">
        <v>4</v>
      </c>
      <c r="F17" s="30">
        <v>14</v>
      </c>
      <c r="G17" s="30">
        <f t="shared" si="2"/>
        <v>8</v>
      </c>
      <c r="H17" s="31">
        <f t="shared" si="3"/>
        <v>12</v>
      </c>
      <c r="I17" s="32">
        <f t="shared" si="4"/>
        <v>26</v>
      </c>
    </row>
    <row r="18" spans="1:9" x14ac:dyDescent="0.25">
      <c r="A18" s="34" t="s">
        <v>20</v>
      </c>
      <c r="B18" s="30">
        <v>2</v>
      </c>
      <c r="C18" s="30">
        <v>4</v>
      </c>
      <c r="D18" s="31">
        <v>1</v>
      </c>
      <c r="E18" s="30">
        <v>4</v>
      </c>
      <c r="F18" s="30">
        <v>11</v>
      </c>
      <c r="G18" s="30">
        <f t="shared" si="2"/>
        <v>8</v>
      </c>
      <c r="H18" s="31">
        <f t="shared" si="3"/>
        <v>4</v>
      </c>
      <c r="I18" s="32">
        <f t="shared" si="4"/>
        <v>15</v>
      </c>
    </row>
    <row r="19" spans="1:9" s="1" customFormat="1" x14ac:dyDescent="0.25">
      <c r="A19" s="33" t="s">
        <v>21</v>
      </c>
      <c r="B19" s="27">
        <f>SUM(B20)</f>
        <v>2</v>
      </c>
      <c r="C19" s="27">
        <f t="shared" ref="C19:I19" si="9">SUM(C20)</f>
        <v>4</v>
      </c>
      <c r="D19" s="27">
        <f t="shared" si="9"/>
        <v>3</v>
      </c>
      <c r="E19" s="27">
        <f t="shared" si="9"/>
        <v>2</v>
      </c>
      <c r="F19" s="27">
        <f t="shared" si="9"/>
        <v>15</v>
      </c>
      <c r="G19" s="27">
        <f t="shared" si="9"/>
        <v>8</v>
      </c>
      <c r="H19" s="27">
        <f t="shared" si="9"/>
        <v>6</v>
      </c>
      <c r="I19" s="28">
        <f t="shared" si="9"/>
        <v>21</v>
      </c>
    </row>
    <row r="20" spans="1:9" x14ac:dyDescent="0.25">
      <c r="A20" s="34" t="s">
        <v>22</v>
      </c>
      <c r="B20" s="30">
        <v>2</v>
      </c>
      <c r="C20" s="30">
        <v>4</v>
      </c>
      <c r="D20" s="31">
        <v>3</v>
      </c>
      <c r="E20" s="30">
        <v>2</v>
      </c>
      <c r="F20" s="30">
        <v>15</v>
      </c>
      <c r="G20" s="30">
        <f t="shared" si="2"/>
        <v>8</v>
      </c>
      <c r="H20" s="31">
        <f t="shared" si="3"/>
        <v>6</v>
      </c>
      <c r="I20" s="32">
        <f t="shared" si="4"/>
        <v>21</v>
      </c>
    </row>
    <row r="21" spans="1:9" s="1" customFormat="1" x14ac:dyDescent="0.25">
      <c r="A21" s="33" t="s">
        <v>23</v>
      </c>
      <c r="B21" s="27">
        <f>SUM(B22)</f>
        <v>2</v>
      </c>
      <c r="C21" s="27">
        <f t="shared" ref="C21:I21" si="10">SUM(C22)</f>
        <v>4</v>
      </c>
      <c r="D21" s="27">
        <f t="shared" si="10"/>
        <v>3</v>
      </c>
      <c r="E21" s="27">
        <f t="shared" si="10"/>
        <v>4</v>
      </c>
      <c r="F21" s="27">
        <f t="shared" si="10"/>
        <v>9</v>
      </c>
      <c r="G21" s="27">
        <f t="shared" si="10"/>
        <v>8</v>
      </c>
      <c r="H21" s="27">
        <f t="shared" si="10"/>
        <v>12</v>
      </c>
      <c r="I21" s="28">
        <f t="shared" si="10"/>
        <v>21</v>
      </c>
    </row>
    <row r="22" spans="1:9" x14ac:dyDescent="0.25">
      <c r="A22" s="34" t="s">
        <v>24</v>
      </c>
      <c r="B22" s="30">
        <v>2</v>
      </c>
      <c r="C22" s="30">
        <v>4</v>
      </c>
      <c r="D22" s="31">
        <v>3</v>
      </c>
      <c r="E22" s="30">
        <v>4</v>
      </c>
      <c r="F22" s="30">
        <v>9</v>
      </c>
      <c r="G22" s="30">
        <f t="shared" si="2"/>
        <v>8</v>
      </c>
      <c r="H22" s="31">
        <f t="shared" si="3"/>
        <v>12</v>
      </c>
      <c r="I22" s="32">
        <f t="shared" si="4"/>
        <v>21</v>
      </c>
    </row>
    <row r="23" spans="1:9" s="1" customFormat="1" x14ac:dyDescent="0.25">
      <c r="A23" s="33" t="s">
        <v>25</v>
      </c>
      <c r="B23" s="27">
        <f>SUM(B24:B25)</f>
        <v>3</v>
      </c>
      <c r="C23" s="27">
        <f t="shared" ref="C23:I23" si="11">SUM(C24:C25)</f>
        <v>8</v>
      </c>
      <c r="D23" s="27">
        <f t="shared" si="11"/>
        <v>3</v>
      </c>
      <c r="E23" s="27">
        <f t="shared" si="11"/>
        <v>8</v>
      </c>
      <c r="F23" s="27">
        <f t="shared" si="11"/>
        <v>18</v>
      </c>
      <c r="G23" s="27">
        <f t="shared" si="11"/>
        <v>12</v>
      </c>
      <c r="H23" s="27">
        <f t="shared" si="11"/>
        <v>12</v>
      </c>
      <c r="I23" s="28">
        <f t="shared" si="11"/>
        <v>30</v>
      </c>
    </row>
    <row r="24" spans="1:9" x14ac:dyDescent="0.25">
      <c r="A24" s="34" t="s">
        <v>26</v>
      </c>
      <c r="B24" s="30">
        <v>1</v>
      </c>
      <c r="C24" s="30">
        <v>4</v>
      </c>
      <c r="D24" s="31">
        <v>1</v>
      </c>
      <c r="E24" s="30">
        <v>4</v>
      </c>
      <c r="F24" s="30">
        <v>9</v>
      </c>
      <c r="G24" s="30">
        <f t="shared" si="2"/>
        <v>4</v>
      </c>
      <c r="H24" s="31">
        <f t="shared" si="3"/>
        <v>4</v>
      </c>
      <c r="I24" s="32">
        <f t="shared" si="4"/>
        <v>13</v>
      </c>
    </row>
    <row r="25" spans="1:9" x14ac:dyDescent="0.25">
      <c r="A25" s="34" t="s">
        <v>27</v>
      </c>
      <c r="B25" s="30">
        <v>2</v>
      </c>
      <c r="C25" s="30">
        <v>4</v>
      </c>
      <c r="D25" s="31">
        <v>2</v>
      </c>
      <c r="E25" s="30">
        <v>4</v>
      </c>
      <c r="F25" s="30">
        <v>9</v>
      </c>
      <c r="G25" s="30">
        <f t="shared" si="2"/>
        <v>8</v>
      </c>
      <c r="H25" s="31">
        <f t="shared" si="3"/>
        <v>8</v>
      </c>
      <c r="I25" s="32">
        <f t="shared" si="4"/>
        <v>17</v>
      </c>
    </row>
    <row r="26" spans="1:9" s="1" customFormat="1" x14ac:dyDescent="0.25">
      <c r="A26" s="7" t="s">
        <v>28</v>
      </c>
      <c r="B26" s="27">
        <f>SUM(B28:B30,B32:B39,B41:B42,B44:B45)</f>
        <v>61</v>
      </c>
      <c r="C26" s="27">
        <f t="shared" ref="C26:I26" si="12">SUM(C28:C30,C32:C39,C41:C42,C44:C45)</f>
        <v>60</v>
      </c>
      <c r="D26" s="27">
        <f t="shared" si="12"/>
        <v>65</v>
      </c>
      <c r="E26" s="27">
        <f t="shared" si="12"/>
        <v>51</v>
      </c>
      <c r="F26" s="27">
        <f t="shared" si="12"/>
        <v>398</v>
      </c>
      <c r="G26" s="27">
        <f t="shared" si="12"/>
        <v>244</v>
      </c>
      <c r="H26" s="27">
        <f t="shared" si="12"/>
        <v>248</v>
      </c>
      <c r="I26" s="28">
        <f t="shared" si="12"/>
        <v>646</v>
      </c>
    </row>
    <row r="27" spans="1:9" s="1" customFormat="1" x14ac:dyDescent="0.25">
      <c r="A27" s="33" t="s">
        <v>29</v>
      </c>
      <c r="B27" s="27">
        <f>SUM(B28:B30)</f>
        <v>15</v>
      </c>
      <c r="C27" s="27">
        <f t="shared" ref="C27:I27" si="13">SUM(C28:C30)</f>
        <v>12</v>
      </c>
      <c r="D27" s="27">
        <f t="shared" si="13"/>
        <v>18</v>
      </c>
      <c r="E27" s="27">
        <f t="shared" si="13"/>
        <v>11</v>
      </c>
      <c r="F27" s="27">
        <f t="shared" si="13"/>
        <v>78</v>
      </c>
      <c r="G27" s="27">
        <f t="shared" si="13"/>
        <v>60</v>
      </c>
      <c r="H27" s="27">
        <f t="shared" si="13"/>
        <v>66</v>
      </c>
      <c r="I27" s="28">
        <f t="shared" si="13"/>
        <v>144</v>
      </c>
    </row>
    <row r="28" spans="1:9" x14ac:dyDescent="0.25">
      <c r="A28" s="34" t="s">
        <v>30</v>
      </c>
      <c r="B28" s="30">
        <v>9</v>
      </c>
      <c r="C28" s="30">
        <v>4</v>
      </c>
      <c r="D28" s="31">
        <v>10</v>
      </c>
      <c r="E28" s="30">
        <v>4</v>
      </c>
      <c r="F28" s="30">
        <v>27</v>
      </c>
      <c r="G28" s="30">
        <f t="shared" si="2"/>
        <v>36</v>
      </c>
      <c r="H28" s="31">
        <f t="shared" si="3"/>
        <v>40</v>
      </c>
      <c r="I28" s="32">
        <f t="shared" si="4"/>
        <v>67</v>
      </c>
    </row>
    <row r="29" spans="1:9" x14ac:dyDescent="0.25">
      <c r="A29" s="34" t="s">
        <v>31</v>
      </c>
      <c r="B29" s="30">
        <v>4</v>
      </c>
      <c r="C29" s="30">
        <v>4</v>
      </c>
      <c r="D29" s="31">
        <v>6</v>
      </c>
      <c r="E29" s="30">
        <v>3</v>
      </c>
      <c r="F29" s="30">
        <v>28</v>
      </c>
      <c r="G29" s="30">
        <f t="shared" si="2"/>
        <v>16</v>
      </c>
      <c r="H29" s="31">
        <f t="shared" si="3"/>
        <v>18</v>
      </c>
      <c r="I29" s="32">
        <f t="shared" si="4"/>
        <v>46</v>
      </c>
    </row>
    <row r="30" spans="1:9" x14ac:dyDescent="0.25">
      <c r="A30" s="34" t="s">
        <v>32</v>
      </c>
      <c r="B30" s="30">
        <v>2</v>
      </c>
      <c r="C30" s="30">
        <v>4</v>
      </c>
      <c r="D30" s="31">
        <v>2</v>
      </c>
      <c r="E30" s="30">
        <v>4</v>
      </c>
      <c r="F30" s="30">
        <v>23</v>
      </c>
      <c r="G30" s="30">
        <f t="shared" si="2"/>
        <v>8</v>
      </c>
      <c r="H30" s="31">
        <f t="shared" si="3"/>
        <v>8</v>
      </c>
      <c r="I30" s="32">
        <f t="shared" si="4"/>
        <v>31</v>
      </c>
    </row>
    <row r="31" spans="1:9" s="1" customFormat="1" x14ac:dyDescent="0.25">
      <c r="A31" s="33" t="s">
        <v>33</v>
      </c>
      <c r="B31" s="27">
        <f>SUM(B32:B39)</f>
        <v>25</v>
      </c>
      <c r="C31" s="27">
        <f t="shared" ref="C31:I31" si="14">SUM(C32:C39)</f>
        <v>32</v>
      </c>
      <c r="D31" s="27">
        <f t="shared" si="14"/>
        <v>14</v>
      </c>
      <c r="E31" s="27">
        <f t="shared" si="14"/>
        <v>26</v>
      </c>
      <c r="F31" s="27">
        <f t="shared" si="14"/>
        <v>192</v>
      </c>
      <c r="G31" s="27">
        <f t="shared" si="14"/>
        <v>100</v>
      </c>
      <c r="H31" s="27">
        <f t="shared" si="14"/>
        <v>54</v>
      </c>
      <c r="I31" s="28">
        <f t="shared" si="14"/>
        <v>246</v>
      </c>
    </row>
    <row r="32" spans="1:9" x14ac:dyDescent="0.25">
      <c r="A32" s="34" t="s">
        <v>34</v>
      </c>
      <c r="B32" s="30">
        <v>8</v>
      </c>
      <c r="C32" s="30">
        <v>4</v>
      </c>
      <c r="D32" s="31">
        <v>5</v>
      </c>
      <c r="E32" s="30">
        <v>5</v>
      </c>
      <c r="F32" s="30">
        <v>23</v>
      </c>
      <c r="G32" s="30">
        <f t="shared" si="2"/>
        <v>32</v>
      </c>
      <c r="H32" s="31">
        <f t="shared" si="3"/>
        <v>25</v>
      </c>
      <c r="I32" s="32">
        <f t="shared" si="4"/>
        <v>48</v>
      </c>
    </row>
    <row r="33" spans="1:9" x14ac:dyDescent="0.25">
      <c r="A33" s="34" t="s">
        <v>35</v>
      </c>
      <c r="B33" s="30">
        <v>4</v>
      </c>
      <c r="C33" s="30">
        <v>4</v>
      </c>
      <c r="D33" s="31">
        <v>3</v>
      </c>
      <c r="E33" s="30">
        <v>4</v>
      </c>
      <c r="F33" s="30">
        <v>-1</v>
      </c>
      <c r="G33" s="30">
        <f t="shared" si="2"/>
        <v>16</v>
      </c>
      <c r="H33" s="31">
        <f t="shared" si="3"/>
        <v>12</v>
      </c>
      <c r="I33" s="32">
        <f t="shared" si="4"/>
        <v>11</v>
      </c>
    </row>
    <row r="34" spans="1:9" x14ac:dyDescent="0.25">
      <c r="A34" s="34" t="s">
        <v>36</v>
      </c>
      <c r="B34" s="30">
        <v>2</v>
      </c>
      <c r="C34" s="30">
        <v>4</v>
      </c>
      <c r="D34" s="31">
        <v>1</v>
      </c>
      <c r="E34" s="30">
        <v>4</v>
      </c>
      <c r="F34" s="30">
        <v>25</v>
      </c>
      <c r="G34" s="30">
        <f t="shared" si="2"/>
        <v>8</v>
      </c>
      <c r="H34" s="31">
        <f t="shared" si="3"/>
        <v>4</v>
      </c>
      <c r="I34" s="32">
        <f t="shared" si="4"/>
        <v>29</v>
      </c>
    </row>
    <row r="35" spans="1:9" x14ac:dyDescent="0.25">
      <c r="A35" s="34" t="s">
        <v>37</v>
      </c>
      <c r="B35" s="30">
        <v>2</v>
      </c>
      <c r="C35" s="30">
        <v>4</v>
      </c>
      <c r="D35" s="31">
        <v>1</v>
      </c>
      <c r="E35" s="30">
        <v>1</v>
      </c>
      <c r="F35" s="30">
        <v>38</v>
      </c>
      <c r="G35" s="30">
        <f t="shared" si="2"/>
        <v>8</v>
      </c>
      <c r="H35" s="31">
        <f t="shared" si="3"/>
        <v>1</v>
      </c>
      <c r="I35" s="32">
        <f t="shared" si="4"/>
        <v>39</v>
      </c>
    </row>
    <row r="36" spans="1:9" x14ac:dyDescent="0.25">
      <c r="A36" s="34" t="s">
        <v>38</v>
      </c>
      <c r="B36" s="30">
        <v>4</v>
      </c>
      <c r="C36" s="30">
        <v>4</v>
      </c>
      <c r="D36" s="31">
        <v>1</v>
      </c>
      <c r="E36" s="30">
        <v>1</v>
      </c>
      <c r="F36" s="30">
        <v>34</v>
      </c>
      <c r="G36" s="30">
        <f t="shared" si="2"/>
        <v>16</v>
      </c>
      <c r="H36" s="31">
        <f t="shared" si="3"/>
        <v>1</v>
      </c>
      <c r="I36" s="32">
        <f t="shared" si="4"/>
        <v>35</v>
      </c>
    </row>
    <row r="37" spans="1:9" x14ac:dyDescent="0.25">
      <c r="A37" s="34" t="s">
        <v>39</v>
      </c>
      <c r="B37" s="30">
        <v>1</v>
      </c>
      <c r="C37" s="30">
        <v>4</v>
      </c>
      <c r="D37" s="31">
        <v>1</v>
      </c>
      <c r="E37" s="30">
        <v>3</v>
      </c>
      <c r="F37" s="30">
        <v>34</v>
      </c>
      <c r="G37" s="30">
        <f t="shared" si="2"/>
        <v>4</v>
      </c>
      <c r="H37" s="31">
        <f t="shared" si="3"/>
        <v>3</v>
      </c>
      <c r="I37" s="32">
        <f t="shared" si="4"/>
        <v>37</v>
      </c>
    </row>
    <row r="38" spans="1:9" x14ac:dyDescent="0.25">
      <c r="A38" s="34" t="s">
        <v>40</v>
      </c>
      <c r="B38" s="30">
        <v>2</v>
      </c>
      <c r="C38" s="30">
        <v>4</v>
      </c>
      <c r="D38" s="31">
        <v>1</v>
      </c>
      <c r="E38" s="30">
        <v>4</v>
      </c>
      <c r="F38" s="30">
        <v>25</v>
      </c>
      <c r="G38" s="30">
        <f t="shared" si="2"/>
        <v>8</v>
      </c>
      <c r="H38" s="31">
        <f t="shared" si="3"/>
        <v>4</v>
      </c>
      <c r="I38" s="32">
        <f t="shared" si="4"/>
        <v>29</v>
      </c>
    </row>
    <row r="39" spans="1:9" x14ac:dyDescent="0.25">
      <c r="A39" s="34" t="s">
        <v>41</v>
      </c>
      <c r="B39" s="30">
        <v>2</v>
      </c>
      <c r="C39" s="30">
        <v>4</v>
      </c>
      <c r="D39" s="31">
        <v>1</v>
      </c>
      <c r="E39" s="30">
        <v>4</v>
      </c>
      <c r="F39" s="30">
        <v>14</v>
      </c>
      <c r="G39" s="30">
        <f t="shared" si="2"/>
        <v>8</v>
      </c>
      <c r="H39" s="31">
        <f t="shared" si="3"/>
        <v>4</v>
      </c>
      <c r="I39" s="32">
        <f t="shared" si="4"/>
        <v>18</v>
      </c>
    </row>
    <row r="40" spans="1:9" s="1" customFormat="1" x14ac:dyDescent="0.25">
      <c r="A40" s="33" t="s">
        <v>42</v>
      </c>
      <c r="B40" s="27">
        <f>SUM(B41:B42)</f>
        <v>5</v>
      </c>
      <c r="C40" s="27">
        <f t="shared" ref="C40:I40" si="15">SUM(C41:C42)</f>
        <v>8</v>
      </c>
      <c r="D40" s="27">
        <f t="shared" si="15"/>
        <v>5</v>
      </c>
      <c r="E40" s="27">
        <f t="shared" si="15"/>
        <v>6</v>
      </c>
      <c r="F40" s="27">
        <f t="shared" si="15"/>
        <v>56</v>
      </c>
      <c r="G40" s="27">
        <f t="shared" si="15"/>
        <v>20</v>
      </c>
      <c r="H40" s="27">
        <f t="shared" si="15"/>
        <v>16</v>
      </c>
      <c r="I40" s="28">
        <f t="shared" si="15"/>
        <v>72</v>
      </c>
    </row>
    <row r="41" spans="1:9" x14ac:dyDescent="0.25">
      <c r="A41" s="34" t="s">
        <v>43</v>
      </c>
      <c r="B41" s="30">
        <v>2</v>
      </c>
      <c r="C41" s="30">
        <v>4</v>
      </c>
      <c r="D41" s="31">
        <v>2</v>
      </c>
      <c r="E41" s="30">
        <v>2</v>
      </c>
      <c r="F41" s="30">
        <v>28</v>
      </c>
      <c r="G41" s="30">
        <f t="shared" si="2"/>
        <v>8</v>
      </c>
      <c r="H41" s="31">
        <f t="shared" si="3"/>
        <v>4</v>
      </c>
      <c r="I41" s="32">
        <f t="shared" si="4"/>
        <v>32</v>
      </c>
    </row>
    <row r="42" spans="1:9" x14ac:dyDescent="0.25">
      <c r="A42" s="34" t="s">
        <v>44</v>
      </c>
      <c r="B42" s="30">
        <v>3</v>
      </c>
      <c r="C42" s="30">
        <v>4</v>
      </c>
      <c r="D42" s="31">
        <v>3</v>
      </c>
      <c r="E42" s="30">
        <v>4</v>
      </c>
      <c r="F42" s="30">
        <v>28</v>
      </c>
      <c r="G42" s="30">
        <f t="shared" si="2"/>
        <v>12</v>
      </c>
      <c r="H42" s="31">
        <f t="shared" si="3"/>
        <v>12</v>
      </c>
      <c r="I42" s="32">
        <f t="shared" si="4"/>
        <v>40</v>
      </c>
    </row>
    <row r="43" spans="1:9" s="1" customFormat="1" x14ac:dyDescent="0.25">
      <c r="A43" s="33" t="s">
        <v>63</v>
      </c>
      <c r="B43" s="27">
        <f>SUM(B44:B45)</f>
        <v>16</v>
      </c>
      <c r="C43" s="27">
        <f t="shared" ref="C43:I43" si="16">SUM(C44:C45)</f>
        <v>8</v>
      </c>
      <c r="D43" s="27">
        <f t="shared" si="16"/>
        <v>28</v>
      </c>
      <c r="E43" s="27">
        <f t="shared" si="16"/>
        <v>8</v>
      </c>
      <c r="F43" s="27">
        <f t="shared" si="16"/>
        <v>72</v>
      </c>
      <c r="G43" s="27">
        <f t="shared" si="16"/>
        <v>64</v>
      </c>
      <c r="H43" s="27">
        <f t="shared" si="16"/>
        <v>112</v>
      </c>
      <c r="I43" s="28">
        <f t="shared" si="16"/>
        <v>184</v>
      </c>
    </row>
    <row r="44" spans="1:9" s="1" customFormat="1" x14ac:dyDescent="0.25">
      <c r="A44" s="34" t="s">
        <v>26</v>
      </c>
      <c r="B44" s="30">
        <v>6</v>
      </c>
      <c r="C44" s="30">
        <v>4</v>
      </c>
      <c r="D44" s="31">
        <v>16</v>
      </c>
      <c r="E44" s="30">
        <v>4</v>
      </c>
      <c r="F44" s="30">
        <v>40</v>
      </c>
      <c r="G44" s="30">
        <f t="shared" si="2"/>
        <v>24</v>
      </c>
      <c r="H44" s="31">
        <f t="shared" si="3"/>
        <v>64</v>
      </c>
      <c r="I44" s="32">
        <f t="shared" si="4"/>
        <v>104</v>
      </c>
    </row>
    <row r="45" spans="1:9" x14ac:dyDescent="0.25">
      <c r="A45" s="34" t="s">
        <v>27</v>
      </c>
      <c r="B45" s="30">
        <v>10</v>
      </c>
      <c r="C45" s="30">
        <v>4</v>
      </c>
      <c r="D45" s="31">
        <v>12</v>
      </c>
      <c r="E45" s="30">
        <v>4</v>
      </c>
      <c r="F45" s="30">
        <v>32</v>
      </c>
      <c r="G45" s="30">
        <f t="shared" si="2"/>
        <v>40</v>
      </c>
      <c r="H45" s="31">
        <f t="shared" si="3"/>
        <v>48</v>
      </c>
      <c r="I45" s="32">
        <f t="shared" si="4"/>
        <v>80</v>
      </c>
    </row>
    <row r="46" spans="1:9" s="1" customFormat="1" x14ac:dyDescent="0.25">
      <c r="A46" s="7" t="s">
        <v>45</v>
      </c>
      <c r="B46" s="27">
        <f>SUM(B48:B52,B54:B55)</f>
        <v>18</v>
      </c>
      <c r="C46" s="27">
        <f t="shared" ref="C46:I46" si="17">SUM(C48:C52,C54:C55)</f>
        <v>28</v>
      </c>
      <c r="D46" s="27">
        <f t="shared" si="17"/>
        <v>12</v>
      </c>
      <c r="E46" s="27">
        <f t="shared" si="17"/>
        <v>18</v>
      </c>
      <c r="F46" s="27">
        <f t="shared" si="17"/>
        <v>182</v>
      </c>
      <c r="G46" s="27">
        <f t="shared" si="17"/>
        <v>72</v>
      </c>
      <c r="H46" s="27">
        <f t="shared" si="17"/>
        <v>38</v>
      </c>
      <c r="I46" s="28">
        <f t="shared" si="17"/>
        <v>220</v>
      </c>
    </row>
    <row r="47" spans="1:9" s="1" customFormat="1" x14ac:dyDescent="0.25">
      <c r="A47" s="33" t="s">
        <v>46</v>
      </c>
      <c r="B47" s="27">
        <f>SUM(B48:B52)</f>
        <v>12</v>
      </c>
      <c r="C47" s="27">
        <f t="shared" ref="C47:I47" si="18">SUM(C48:C52)</f>
        <v>20</v>
      </c>
      <c r="D47" s="27">
        <f t="shared" si="18"/>
        <v>5</v>
      </c>
      <c r="E47" s="27">
        <f t="shared" si="18"/>
        <v>10</v>
      </c>
      <c r="F47" s="27">
        <f t="shared" si="18"/>
        <v>131</v>
      </c>
      <c r="G47" s="27">
        <f t="shared" si="18"/>
        <v>48</v>
      </c>
      <c r="H47" s="27">
        <f t="shared" si="18"/>
        <v>10</v>
      </c>
      <c r="I47" s="28">
        <f t="shared" si="18"/>
        <v>141</v>
      </c>
    </row>
    <row r="48" spans="1:9" x14ac:dyDescent="0.25">
      <c r="A48" s="34" t="s">
        <v>47</v>
      </c>
      <c r="B48" s="30">
        <v>5</v>
      </c>
      <c r="C48" s="30">
        <v>4</v>
      </c>
      <c r="D48" s="31">
        <v>1</v>
      </c>
      <c r="E48" s="30">
        <v>2</v>
      </c>
      <c r="F48" s="30">
        <v>28</v>
      </c>
      <c r="G48" s="30">
        <f t="shared" si="2"/>
        <v>20</v>
      </c>
      <c r="H48" s="31">
        <f t="shared" si="3"/>
        <v>2</v>
      </c>
      <c r="I48" s="32">
        <f t="shared" si="4"/>
        <v>30</v>
      </c>
    </row>
    <row r="49" spans="1:9" x14ac:dyDescent="0.25">
      <c r="A49" s="34" t="s">
        <v>48</v>
      </c>
      <c r="B49" s="30">
        <v>2</v>
      </c>
      <c r="C49" s="30">
        <v>4</v>
      </c>
      <c r="D49" s="31">
        <v>1</v>
      </c>
      <c r="E49" s="30">
        <v>2</v>
      </c>
      <c r="F49" s="30">
        <v>27</v>
      </c>
      <c r="G49" s="30">
        <f t="shared" si="2"/>
        <v>8</v>
      </c>
      <c r="H49" s="31">
        <f t="shared" si="3"/>
        <v>2</v>
      </c>
      <c r="I49" s="32">
        <f t="shared" si="4"/>
        <v>29</v>
      </c>
    </row>
    <row r="50" spans="1:9" x14ac:dyDescent="0.25">
      <c r="A50" s="34" t="s">
        <v>49</v>
      </c>
      <c r="B50" s="30">
        <v>2</v>
      </c>
      <c r="C50" s="30">
        <v>4</v>
      </c>
      <c r="D50" s="31">
        <v>1</v>
      </c>
      <c r="E50" s="30">
        <v>2</v>
      </c>
      <c r="F50" s="30">
        <v>26</v>
      </c>
      <c r="G50" s="30">
        <f t="shared" si="2"/>
        <v>8</v>
      </c>
      <c r="H50" s="31">
        <f t="shared" si="3"/>
        <v>2</v>
      </c>
      <c r="I50" s="32">
        <f t="shared" si="4"/>
        <v>28</v>
      </c>
    </row>
    <row r="51" spans="1:9" x14ac:dyDescent="0.25">
      <c r="A51" s="34" t="s">
        <v>50</v>
      </c>
      <c r="B51" s="30">
        <v>2</v>
      </c>
      <c r="C51" s="30">
        <v>4</v>
      </c>
      <c r="D51" s="31">
        <v>1</v>
      </c>
      <c r="E51" s="30">
        <v>2</v>
      </c>
      <c r="F51" s="30">
        <v>25</v>
      </c>
      <c r="G51" s="30">
        <f t="shared" si="2"/>
        <v>8</v>
      </c>
      <c r="H51" s="31">
        <f t="shared" si="3"/>
        <v>2</v>
      </c>
      <c r="I51" s="32">
        <f t="shared" si="4"/>
        <v>27</v>
      </c>
    </row>
    <row r="52" spans="1:9" x14ac:dyDescent="0.25">
      <c r="A52" s="34" t="s">
        <v>51</v>
      </c>
      <c r="B52" s="30">
        <v>1</v>
      </c>
      <c r="C52" s="30">
        <v>4</v>
      </c>
      <c r="D52" s="31">
        <v>1</v>
      </c>
      <c r="E52" s="30">
        <v>2</v>
      </c>
      <c r="F52" s="30">
        <v>25</v>
      </c>
      <c r="G52" s="30">
        <f t="shared" si="2"/>
        <v>4</v>
      </c>
      <c r="H52" s="31">
        <f t="shared" si="3"/>
        <v>2</v>
      </c>
      <c r="I52" s="32">
        <f t="shared" si="4"/>
        <v>27</v>
      </c>
    </row>
    <row r="53" spans="1:9" s="1" customFormat="1" x14ac:dyDescent="0.25">
      <c r="A53" s="33" t="s">
        <v>52</v>
      </c>
      <c r="B53" s="27">
        <f>SUM(B54:B55)</f>
        <v>6</v>
      </c>
      <c r="C53" s="27">
        <f t="shared" ref="C53:I53" si="19">SUM(C54:C55)</f>
        <v>8</v>
      </c>
      <c r="D53" s="27">
        <f t="shared" si="19"/>
        <v>7</v>
      </c>
      <c r="E53" s="27">
        <f t="shared" si="19"/>
        <v>8</v>
      </c>
      <c r="F53" s="27">
        <f t="shared" si="19"/>
        <v>51</v>
      </c>
      <c r="G53" s="27">
        <f t="shared" si="19"/>
        <v>24</v>
      </c>
      <c r="H53" s="27">
        <f t="shared" si="19"/>
        <v>28</v>
      </c>
      <c r="I53" s="28">
        <f t="shared" si="19"/>
        <v>79</v>
      </c>
    </row>
    <row r="54" spans="1:9" x14ac:dyDescent="0.25">
      <c r="A54" s="34" t="s">
        <v>26</v>
      </c>
      <c r="B54" s="30">
        <v>2</v>
      </c>
      <c r="C54" s="30">
        <v>4</v>
      </c>
      <c r="D54" s="31">
        <v>4</v>
      </c>
      <c r="E54" s="30">
        <v>4</v>
      </c>
      <c r="F54" s="30">
        <v>27</v>
      </c>
      <c r="G54" s="30">
        <f t="shared" si="2"/>
        <v>8</v>
      </c>
      <c r="H54" s="31">
        <f t="shared" si="3"/>
        <v>16</v>
      </c>
      <c r="I54" s="32">
        <f t="shared" si="4"/>
        <v>43</v>
      </c>
    </row>
    <row r="55" spans="1:9" x14ac:dyDescent="0.25">
      <c r="A55" s="34" t="s">
        <v>27</v>
      </c>
      <c r="B55" s="30">
        <v>4</v>
      </c>
      <c r="C55" s="30">
        <v>4</v>
      </c>
      <c r="D55" s="31">
        <v>3</v>
      </c>
      <c r="E55" s="30">
        <v>4</v>
      </c>
      <c r="F55" s="30">
        <v>24</v>
      </c>
      <c r="G55" s="30">
        <f t="shared" si="2"/>
        <v>16</v>
      </c>
      <c r="H55" s="31">
        <f t="shared" si="3"/>
        <v>12</v>
      </c>
      <c r="I55" s="32">
        <f t="shared" si="4"/>
        <v>36</v>
      </c>
    </row>
    <row r="56" spans="1:9" s="1" customFormat="1" x14ac:dyDescent="0.25">
      <c r="A56" s="7" t="s">
        <v>53</v>
      </c>
      <c r="B56" s="27">
        <f>SUM(B58:B62,B64:B65)</f>
        <v>62</v>
      </c>
      <c r="C56" s="27">
        <f t="shared" ref="C56:I56" si="20">SUM(C58:C62,C64:C65)</f>
        <v>18</v>
      </c>
      <c r="D56" s="27">
        <f t="shared" si="20"/>
        <v>74</v>
      </c>
      <c r="E56" s="27">
        <f t="shared" si="20"/>
        <v>22</v>
      </c>
      <c r="F56" s="27">
        <f t="shared" si="20"/>
        <v>164</v>
      </c>
      <c r="G56" s="27">
        <f t="shared" si="20"/>
        <v>166</v>
      </c>
      <c r="H56" s="27">
        <f t="shared" si="20"/>
        <v>200</v>
      </c>
      <c r="I56" s="28">
        <f t="shared" si="20"/>
        <v>364</v>
      </c>
    </row>
    <row r="57" spans="1:9" s="1" customFormat="1" x14ac:dyDescent="0.25">
      <c r="A57" s="33" t="s">
        <v>54</v>
      </c>
      <c r="B57" s="27">
        <f>SUM(B58:B62)</f>
        <v>47</v>
      </c>
      <c r="C57" s="27">
        <f t="shared" ref="C57:I57" si="21">SUM(C58:C62)</f>
        <v>12</v>
      </c>
      <c r="D57" s="27">
        <f t="shared" si="21"/>
        <v>61</v>
      </c>
      <c r="E57" s="27">
        <f t="shared" si="21"/>
        <v>10</v>
      </c>
      <c r="F57" s="27">
        <f t="shared" si="21"/>
        <v>116</v>
      </c>
      <c r="G57" s="27">
        <f t="shared" si="21"/>
        <v>121</v>
      </c>
      <c r="H57" s="27">
        <f t="shared" si="21"/>
        <v>122</v>
      </c>
      <c r="I57" s="28">
        <f t="shared" si="21"/>
        <v>238</v>
      </c>
    </row>
    <row r="58" spans="1:9" x14ac:dyDescent="0.25">
      <c r="A58" s="34" t="s">
        <v>55</v>
      </c>
      <c r="B58" s="30">
        <v>10</v>
      </c>
      <c r="C58" s="30">
        <v>3</v>
      </c>
      <c r="D58" s="31">
        <v>15</v>
      </c>
      <c r="E58" s="30">
        <v>2</v>
      </c>
      <c r="F58" s="30">
        <v>18</v>
      </c>
      <c r="G58" s="30">
        <f t="shared" si="2"/>
        <v>30</v>
      </c>
      <c r="H58" s="31">
        <f t="shared" si="3"/>
        <v>30</v>
      </c>
      <c r="I58" s="32">
        <f t="shared" si="4"/>
        <v>48</v>
      </c>
    </row>
    <row r="59" spans="1:9" x14ac:dyDescent="0.25">
      <c r="A59" s="34" t="s">
        <v>56</v>
      </c>
      <c r="B59" s="30">
        <v>10</v>
      </c>
      <c r="C59" s="30">
        <v>3</v>
      </c>
      <c r="D59" s="31">
        <v>12</v>
      </c>
      <c r="E59" s="30">
        <v>2</v>
      </c>
      <c r="F59" s="30">
        <v>20</v>
      </c>
      <c r="G59" s="30">
        <f t="shared" si="2"/>
        <v>30</v>
      </c>
      <c r="H59" s="31">
        <f t="shared" si="3"/>
        <v>24</v>
      </c>
      <c r="I59" s="32">
        <f t="shared" si="4"/>
        <v>44</v>
      </c>
    </row>
    <row r="60" spans="1:9" x14ac:dyDescent="0.25">
      <c r="A60" s="34" t="s">
        <v>57</v>
      </c>
      <c r="B60" s="30">
        <v>10</v>
      </c>
      <c r="C60" s="30"/>
      <c r="D60" s="31">
        <v>14</v>
      </c>
      <c r="E60" s="30">
        <v>2</v>
      </c>
      <c r="F60" s="30">
        <v>24</v>
      </c>
      <c r="G60" s="30">
        <f t="shared" si="2"/>
        <v>10</v>
      </c>
      <c r="H60" s="31">
        <f t="shared" si="3"/>
        <v>28</v>
      </c>
      <c r="I60" s="32">
        <f t="shared" si="4"/>
        <v>52</v>
      </c>
    </row>
    <row r="61" spans="1:9" x14ac:dyDescent="0.25">
      <c r="A61" s="34" t="s">
        <v>58</v>
      </c>
      <c r="B61" s="30">
        <v>12</v>
      </c>
      <c r="C61" s="30">
        <v>3</v>
      </c>
      <c r="D61" s="31">
        <v>15</v>
      </c>
      <c r="E61" s="30">
        <v>2</v>
      </c>
      <c r="F61" s="30">
        <v>27</v>
      </c>
      <c r="G61" s="30">
        <f t="shared" si="2"/>
        <v>36</v>
      </c>
      <c r="H61" s="31">
        <f t="shared" si="3"/>
        <v>30</v>
      </c>
      <c r="I61" s="32">
        <f t="shared" si="4"/>
        <v>57</v>
      </c>
    </row>
    <row r="62" spans="1:9" x14ac:dyDescent="0.25">
      <c r="A62" s="34" t="s">
        <v>59</v>
      </c>
      <c r="B62" s="30">
        <v>5</v>
      </c>
      <c r="C62" s="30">
        <v>3</v>
      </c>
      <c r="D62" s="31">
        <v>5</v>
      </c>
      <c r="E62" s="30">
        <v>2</v>
      </c>
      <c r="F62" s="30">
        <v>27</v>
      </c>
      <c r="G62" s="30">
        <f t="shared" si="2"/>
        <v>15</v>
      </c>
      <c r="H62" s="31">
        <f t="shared" si="3"/>
        <v>10</v>
      </c>
      <c r="I62" s="32">
        <f t="shared" si="4"/>
        <v>37</v>
      </c>
    </row>
    <row r="63" spans="1:9" s="1" customFormat="1" x14ac:dyDescent="0.25">
      <c r="A63" s="33" t="s">
        <v>60</v>
      </c>
      <c r="B63" s="27">
        <f>SUM(B64:B65)</f>
        <v>15</v>
      </c>
      <c r="C63" s="27">
        <f t="shared" ref="C63:I63" si="22">SUM(C64:C65)</f>
        <v>6</v>
      </c>
      <c r="D63" s="27">
        <f t="shared" si="22"/>
        <v>13</v>
      </c>
      <c r="E63" s="27">
        <f t="shared" si="22"/>
        <v>12</v>
      </c>
      <c r="F63" s="27">
        <f t="shared" si="22"/>
        <v>48</v>
      </c>
      <c r="G63" s="27">
        <f t="shared" si="22"/>
        <v>45</v>
      </c>
      <c r="H63" s="27">
        <f t="shared" si="22"/>
        <v>78</v>
      </c>
      <c r="I63" s="28">
        <f t="shared" si="22"/>
        <v>126</v>
      </c>
    </row>
    <row r="64" spans="1:9" x14ac:dyDescent="0.25">
      <c r="A64" s="34" t="s">
        <v>62</v>
      </c>
      <c r="B64" s="30">
        <v>5</v>
      </c>
      <c r="C64" s="30">
        <v>3</v>
      </c>
      <c r="D64" s="31">
        <v>8</v>
      </c>
      <c r="E64" s="30">
        <v>6</v>
      </c>
      <c r="F64" s="30">
        <v>28</v>
      </c>
      <c r="G64" s="30">
        <f t="shared" si="2"/>
        <v>15</v>
      </c>
      <c r="H64" s="31">
        <f t="shared" si="3"/>
        <v>48</v>
      </c>
      <c r="I64" s="32">
        <f t="shared" si="4"/>
        <v>76</v>
      </c>
    </row>
    <row r="65" spans="1:9" x14ac:dyDescent="0.25">
      <c r="A65" s="34" t="s">
        <v>61</v>
      </c>
      <c r="B65" s="30">
        <v>10</v>
      </c>
      <c r="C65" s="30">
        <v>3</v>
      </c>
      <c r="D65" s="31">
        <v>5</v>
      </c>
      <c r="E65" s="30">
        <v>6</v>
      </c>
      <c r="F65" s="30">
        <v>20</v>
      </c>
      <c r="G65" s="30">
        <f t="shared" si="2"/>
        <v>30</v>
      </c>
      <c r="H65" s="31">
        <f t="shared" si="3"/>
        <v>30</v>
      </c>
      <c r="I65" s="32">
        <f t="shared" si="4"/>
        <v>50</v>
      </c>
    </row>
    <row r="66" spans="1:9" x14ac:dyDescent="0.25">
      <c r="A66" s="35" t="s">
        <v>68</v>
      </c>
      <c r="B66" s="36">
        <f>SUM(G5:G65)</f>
        <v>1704</v>
      </c>
      <c r="C66" s="36"/>
      <c r="D66" s="36"/>
      <c r="E66" s="36"/>
      <c r="F66" s="36"/>
      <c r="G66" s="36"/>
      <c r="H66" s="36"/>
      <c r="I66" s="37"/>
    </row>
    <row r="67" spans="1:9" x14ac:dyDescent="0.25">
      <c r="A67" s="35" t="s">
        <v>67</v>
      </c>
      <c r="B67" s="36">
        <f>SUM(H5:H65)</f>
        <v>1716</v>
      </c>
      <c r="C67" s="36"/>
      <c r="D67" s="36"/>
      <c r="E67" s="36"/>
      <c r="F67" s="36"/>
      <c r="G67" s="36"/>
      <c r="H67" s="36"/>
      <c r="I67" s="38">
        <f>SUM(I5:I65)</f>
        <v>4173</v>
      </c>
    </row>
    <row r="68" spans="1:9" x14ac:dyDescent="0.25">
      <c r="A68" s="35" t="s">
        <v>69</v>
      </c>
      <c r="B68" s="39">
        <f>SUM(B66,-B67)</f>
        <v>-12</v>
      </c>
      <c r="C68" s="39"/>
      <c r="D68" s="39"/>
      <c r="E68" s="39"/>
      <c r="F68" s="39"/>
      <c r="G68" s="39"/>
      <c r="H68" s="39"/>
      <c r="I68" s="38">
        <f>SUM(B66,-I67)</f>
        <v>-2469</v>
      </c>
    </row>
    <row r="69" spans="1:9" ht="15.75" thickBot="1" x14ac:dyDescent="0.3">
      <c r="A69" s="40" t="s">
        <v>70</v>
      </c>
      <c r="B69" s="41" t="s">
        <v>74</v>
      </c>
      <c r="C69" s="41"/>
      <c r="D69" s="41"/>
      <c r="E69" s="41"/>
      <c r="F69" s="41"/>
      <c r="G69" s="41"/>
      <c r="H69" s="41"/>
      <c r="I69" s="42" t="s">
        <v>75</v>
      </c>
    </row>
  </sheetData>
  <mergeCells count="11">
    <mergeCell ref="A1:A2"/>
    <mergeCell ref="G1:G2"/>
    <mergeCell ref="H1:H2"/>
    <mergeCell ref="F1:F2"/>
    <mergeCell ref="I1:I2"/>
    <mergeCell ref="B66:I66"/>
    <mergeCell ref="B67:H67"/>
    <mergeCell ref="B68:H68"/>
    <mergeCell ref="B69:H69"/>
    <mergeCell ref="B1:C1"/>
    <mergeCell ref="D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zoomScale="115" zoomScaleNormal="115" workbookViewId="0">
      <selection activeCell="N4" sqref="N4"/>
    </sheetView>
  </sheetViews>
  <sheetFormatPr defaultRowHeight="15" x14ac:dyDescent="0.25"/>
  <cols>
    <col min="2" max="2" width="16.28515625" bestFit="1" customWidth="1"/>
    <col min="3" max="3" width="15" bestFit="1" customWidth="1"/>
    <col min="4" max="4" width="19.5703125" bestFit="1" customWidth="1"/>
  </cols>
  <sheetData>
    <row r="1" spans="1:4" x14ac:dyDescent="0.25">
      <c r="A1" s="11"/>
      <c r="B1" s="5" t="str">
        <f>'Contas do Esforço'!G1</f>
        <v>Esforço Planeado</v>
      </c>
      <c r="C1" s="5" t="str">
        <f>'Contas do Esforço'!H1</f>
        <v>Esforço Real</v>
      </c>
      <c r="D1" s="6" t="str">
        <f>'Contas do Esforço'!I1</f>
        <v>Esforço Real + Atraso</v>
      </c>
    </row>
    <row r="2" spans="1:4" x14ac:dyDescent="0.25">
      <c r="A2" s="12" t="s">
        <v>6</v>
      </c>
      <c r="B2" s="3">
        <f>'Contas do Esforço'!G5</f>
        <v>18</v>
      </c>
      <c r="C2" s="3">
        <f>'Contas do Esforço'!H5</f>
        <v>36</v>
      </c>
      <c r="D2" s="13">
        <f>'Contas do Esforço'!I5</f>
        <v>39</v>
      </c>
    </row>
    <row r="3" spans="1:4" x14ac:dyDescent="0.25">
      <c r="A3" s="12"/>
      <c r="B3" s="3">
        <f>'Contas do Esforço'!G6</f>
        <v>6</v>
      </c>
      <c r="C3" s="3">
        <f>'Contas do Esforço'!H6</f>
        <v>6</v>
      </c>
      <c r="D3" s="13">
        <f>'Contas do Esforço'!I6</f>
        <v>9</v>
      </c>
    </row>
    <row r="4" spans="1:4" x14ac:dyDescent="0.25">
      <c r="A4" s="12"/>
      <c r="B4" s="3">
        <f>'Contas do Esforço'!G7</f>
        <v>6</v>
      </c>
      <c r="C4" s="3">
        <f>'Contas do Esforço'!H7</f>
        <v>6</v>
      </c>
      <c r="D4" s="13">
        <f>'Contas do Esforço'!I7</f>
        <v>6</v>
      </c>
    </row>
    <row r="5" spans="1:4" x14ac:dyDescent="0.25">
      <c r="A5" s="12" t="s">
        <v>10</v>
      </c>
      <c r="B5" s="3">
        <f>'Contas do Esforço'!G9</f>
        <v>12</v>
      </c>
      <c r="C5" s="3">
        <f>'Contas do Esforço'!H9</f>
        <v>6</v>
      </c>
      <c r="D5" s="13">
        <f>'Contas do Esforço'!I9</f>
        <v>7</v>
      </c>
    </row>
    <row r="6" spans="1:4" x14ac:dyDescent="0.25">
      <c r="A6" s="12"/>
      <c r="B6" s="3">
        <f>'Contas do Esforço'!G10</f>
        <v>12</v>
      </c>
      <c r="C6" s="3">
        <f>'Contas do Esforço'!H10</f>
        <v>6</v>
      </c>
      <c r="D6" s="13">
        <f>'Contas do Esforço'!I10</f>
        <v>5</v>
      </c>
    </row>
    <row r="7" spans="1:4" x14ac:dyDescent="0.25">
      <c r="A7" s="12" t="s">
        <v>13</v>
      </c>
      <c r="B7" s="3">
        <f>'Contas do Esforço'!G12</f>
        <v>12</v>
      </c>
      <c r="C7" s="3">
        <f>'Contas do Esforço'!H12</f>
        <v>12</v>
      </c>
      <c r="D7" s="13">
        <f>'Contas do Esforço'!I12</f>
        <v>15</v>
      </c>
    </row>
    <row r="8" spans="1:4" x14ac:dyDescent="0.25">
      <c r="A8" s="12"/>
      <c r="B8" s="3">
        <f>'Contas do Esforço'!G13</f>
        <v>6</v>
      </c>
      <c r="C8" s="3">
        <f>'Contas do Esforço'!H13</f>
        <v>6</v>
      </c>
      <c r="D8" s="13">
        <f>'Contas do Esforço'!I13</f>
        <v>9</v>
      </c>
    </row>
    <row r="9" spans="1:4" x14ac:dyDescent="0.25">
      <c r="A9" s="12"/>
      <c r="B9" s="3">
        <f>'Contas do Esforço'!G14</f>
        <v>6</v>
      </c>
      <c r="C9" s="3">
        <f>'Contas do Esforço'!H14</f>
        <v>6</v>
      </c>
      <c r="D9" s="13">
        <f>'Contas do Esforço'!I14</f>
        <v>9</v>
      </c>
    </row>
    <row r="10" spans="1:4" x14ac:dyDescent="0.25">
      <c r="A10" s="12" t="s">
        <v>18</v>
      </c>
      <c r="B10" s="3">
        <f>'Contas do Esforço'!G17</f>
        <v>8</v>
      </c>
      <c r="C10" s="3">
        <f>'Contas do Esforço'!H17</f>
        <v>12</v>
      </c>
      <c r="D10" s="13">
        <f>'Contas do Esforço'!I17</f>
        <v>26</v>
      </c>
    </row>
    <row r="11" spans="1:4" x14ac:dyDescent="0.25">
      <c r="A11" s="12"/>
      <c r="B11" s="3">
        <f>'Contas do Esforço'!G18</f>
        <v>8</v>
      </c>
      <c r="C11" s="3">
        <f>'Contas do Esforço'!H18</f>
        <v>4</v>
      </c>
      <c r="D11" s="13">
        <f>'Contas do Esforço'!I18</f>
        <v>15</v>
      </c>
    </row>
    <row r="12" spans="1:4" x14ac:dyDescent="0.25">
      <c r="A12" s="7" t="s">
        <v>21</v>
      </c>
      <c r="B12" s="3">
        <f>'Contas do Esforço'!G20</f>
        <v>8</v>
      </c>
      <c r="C12" s="3">
        <f>'Contas do Esforço'!H20</f>
        <v>6</v>
      </c>
      <c r="D12" s="13">
        <f>'Contas do Esforço'!I20</f>
        <v>21</v>
      </c>
    </row>
    <row r="13" spans="1:4" x14ac:dyDescent="0.25">
      <c r="A13" s="7" t="s">
        <v>23</v>
      </c>
      <c r="B13" s="3">
        <f>'Contas do Esforço'!G22</f>
        <v>8</v>
      </c>
      <c r="C13" s="3">
        <f>'Contas do Esforço'!H22</f>
        <v>12</v>
      </c>
      <c r="D13" s="13">
        <f>'Contas do Esforço'!I22</f>
        <v>21</v>
      </c>
    </row>
    <row r="14" spans="1:4" x14ac:dyDescent="0.25">
      <c r="A14" s="12" t="s">
        <v>25</v>
      </c>
      <c r="B14" s="3">
        <f>'Contas do Esforço'!G24</f>
        <v>4</v>
      </c>
      <c r="C14" s="3">
        <f>'Contas do Esforço'!H24</f>
        <v>4</v>
      </c>
      <c r="D14" s="13">
        <f>'Contas do Esforço'!I24</f>
        <v>13</v>
      </c>
    </row>
    <row r="15" spans="1:4" x14ac:dyDescent="0.25">
      <c r="A15" s="12"/>
      <c r="B15" s="3">
        <f>'Contas do Esforço'!G25</f>
        <v>8</v>
      </c>
      <c r="C15" s="3">
        <f>'Contas do Esforço'!H25</f>
        <v>8</v>
      </c>
      <c r="D15" s="13">
        <f>'Contas do Esforço'!I25</f>
        <v>17</v>
      </c>
    </row>
    <row r="16" spans="1:4" x14ac:dyDescent="0.25">
      <c r="A16" s="12" t="s">
        <v>29</v>
      </c>
      <c r="B16" s="3">
        <f>'Contas do Esforço'!G28</f>
        <v>36</v>
      </c>
      <c r="C16" s="3">
        <f>'Contas do Esforço'!H28</f>
        <v>40</v>
      </c>
      <c r="D16" s="13">
        <f>'Contas do Esforço'!I28</f>
        <v>67</v>
      </c>
    </row>
    <row r="17" spans="1:4" x14ac:dyDescent="0.25">
      <c r="A17" s="12"/>
      <c r="B17" s="3">
        <f>'Contas do Esforço'!G29</f>
        <v>16</v>
      </c>
      <c r="C17" s="3">
        <f>'Contas do Esforço'!H29</f>
        <v>18</v>
      </c>
      <c r="D17" s="13">
        <f>'Contas do Esforço'!I29</f>
        <v>46</v>
      </c>
    </row>
    <row r="18" spans="1:4" x14ac:dyDescent="0.25">
      <c r="A18" s="12"/>
      <c r="B18" s="3">
        <f>'Contas do Esforço'!G30</f>
        <v>8</v>
      </c>
      <c r="C18" s="3">
        <f>'Contas do Esforço'!H30</f>
        <v>8</v>
      </c>
      <c r="D18" s="13">
        <f>'Contas do Esforço'!I30</f>
        <v>31</v>
      </c>
    </row>
    <row r="19" spans="1:4" x14ac:dyDescent="0.25">
      <c r="A19" s="12" t="s">
        <v>33</v>
      </c>
      <c r="B19" s="3">
        <f>'Contas do Esforço'!G32</f>
        <v>32</v>
      </c>
      <c r="C19" s="3">
        <f>'Contas do Esforço'!H32</f>
        <v>25</v>
      </c>
      <c r="D19" s="13">
        <f>'Contas do Esforço'!I32</f>
        <v>48</v>
      </c>
    </row>
    <row r="20" spans="1:4" x14ac:dyDescent="0.25">
      <c r="A20" s="12"/>
      <c r="B20" s="3">
        <f>'Contas do Esforço'!G33</f>
        <v>16</v>
      </c>
      <c r="C20" s="3">
        <f>'Contas do Esforço'!H33</f>
        <v>12</v>
      </c>
      <c r="D20" s="13">
        <f>'Contas do Esforço'!I33</f>
        <v>11</v>
      </c>
    </row>
    <row r="21" spans="1:4" x14ac:dyDescent="0.25">
      <c r="A21" s="12"/>
      <c r="B21" s="3">
        <f>'Contas do Esforço'!G34</f>
        <v>8</v>
      </c>
      <c r="C21" s="3">
        <f>'Contas do Esforço'!H34</f>
        <v>4</v>
      </c>
      <c r="D21" s="13">
        <f>'Contas do Esforço'!I34</f>
        <v>29</v>
      </c>
    </row>
    <row r="22" spans="1:4" x14ac:dyDescent="0.25">
      <c r="A22" s="12"/>
      <c r="B22" s="3">
        <f>'Contas do Esforço'!G35</f>
        <v>8</v>
      </c>
      <c r="C22" s="3">
        <f>'Contas do Esforço'!H35</f>
        <v>1</v>
      </c>
      <c r="D22" s="13">
        <f>'Contas do Esforço'!I35</f>
        <v>39</v>
      </c>
    </row>
    <row r="23" spans="1:4" x14ac:dyDescent="0.25">
      <c r="A23" s="12"/>
      <c r="B23" s="3">
        <f>'Contas do Esforço'!G36</f>
        <v>16</v>
      </c>
      <c r="C23" s="3">
        <f>'Contas do Esforço'!H36</f>
        <v>1</v>
      </c>
      <c r="D23" s="13">
        <f>'Contas do Esforço'!I36</f>
        <v>35</v>
      </c>
    </row>
    <row r="24" spans="1:4" x14ac:dyDescent="0.25">
      <c r="A24" s="12"/>
      <c r="B24" s="3">
        <f>'Contas do Esforço'!G37</f>
        <v>4</v>
      </c>
      <c r="C24" s="3">
        <f>'Contas do Esforço'!H37</f>
        <v>3</v>
      </c>
      <c r="D24" s="13">
        <f>'Contas do Esforço'!I37</f>
        <v>37</v>
      </c>
    </row>
    <row r="25" spans="1:4" x14ac:dyDescent="0.25">
      <c r="A25" s="12"/>
      <c r="B25" s="3">
        <f>'Contas do Esforço'!G38</f>
        <v>8</v>
      </c>
      <c r="C25" s="3">
        <f>'Contas do Esforço'!H38</f>
        <v>4</v>
      </c>
      <c r="D25" s="13">
        <f>'Contas do Esforço'!I38</f>
        <v>29</v>
      </c>
    </row>
    <row r="26" spans="1:4" x14ac:dyDescent="0.25">
      <c r="A26" s="12"/>
      <c r="B26" s="3">
        <f>'Contas do Esforço'!G39</f>
        <v>8</v>
      </c>
      <c r="C26" s="3">
        <f>'Contas do Esforço'!H39</f>
        <v>4</v>
      </c>
      <c r="D26" s="13">
        <f>'Contas do Esforço'!I39</f>
        <v>18</v>
      </c>
    </row>
    <row r="27" spans="1:4" x14ac:dyDescent="0.25">
      <c r="A27" s="12" t="s">
        <v>42</v>
      </c>
      <c r="B27" s="3">
        <f>'Contas do Esforço'!G41</f>
        <v>8</v>
      </c>
      <c r="C27" s="3">
        <f>'Contas do Esforço'!H41</f>
        <v>4</v>
      </c>
      <c r="D27" s="13">
        <f>'Contas do Esforço'!I41</f>
        <v>32</v>
      </c>
    </row>
    <row r="28" spans="1:4" x14ac:dyDescent="0.25">
      <c r="A28" s="12"/>
      <c r="B28" s="3">
        <f>'Contas do Esforço'!G42</f>
        <v>12</v>
      </c>
      <c r="C28" s="3">
        <f>'Contas do Esforço'!H42</f>
        <v>12</v>
      </c>
      <c r="D28" s="13">
        <f>'Contas do Esforço'!I42</f>
        <v>40</v>
      </c>
    </row>
    <row r="29" spans="1:4" x14ac:dyDescent="0.25">
      <c r="A29" s="12" t="s">
        <v>63</v>
      </c>
      <c r="B29" s="3">
        <f>'Contas do Esforço'!G44</f>
        <v>24</v>
      </c>
      <c r="C29" s="3">
        <f>'Contas do Esforço'!H44</f>
        <v>64</v>
      </c>
      <c r="D29" s="13">
        <f>'Contas do Esforço'!I44</f>
        <v>104</v>
      </c>
    </row>
    <row r="30" spans="1:4" x14ac:dyDescent="0.25">
      <c r="A30" s="12"/>
      <c r="B30" s="3">
        <f>'Contas do Esforço'!G45</f>
        <v>40</v>
      </c>
      <c r="C30" s="3">
        <f>'Contas do Esforço'!H45</f>
        <v>48</v>
      </c>
      <c r="D30" s="13">
        <f>'Contas do Esforço'!I45</f>
        <v>80</v>
      </c>
    </row>
    <row r="31" spans="1:4" x14ac:dyDescent="0.25">
      <c r="A31" s="12" t="s">
        <v>46</v>
      </c>
      <c r="B31" s="3">
        <f>'Contas do Esforço'!G48</f>
        <v>20</v>
      </c>
      <c r="C31" s="3">
        <f>'Contas do Esforço'!H48</f>
        <v>2</v>
      </c>
      <c r="D31" s="13">
        <f>'Contas do Esforço'!I48</f>
        <v>30</v>
      </c>
    </row>
    <row r="32" spans="1:4" x14ac:dyDescent="0.25">
      <c r="A32" s="12"/>
      <c r="B32" s="3">
        <f>'Contas do Esforço'!G49</f>
        <v>8</v>
      </c>
      <c r="C32" s="3">
        <f>'Contas do Esforço'!H49</f>
        <v>2</v>
      </c>
      <c r="D32" s="13">
        <f>'Contas do Esforço'!I49</f>
        <v>29</v>
      </c>
    </row>
    <row r="33" spans="1:4" x14ac:dyDescent="0.25">
      <c r="A33" s="12"/>
      <c r="B33" s="3">
        <f>'Contas do Esforço'!G50</f>
        <v>8</v>
      </c>
      <c r="C33" s="3">
        <f>'Contas do Esforço'!H50</f>
        <v>2</v>
      </c>
      <c r="D33" s="13">
        <f>'Contas do Esforço'!I50</f>
        <v>28</v>
      </c>
    </row>
    <row r="34" spans="1:4" x14ac:dyDescent="0.25">
      <c r="A34" s="12"/>
      <c r="B34" s="3">
        <f>'Contas do Esforço'!G51</f>
        <v>8</v>
      </c>
      <c r="C34" s="3">
        <f>'Contas do Esforço'!H51</f>
        <v>2</v>
      </c>
      <c r="D34" s="13">
        <f>'Contas do Esforço'!I51</f>
        <v>27</v>
      </c>
    </row>
    <row r="35" spans="1:4" x14ac:dyDescent="0.25">
      <c r="A35" s="12"/>
      <c r="B35" s="3">
        <f>'Contas do Esforço'!G52</f>
        <v>4</v>
      </c>
      <c r="C35" s="3">
        <f>'Contas do Esforço'!H52</f>
        <v>2</v>
      </c>
      <c r="D35" s="13">
        <f>'Contas do Esforço'!I52</f>
        <v>27</v>
      </c>
    </row>
    <row r="36" spans="1:4" x14ac:dyDescent="0.25">
      <c r="A36" s="12" t="s">
        <v>52</v>
      </c>
      <c r="B36" s="3">
        <f>'Contas do Esforço'!G54</f>
        <v>8</v>
      </c>
      <c r="C36" s="3">
        <f>'Contas do Esforço'!H54</f>
        <v>16</v>
      </c>
      <c r="D36" s="13">
        <f>'Contas do Esforço'!I54</f>
        <v>43</v>
      </c>
    </row>
    <row r="37" spans="1:4" x14ac:dyDescent="0.25">
      <c r="A37" s="12"/>
      <c r="B37" s="3">
        <f>'Contas do Esforço'!G55</f>
        <v>16</v>
      </c>
      <c r="C37" s="3">
        <f>'Contas do Esforço'!H55</f>
        <v>12</v>
      </c>
      <c r="D37" s="13">
        <f>'Contas do Esforço'!I55</f>
        <v>36</v>
      </c>
    </row>
    <row r="38" spans="1:4" x14ac:dyDescent="0.25">
      <c r="A38" s="12" t="s">
        <v>54</v>
      </c>
      <c r="B38" s="3">
        <f>'Contas do Esforço'!G58</f>
        <v>30</v>
      </c>
      <c r="C38" s="3">
        <f>'Contas do Esforço'!H58</f>
        <v>30</v>
      </c>
      <c r="D38" s="13">
        <f>'Contas do Esforço'!I58</f>
        <v>48</v>
      </c>
    </row>
    <row r="39" spans="1:4" x14ac:dyDescent="0.25">
      <c r="A39" s="12"/>
      <c r="B39" s="3">
        <f>'Contas do Esforço'!G59</f>
        <v>30</v>
      </c>
      <c r="C39" s="3">
        <f>'Contas do Esforço'!H59</f>
        <v>24</v>
      </c>
      <c r="D39" s="13">
        <f>'Contas do Esforço'!I59</f>
        <v>44</v>
      </c>
    </row>
    <row r="40" spans="1:4" x14ac:dyDescent="0.25">
      <c r="A40" s="12"/>
      <c r="B40" s="3">
        <f>'Contas do Esforço'!G60</f>
        <v>10</v>
      </c>
      <c r="C40" s="3">
        <f>'Contas do Esforço'!H60</f>
        <v>28</v>
      </c>
      <c r="D40" s="13">
        <f>'Contas do Esforço'!I60</f>
        <v>52</v>
      </c>
    </row>
    <row r="41" spans="1:4" x14ac:dyDescent="0.25">
      <c r="A41" s="12"/>
      <c r="B41" s="3">
        <f>'Contas do Esforço'!G61</f>
        <v>36</v>
      </c>
      <c r="C41" s="3">
        <f>'Contas do Esforço'!H61</f>
        <v>30</v>
      </c>
      <c r="D41" s="13">
        <f>'Contas do Esforço'!I61</f>
        <v>57</v>
      </c>
    </row>
    <row r="42" spans="1:4" x14ac:dyDescent="0.25">
      <c r="A42" s="12"/>
      <c r="B42" s="3">
        <f>'Contas do Esforço'!G62</f>
        <v>15</v>
      </c>
      <c r="C42" s="3">
        <f>'Contas do Esforço'!H62</f>
        <v>10</v>
      </c>
      <c r="D42" s="13">
        <f>'Contas do Esforço'!I62</f>
        <v>37</v>
      </c>
    </row>
    <row r="43" spans="1:4" x14ac:dyDescent="0.25">
      <c r="A43" s="12" t="s">
        <v>60</v>
      </c>
      <c r="B43" s="3">
        <f>'Contas do Esforço'!G64</f>
        <v>15</v>
      </c>
      <c r="C43" s="3">
        <f>'Contas do Esforço'!H64</f>
        <v>48</v>
      </c>
      <c r="D43" s="13">
        <f>'Contas do Esforço'!I64</f>
        <v>76</v>
      </c>
    </row>
    <row r="44" spans="1:4" ht="15.75" thickBot="1" x14ac:dyDescent="0.3">
      <c r="A44" s="14"/>
      <c r="B44" s="15">
        <f>'Contas do Esforço'!G65</f>
        <v>30</v>
      </c>
      <c r="C44" s="15">
        <f>'Contas do Esforço'!H65</f>
        <v>30</v>
      </c>
      <c r="D44" s="16">
        <f>'Contas do Esforço'!I65</f>
        <v>50</v>
      </c>
    </row>
  </sheetData>
  <mergeCells count="13">
    <mergeCell ref="A2:A4"/>
    <mergeCell ref="A5:A6"/>
    <mergeCell ref="A7:A9"/>
    <mergeCell ref="A31:A35"/>
    <mergeCell ref="A36:A37"/>
    <mergeCell ref="A38:A42"/>
    <mergeCell ref="A43:A44"/>
    <mergeCell ref="A10:A11"/>
    <mergeCell ref="A14:A15"/>
    <mergeCell ref="A16:A18"/>
    <mergeCell ref="A19:A26"/>
    <mergeCell ref="A27:A28"/>
    <mergeCell ref="A29:A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110" zoomScaleNormal="110" workbookViewId="0">
      <selection activeCell="C18" sqref="C18"/>
    </sheetView>
  </sheetViews>
  <sheetFormatPr defaultRowHeight="15" x14ac:dyDescent="0.25"/>
  <cols>
    <col min="1" max="1" width="13.42578125" bestFit="1" customWidth="1"/>
    <col min="2" max="2" width="16.28515625" bestFit="1" customWidth="1"/>
    <col min="3" max="3" width="15" bestFit="1" customWidth="1"/>
    <col min="4" max="4" width="19.5703125" bestFit="1" customWidth="1"/>
  </cols>
  <sheetData>
    <row r="1" spans="1:4" ht="15" customHeight="1" x14ac:dyDescent="0.25">
      <c r="A1" s="43" t="s">
        <v>72</v>
      </c>
      <c r="B1" s="5" t="str">
        <f>'Contas do Esforço'!G1</f>
        <v>Esforço Planeado</v>
      </c>
      <c r="C1" s="5" t="str">
        <f>'Contas do Esforço'!H1</f>
        <v>Esforço Real</v>
      </c>
      <c r="D1" s="6" t="str">
        <f>'Contas do Esforço'!I1</f>
        <v>Esforço Real + Atraso</v>
      </c>
    </row>
    <row r="2" spans="1:4" x14ac:dyDescent="0.25">
      <c r="A2" s="44" t="s">
        <v>6</v>
      </c>
      <c r="B2" s="4">
        <f>'Contas do Esforço'!G4</f>
        <v>30</v>
      </c>
      <c r="C2" s="4">
        <f>'Contas do Esforço'!H4</f>
        <v>48</v>
      </c>
      <c r="D2" s="8">
        <f>'Contas do Esforço'!I4</f>
        <v>54</v>
      </c>
    </row>
    <row r="3" spans="1:4" x14ac:dyDescent="0.25">
      <c r="A3" s="44" t="s">
        <v>10</v>
      </c>
      <c r="B3" s="4">
        <f>'Contas do Esforço'!G8</f>
        <v>24</v>
      </c>
      <c r="C3" s="4">
        <f>'Contas do Esforço'!H8</f>
        <v>12</v>
      </c>
      <c r="D3" s="8">
        <f>'Contas do Esforço'!I8</f>
        <v>12</v>
      </c>
    </row>
    <row r="4" spans="1:4" x14ac:dyDescent="0.25">
      <c r="A4" s="44" t="s">
        <v>13</v>
      </c>
      <c r="B4" s="4">
        <f>'Contas do Esforço'!G11</f>
        <v>24</v>
      </c>
      <c r="C4" s="4">
        <f>'Contas do Esforço'!H11</f>
        <v>24</v>
      </c>
      <c r="D4" s="8">
        <f>'Contas do Esforço'!I11</f>
        <v>33</v>
      </c>
    </row>
    <row r="5" spans="1:4" x14ac:dyDescent="0.25">
      <c r="A5" s="44" t="s">
        <v>18</v>
      </c>
      <c r="B5" s="4">
        <f>'Contas do Esforço'!G16</f>
        <v>16</v>
      </c>
      <c r="C5" s="4">
        <f>'Contas do Esforço'!H16</f>
        <v>16</v>
      </c>
      <c r="D5" s="8">
        <f>'Contas do Esforço'!I16</f>
        <v>41</v>
      </c>
    </row>
    <row r="6" spans="1:4" x14ac:dyDescent="0.25">
      <c r="A6" s="44" t="s">
        <v>21</v>
      </c>
      <c r="B6" s="4">
        <f>'Contas do Esforço'!G19</f>
        <v>8</v>
      </c>
      <c r="C6" s="4">
        <f>'Contas do Esforço'!H19</f>
        <v>6</v>
      </c>
      <c r="D6" s="8">
        <f>'Contas do Esforço'!I19</f>
        <v>21</v>
      </c>
    </row>
    <row r="7" spans="1:4" x14ac:dyDescent="0.25">
      <c r="A7" s="44" t="s">
        <v>23</v>
      </c>
      <c r="B7" s="4">
        <f>'Contas do Esforço'!G21</f>
        <v>8</v>
      </c>
      <c r="C7" s="4">
        <f>'Contas do Esforço'!H21</f>
        <v>12</v>
      </c>
      <c r="D7" s="8">
        <f>'Contas do Esforço'!I21</f>
        <v>21</v>
      </c>
    </row>
    <row r="8" spans="1:4" x14ac:dyDescent="0.25">
      <c r="A8" s="44" t="s">
        <v>25</v>
      </c>
      <c r="B8" s="4">
        <f>'Contas do Esforço'!G23</f>
        <v>12</v>
      </c>
      <c r="C8" s="4">
        <f>'Contas do Esforço'!H23</f>
        <v>12</v>
      </c>
      <c r="D8" s="8">
        <f>'Contas do Esforço'!I23</f>
        <v>30</v>
      </c>
    </row>
    <row r="9" spans="1:4" x14ac:dyDescent="0.25">
      <c r="A9" s="44" t="s">
        <v>29</v>
      </c>
      <c r="B9" s="4">
        <f>'Contas do Esforço'!G27</f>
        <v>60</v>
      </c>
      <c r="C9" s="4">
        <f>'Contas do Esforço'!H27</f>
        <v>66</v>
      </c>
      <c r="D9" s="8">
        <f>'Contas do Esforço'!I27</f>
        <v>144</v>
      </c>
    </row>
    <row r="10" spans="1:4" x14ac:dyDescent="0.25">
      <c r="A10" s="44" t="s">
        <v>33</v>
      </c>
      <c r="B10" s="4">
        <f>'Contas do Esforço'!G31</f>
        <v>100</v>
      </c>
      <c r="C10" s="4">
        <f>'Contas do Esforço'!H31</f>
        <v>54</v>
      </c>
      <c r="D10" s="8">
        <f>'Contas do Esforço'!I31</f>
        <v>246</v>
      </c>
    </row>
    <row r="11" spans="1:4" x14ac:dyDescent="0.25">
      <c r="A11" s="44" t="s">
        <v>42</v>
      </c>
      <c r="B11" s="4">
        <f>'Contas do Esforço'!G40</f>
        <v>20</v>
      </c>
      <c r="C11" s="4">
        <f>'Contas do Esforço'!H40</f>
        <v>16</v>
      </c>
      <c r="D11" s="8">
        <f>'Contas do Esforço'!I40</f>
        <v>72</v>
      </c>
    </row>
    <row r="12" spans="1:4" x14ac:dyDescent="0.25">
      <c r="A12" s="44" t="s">
        <v>63</v>
      </c>
      <c r="B12" s="4">
        <f>'Contas do Esforço'!G43</f>
        <v>64</v>
      </c>
      <c r="C12" s="4">
        <f>'Contas do Esforço'!H43</f>
        <v>112</v>
      </c>
      <c r="D12" s="8">
        <f>'Contas do Esforço'!I43</f>
        <v>184</v>
      </c>
    </row>
    <row r="13" spans="1:4" x14ac:dyDescent="0.25">
      <c r="A13" s="44" t="s">
        <v>46</v>
      </c>
      <c r="B13" s="4">
        <f>'Contas do Esforço'!G47</f>
        <v>48</v>
      </c>
      <c r="C13" s="4">
        <f>'Contas do Esforço'!H47</f>
        <v>10</v>
      </c>
      <c r="D13" s="8">
        <f>'Contas do Esforço'!I47</f>
        <v>141</v>
      </c>
    </row>
    <row r="14" spans="1:4" x14ac:dyDescent="0.25">
      <c r="A14" s="44" t="s">
        <v>52</v>
      </c>
      <c r="B14" s="4">
        <f>'Contas do Esforço'!G53</f>
        <v>24</v>
      </c>
      <c r="C14" s="4">
        <f>'Contas do Esforço'!H53</f>
        <v>28</v>
      </c>
      <c r="D14" s="8">
        <f>'Contas do Esforço'!I53</f>
        <v>79</v>
      </c>
    </row>
    <row r="15" spans="1:4" x14ac:dyDescent="0.25">
      <c r="A15" s="44" t="s">
        <v>54</v>
      </c>
      <c r="B15" s="4">
        <f>'Contas do Esforço'!G57</f>
        <v>121</v>
      </c>
      <c r="C15" s="4">
        <f>'Contas do Esforço'!H57</f>
        <v>122</v>
      </c>
      <c r="D15" s="8">
        <f>'Contas do Esforço'!I57</f>
        <v>238</v>
      </c>
    </row>
    <row r="16" spans="1:4" ht="15.75" thickBot="1" x14ac:dyDescent="0.3">
      <c r="A16" s="45" t="s">
        <v>60</v>
      </c>
      <c r="B16" s="9">
        <f>'Contas do Esforço'!G63</f>
        <v>45</v>
      </c>
      <c r="C16" s="9">
        <f>'Contas do Esforço'!H63</f>
        <v>78</v>
      </c>
      <c r="D16" s="10">
        <f>'Contas do Esforço'!I63</f>
        <v>126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Contas do Esforço</vt:lpstr>
      <vt:lpstr>Esforço por Tarefa</vt:lpstr>
      <vt:lpstr>Esforço por Work Package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Isidro</dc:creator>
  <cp:lastModifiedBy>Filipa Isidro</cp:lastModifiedBy>
  <dcterms:created xsi:type="dcterms:W3CDTF">2020-07-02T13:24:38Z</dcterms:created>
  <dcterms:modified xsi:type="dcterms:W3CDTF">2020-07-02T21:49:54Z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b49ab57b-b7c4-4a01-83df-c96635b915fa</vt:lpwstr>
  </property>
</Properties>
</file>