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drawings/drawing2.xml" ContentType="application/vnd.openxmlformats-officedocument.drawing+xml"/>
  <Override PartName="/xl/ctrlProps/ctrlProp2.xml" ContentType="application/vnd.ms-excel.controlproperties+xml"/>
  <Override PartName="/xl/charts/chart2.xml" ContentType="application/vnd.openxmlformats-officedocument.drawingml.chart+xml"/>
  <Override PartName="/xl/drawings/drawing3.xml" ContentType="application/vnd.openxmlformats-officedocument.drawing+xml"/>
  <Override PartName="/xl/ctrlProps/ctrlProp3.xml" ContentType="application/vnd.ms-excel.controlproperties+xml"/>
  <Override PartName="/xl/charts/chart3.xml" ContentType="application/vnd.openxmlformats-officedocument.drawingml.chart+xml"/>
  <Override PartName="/xl/drawings/drawing4.xml" ContentType="application/vnd.openxmlformats-officedocument.drawing+xml"/>
  <Override PartName="/xl/ctrlProps/ctrlProp4.xml" ContentType="application/vnd.ms-excel.controlpropertie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trlProps/ctrlProp5.xml" ContentType="application/vnd.ms-excel.controlproperties+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stats\dementia\A&amp;I\Analytical Outputs\reference-files\"/>
    </mc:Choice>
  </mc:AlternateContent>
  <bookViews>
    <workbookView xWindow="12000" yWindow="-15" windowWidth="8520" windowHeight="8100" tabRatio="573"/>
  </bookViews>
  <sheets>
    <sheet name="Contents &amp; Notes" sheetId="13" r:id="rId1"/>
    <sheet name="Tab 1" sheetId="20" r:id="rId2"/>
    <sheet name="Tab 2" sheetId="15" r:id="rId3"/>
    <sheet name="Tab 3" sheetId="22" r:id="rId4"/>
    <sheet name="Tab 4" sheetId="23" r:id="rId5"/>
    <sheet name="Tab 5" sheetId="24" r:id="rId6"/>
    <sheet name="data" sheetId="16" r:id="rId7"/>
    <sheet name="expected" sheetId="19" r:id="rId8"/>
    <sheet name="calculation" sheetId="17" r:id="rId9"/>
  </sheets>
  <externalReferences>
    <externalReference r:id="rId10"/>
  </externalReferences>
  <definedNames>
    <definedName name="data_range">OFFSET(data!$A$2, 0, 0, calculation!$B$4, calculation!$B$5)</definedName>
  </definedNames>
  <calcPr calcId="162913"/>
</workbook>
</file>

<file path=xl/calcChain.xml><?xml version="1.0" encoding="utf-8"?>
<calcChain xmlns="http://schemas.openxmlformats.org/spreadsheetml/2006/main">
  <c r="L11" i="24" l="1"/>
  <c r="L9" i="24"/>
  <c r="L7" i="24"/>
  <c r="A6" i="24"/>
  <c r="A5" i="24"/>
  <c r="A1" i="24"/>
  <c r="L8" i="23"/>
  <c r="L10" i="23"/>
  <c r="L12" i="23"/>
  <c r="L14" i="23"/>
  <c r="M7" i="23"/>
  <c r="A6" i="23"/>
  <c r="A5" i="23"/>
  <c r="A1" i="23"/>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6" i="22"/>
  <c r="A5" i="22"/>
  <c r="A1" i="22"/>
  <c r="B5" i="17"/>
  <c r="B4" i="17"/>
  <c r="M12" i="24" s="1"/>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2" i="19"/>
  <c r="A6" i="20"/>
  <c r="A5" i="20"/>
  <c r="A1" i="20"/>
  <c r="A6" i="15"/>
  <c r="D2" i="17"/>
  <c r="D1"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2" i="16"/>
  <c r="K14" i="15" s="1"/>
  <c r="H8" i="23" l="1"/>
  <c r="M15" i="23"/>
  <c r="M13" i="23"/>
  <c r="M11" i="23"/>
  <c r="M9" i="23"/>
  <c r="M7" i="24"/>
  <c r="M9" i="24"/>
  <c r="M11" i="24"/>
  <c r="L15" i="23"/>
  <c r="L13" i="23"/>
  <c r="L11" i="23"/>
  <c r="L9" i="23"/>
  <c r="E8" i="24"/>
  <c r="L8" i="24"/>
  <c r="L10" i="24"/>
  <c r="L12" i="24"/>
  <c r="L7" i="23"/>
  <c r="M14" i="23"/>
  <c r="M12" i="23"/>
  <c r="M10" i="23"/>
  <c r="M8" i="23"/>
  <c r="M8" i="24"/>
  <c r="M10" i="24"/>
  <c r="H11" i="24"/>
  <c r="G11" i="24"/>
  <c r="E7" i="24"/>
  <c r="H9" i="24"/>
  <c r="F7" i="24"/>
  <c r="G9" i="24"/>
  <c r="H12" i="24"/>
  <c r="H10" i="24"/>
  <c r="H8" i="24"/>
  <c r="G12" i="24"/>
  <c r="G10" i="24"/>
  <c r="G8" i="24"/>
  <c r="G7" i="24"/>
  <c r="F12" i="24"/>
  <c r="F11" i="24"/>
  <c r="F10" i="24"/>
  <c r="F9" i="24"/>
  <c r="F8" i="24"/>
  <c r="H7" i="24"/>
  <c r="E12" i="24"/>
  <c r="E11" i="24"/>
  <c r="E10" i="24"/>
  <c r="E9" i="24"/>
  <c r="H15" i="23"/>
  <c r="H11" i="23"/>
  <c r="H14" i="23"/>
  <c r="H10" i="23"/>
  <c r="H13" i="23"/>
  <c r="H9" i="23"/>
  <c r="E7" i="23"/>
  <c r="H12" i="23"/>
  <c r="F7" i="23"/>
  <c r="G15" i="23"/>
  <c r="G14" i="23"/>
  <c r="G13" i="23"/>
  <c r="G12" i="23"/>
  <c r="G11" i="23"/>
  <c r="G10" i="23"/>
  <c r="G9" i="23"/>
  <c r="G8" i="23"/>
  <c r="G7" i="23"/>
  <c r="F15" i="23"/>
  <c r="F14" i="23"/>
  <c r="F13" i="23"/>
  <c r="F12" i="23"/>
  <c r="F11" i="23"/>
  <c r="F10" i="23"/>
  <c r="F9" i="23"/>
  <c r="F8" i="23"/>
  <c r="H7" i="23"/>
  <c r="E15" i="23"/>
  <c r="E14" i="23"/>
  <c r="E13" i="23"/>
  <c r="E12" i="23"/>
  <c r="E11" i="23"/>
  <c r="E10" i="23"/>
  <c r="E9" i="23"/>
  <c r="E8" i="23"/>
  <c r="D21" i="15"/>
  <c r="K8" i="22"/>
  <c r="L19" i="15"/>
  <c r="K18" i="15"/>
  <c r="K7" i="15"/>
  <c r="L15" i="15"/>
  <c r="L9" i="22"/>
  <c r="L11" i="22"/>
  <c r="L13" i="22"/>
  <c r="L15" i="22"/>
  <c r="L17" i="22"/>
  <c r="L19" i="22"/>
  <c r="L21" i="22"/>
  <c r="L23" i="22"/>
  <c r="L25" i="22"/>
  <c r="L27" i="22"/>
  <c r="L29" i="22"/>
  <c r="L31" i="22"/>
  <c r="L33" i="22"/>
  <c r="L35" i="22"/>
  <c r="L37" i="22"/>
  <c r="K7" i="22"/>
  <c r="I8" i="20"/>
  <c r="I12" i="20"/>
  <c r="I16" i="20"/>
  <c r="I20" i="20"/>
  <c r="D9" i="20"/>
  <c r="D13" i="20"/>
  <c r="D17" i="20"/>
  <c r="D21" i="20"/>
  <c r="G8" i="15"/>
  <c r="E10" i="15"/>
  <c r="F11" i="15"/>
  <c r="G12" i="15"/>
  <c r="E14" i="15"/>
  <c r="F15" i="15"/>
  <c r="G16" i="15"/>
  <c r="E18" i="15"/>
  <c r="F19" i="15"/>
  <c r="G20" i="15"/>
  <c r="G7" i="15"/>
  <c r="D9" i="15"/>
  <c r="D13" i="15"/>
  <c r="D17" i="15"/>
  <c r="L11" i="15"/>
  <c r="K10" i="15"/>
  <c r="L7" i="15"/>
  <c r="L18" i="15"/>
  <c r="L14" i="15"/>
  <c r="L10" i="15"/>
  <c r="K21" i="15"/>
  <c r="K17" i="15"/>
  <c r="K13" i="15"/>
  <c r="K9" i="15"/>
  <c r="D20" i="15"/>
  <c r="D16" i="15"/>
  <c r="D12" i="15"/>
  <c r="D8" i="15"/>
  <c r="G21" i="15"/>
  <c r="F20" i="15"/>
  <c r="E19" i="15"/>
  <c r="G17" i="15"/>
  <c r="F16" i="15"/>
  <c r="E15" i="15"/>
  <c r="G13" i="15"/>
  <c r="F12" i="15"/>
  <c r="E11" i="15"/>
  <c r="G9" i="15"/>
  <c r="F8" i="15"/>
  <c r="D20" i="20"/>
  <c r="D16" i="20"/>
  <c r="D12" i="20"/>
  <c r="D8" i="20"/>
  <c r="I19" i="20"/>
  <c r="I15" i="20"/>
  <c r="I11" i="20"/>
  <c r="L7" i="22"/>
  <c r="K37" i="22"/>
  <c r="K35" i="22"/>
  <c r="K33" i="22"/>
  <c r="K31" i="22"/>
  <c r="K29" i="22"/>
  <c r="K27" i="22"/>
  <c r="K25" i="22"/>
  <c r="K23" i="22"/>
  <c r="K21" i="22"/>
  <c r="K19" i="22"/>
  <c r="K17" i="22"/>
  <c r="K15" i="22"/>
  <c r="K13" i="22"/>
  <c r="K11" i="22"/>
  <c r="K9" i="22"/>
  <c r="L21" i="15"/>
  <c r="L17" i="15"/>
  <c r="L13" i="15"/>
  <c r="L9" i="15"/>
  <c r="K20" i="15"/>
  <c r="K16" i="15"/>
  <c r="K12" i="15"/>
  <c r="K8" i="15"/>
  <c r="D19" i="15"/>
  <c r="D15" i="15"/>
  <c r="D11" i="15"/>
  <c r="E7" i="15"/>
  <c r="F21" i="15"/>
  <c r="E20" i="15"/>
  <c r="G18" i="15"/>
  <c r="F17" i="15"/>
  <c r="E16" i="15"/>
  <c r="G14" i="15"/>
  <c r="F13" i="15"/>
  <c r="E12" i="15"/>
  <c r="G10" i="15"/>
  <c r="F9" i="15"/>
  <c r="E8" i="15"/>
  <c r="D19" i="20"/>
  <c r="D15" i="20"/>
  <c r="D11" i="20"/>
  <c r="I7" i="20"/>
  <c r="I18" i="20"/>
  <c r="I14" i="20"/>
  <c r="I10" i="20"/>
  <c r="E8" i="22"/>
  <c r="L38" i="22"/>
  <c r="L36" i="22"/>
  <c r="L34" i="22"/>
  <c r="L32" i="22"/>
  <c r="L30" i="22"/>
  <c r="L28" i="22"/>
  <c r="L26" i="22"/>
  <c r="L24" i="22"/>
  <c r="L22" i="22"/>
  <c r="L20" i="22"/>
  <c r="L18" i="22"/>
  <c r="L16" i="22"/>
  <c r="L14" i="22"/>
  <c r="L12" i="22"/>
  <c r="L10" i="22"/>
  <c r="L8" i="22"/>
  <c r="L20" i="15"/>
  <c r="L16" i="15"/>
  <c r="L12" i="15"/>
  <c r="L8" i="15"/>
  <c r="K19" i="15"/>
  <c r="K15" i="15"/>
  <c r="K11" i="15"/>
  <c r="D7" i="15"/>
  <c r="D18" i="15"/>
  <c r="D14" i="15"/>
  <c r="D10" i="15"/>
  <c r="F7" i="15"/>
  <c r="E21" i="15"/>
  <c r="G19" i="15"/>
  <c r="F18" i="15"/>
  <c r="E17" i="15"/>
  <c r="G15" i="15"/>
  <c r="F14" i="15"/>
  <c r="E13" i="15"/>
  <c r="G11" i="15"/>
  <c r="F10" i="15"/>
  <c r="E9" i="15"/>
  <c r="D7" i="20"/>
  <c r="D18" i="20"/>
  <c r="D14" i="20"/>
  <c r="D10" i="20"/>
  <c r="I21" i="20"/>
  <c r="I17" i="20"/>
  <c r="I13" i="20"/>
  <c r="I9" i="20"/>
  <c r="K38" i="22"/>
  <c r="K36" i="22"/>
  <c r="K34" i="22"/>
  <c r="K32" i="22"/>
  <c r="K30" i="22"/>
  <c r="K28" i="22"/>
  <c r="K26" i="22"/>
  <c r="K24" i="22"/>
  <c r="K22" i="22"/>
  <c r="K20" i="22"/>
  <c r="K18" i="22"/>
  <c r="K16" i="22"/>
  <c r="K14" i="22"/>
  <c r="K12" i="22"/>
  <c r="K10" i="22"/>
  <c r="D38" i="22"/>
  <c r="D34" i="22"/>
  <c r="D30" i="22"/>
  <c r="D26" i="22"/>
  <c r="D22" i="22"/>
  <c r="D18" i="22"/>
  <c r="D14" i="22"/>
  <c r="D10" i="22"/>
  <c r="F7" i="22"/>
  <c r="E38" i="22"/>
  <c r="G36" i="22"/>
  <c r="F35" i="22"/>
  <c r="E34" i="22"/>
  <c r="G32" i="22"/>
  <c r="F31" i="22"/>
  <c r="E30" i="22"/>
  <c r="G28" i="22"/>
  <c r="F27" i="22"/>
  <c r="E26" i="22"/>
  <c r="G24" i="22"/>
  <c r="F23" i="22"/>
  <c r="E22" i="22"/>
  <c r="G20" i="22"/>
  <c r="F19" i="22"/>
  <c r="E18" i="22"/>
  <c r="G16" i="22"/>
  <c r="F15" i="22"/>
  <c r="E14" i="22"/>
  <c r="G12" i="22"/>
  <c r="F11" i="22"/>
  <c r="E10" i="22"/>
  <c r="G8" i="22"/>
  <c r="D7" i="22"/>
  <c r="D35" i="22"/>
  <c r="D31" i="22"/>
  <c r="D27" i="22"/>
  <c r="D23" i="22"/>
  <c r="D19" i="22"/>
  <c r="D15" i="22"/>
  <c r="D11" i="22"/>
  <c r="E7" i="22"/>
  <c r="F38" i="22"/>
  <c r="E37" i="22"/>
  <c r="G35" i="22"/>
  <c r="F34" i="22"/>
  <c r="E33" i="22"/>
  <c r="G31" i="22"/>
  <c r="F30" i="22"/>
  <c r="E29" i="22"/>
  <c r="G27" i="22"/>
  <c r="F26" i="22"/>
  <c r="E25" i="22"/>
  <c r="G23" i="22"/>
  <c r="F22" i="22"/>
  <c r="E21" i="22"/>
  <c r="G19" i="22"/>
  <c r="F18" i="22"/>
  <c r="E17" i="22"/>
  <c r="G15" i="22"/>
  <c r="F14" i="22"/>
  <c r="E13" i="22"/>
  <c r="G11" i="22"/>
  <c r="F10" i="22"/>
  <c r="E9" i="22"/>
  <c r="D37" i="22"/>
  <c r="D33" i="22"/>
  <c r="D29" i="22"/>
  <c r="D25" i="22"/>
  <c r="D21" i="22"/>
  <c r="D17" i="22"/>
  <c r="D13" i="22"/>
  <c r="D9" i="22"/>
  <c r="G7" i="22"/>
  <c r="G37" i="22"/>
  <c r="F36" i="22"/>
  <c r="E35" i="22"/>
  <c r="G33" i="22"/>
  <c r="F32" i="22"/>
  <c r="E31" i="22"/>
  <c r="G29" i="22"/>
  <c r="F28" i="22"/>
  <c r="E27" i="22"/>
  <c r="G25" i="22"/>
  <c r="F24" i="22"/>
  <c r="E23" i="22"/>
  <c r="C23" i="22" s="1"/>
  <c r="H23" i="22" s="1"/>
  <c r="G21" i="22"/>
  <c r="F20" i="22"/>
  <c r="E19" i="22"/>
  <c r="G17" i="22"/>
  <c r="F16" i="22"/>
  <c r="E15" i="22"/>
  <c r="G13" i="22"/>
  <c r="F12" i="22"/>
  <c r="E11" i="22"/>
  <c r="G9" i="22"/>
  <c r="F8" i="22"/>
  <c r="D36" i="22"/>
  <c r="D32" i="22"/>
  <c r="D28" i="22"/>
  <c r="D24" i="22"/>
  <c r="D20" i="22"/>
  <c r="D16" i="22"/>
  <c r="D12" i="22"/>
  <c r="D8" i="22"/>
  <c r="G38" i="22"/>
  <c r="F37" i="22"/>
  <c r="E36" i="22"/>
  <c r="G34" i="22"/>
  <c r="F33" i="22"/>
  <c r="E32" i="22"/>
  <c r="C32" i="22" s="1"/>
  <c r="H32" i="22" s="1"/>
  <c r="G30" i="22"/>
  <c r="F29" i="22"/>
  <c r="E28" i="22"/>
  <c r="G26" i="22"/>
  <c r="F25" i="22"/>
  <c r="E24" i="22"/>
  <c r="G22" i="22"/>
  <c r="F21" i="22"/>
  <c r="E20" i="22"/>
  <c r="G18" i="22"/>
  <c r="F17" i="22"/>
  <c r="E16" i="22"/>
  <c r="G14" i="22"/>
  <c r="F13" i="22"/>
  <c r="E12" i="22"/>
  <c r="G10" i="22"/>
  <c r="F9" i="22"/>
  <c r="B2" i="22"/>
  <c r="H21" i="20"/>
  <c r="H19" i="20"/>
  <c r="H17" i="20"/>
  <c r="H15" i="20"/>
  <c r="H13" i="20"/>
  <c r="H11" i="20"/>
  <c r="H9" i="20"/>
  <c r="H20" i="20"/>
  <c r="H18" i="20"/>
  <c r="H16" i="20"/>
  <c r="H14" i="20"/>
  <c r="H12" i="20"/>
  <c r="H10" i="20"/>
  <c r="H8" i="20"/>
  <c r="H7" i="20"/>
  <c r="C15" i="20"/>
  <c r="C20" i="20"/>
  <c r="C12" i="20"/>
  <c r="C19" i="20"/>
  <c r="C11" i="20"/>
  <c r="C16" i="20"/>
  <c r="C8" i="20"/>
  <c r="C7" i="20"/>
  <c r="C18" i="20"/>
  <c r="C14" i="20"/>
  <c r="C10" i="20"/>
  <c r="C21" i="20"/>
  <c r="C17" i="20"/>
  <c r="C13" i="20"/>
  <c r="C9" i="20"/>
  <c r="B2" i="20"/>
  <c r="E11" i="20" l="1"/>
  <c r="E20" i="20"/>
  <c r="E10" i="20"/>
  <c r="E15" i="20"/>
  <c r="E8" i="20"/>
  <c r="E17" i="20"/>
  <c r="E12" i="20"/>
  <c r="E18" i="20"/>
  <c r="E16" i="20"/>
  <c r="E9" i="20"/>
  <c r="G13" i="24"/>
  <c r="H13" i="24"/>
  <c r="C10" i="24"/>
  <c r="I10" i="24" s="1"/>
  <c r="F13" i="24"/>
  <c r="C9" i="24"/>
  <c r="C11" i="24"/>
  <c r="I11" i="24" s="1"/>
  <c r="C12" i="24"/>
  <c r="I12" i="24" s="1"/>
  <c r="C8" i="24"/>
  <c r="I8" i="24" s="1"/>
  <c r="E13" i="24"/>
  <c r="C7" i="24"/>
  <c r="I7" i="24" s="1"/>
  <c r="C9" i="23"/>
  <c r="I9" i="23" s="1"/>
  <c r="C13" i="23"/>
  <c r="I13" i="23" s="1"/>
  <c r="H16" i="23"/>
  <c r="C7" i="23"/>
  <c r="G16" i="23"/>
  <c r="F16" i="23"/>
  <c r="C8" i="23"/>
  <c r="C12" i="23"/>
  <c r="I12" i="23" s="1"/>
  <c r="C11" i="23"/>
  <c r="C15" i="23"/>
  <c r="C10" i="23"/>
  <c r="C14" i="23"/>
  <c r="E16" i="23"/>
  <c r="C37" i="22"/>
  <c r="H37" i="22" s="1"/>
  <c r="E21" i="20"/>
  <c r="C13" i="22"/>
  <c r="H13" i="22" s="1"/>
  <c r="C18" i="22"/>
  <c r="H18" i="22" s="1"/>
  <c r="C34" i="22"/>
  <c r="H34" i="22" s="1"/>
  <c r="C8" i="22"/>
  <c r="H8" i="22" s="1"/>
  <c r="C29" i="22"/>
  <c r="H29" i="22" s="1"/>
  <c r="C19" i="22"/>
  <c r="H19" i="22" s="1"/>
  <c r="C35" i="22"/>
  <c r="H35" i="22" s="1"/>
  <c r="C28" i="22"/>
  <c r="H28" i="22" s="1"/>
  <c r="C38" i="22"/>
  <c r="H38" i="22" s="1"/>
  <c r="C33" i="22"/>
  <c r="H33" i="22" s="1"/>
  <c r="C17" i="22"/>
  <c r="H17" i="22" s="1"/>
  <c r="C22" i="22"/>
  <c r="H22" i="22" s="1"/>
  <c r="C20" i="22"/>
  <c r="H20" i="22" s="1"/>
  <c r="C36" i="22"/>
  <c r="H36" i="22" s="1"/>
  <c r="C16" i="22"/>
  <c r="H16" i="22" s="1"/>
  <c r="C21" i="22"/>
  <c r="H21" i="22" s="1"/>
  <c r="C15" i="22"/>
  <c r="H15" i="22" s="1"/>
  <c r="C31" i="22"/>
  <c r="H31" i="22" s="1"/>
  <c r="C12" i="22"/>
  <c r="H12" i="22" s="1"/>
  <c r="C24" i="22"/>
  <c r="H24" i="22" s="1"/>
  <c r="C9" i="22"/>
  <c r="H9" i="22" s="1"/>
  <c r="C25" i="22"/>
  <c r="H25" i="22" s="1"/>
  <c r="C11" i="22"/>
  <c r="H11" i="22" s="1"/>
  <c r="C27" i="22"/>
  <c r="H27" i="22" s="1"/>
  <c r="C14" i="22"/>
  <c r="H14" i="22" s="1"/>
  <c r="C30" i="22"/>
  <c r="H30" i="22" s="1"/>
  <c r="C10" i="22"/>
  <c r="H10" i="22" s="1"/>
  <c r="C26" i="22"/>
  <c r="H26" i="22" s="1"/>
  <c r="C7" i="22"/>
  <c r="H7" i="22" s="1"/>
  <c r="E19" i="20"/>
  <c r="E7" i="20"/>
  <c r="E13" i="20"/>
  <c r="E14" i="20"/>
  <c r="C13" i="24" l="1"/>
  <c r="D9" i="24" s="1"/>
  <c r="I9" i="24"/>
  <c r="I14" i="23"/>
  <c r="I10" i="23"/>
  <c r="I8" i="23"/>
  <c r="I15" i="23"/>
  <c r="I11" i="23"/>
  <c r="I7" i="23"/>
  <c r="C16" i="23"/>
  <c r="D16" i="23" s="1"/>
  <c r="I13" i="24" l="1"/>
  <c r="D13" i="24"/>
  <c r="D10" i="24"/>
  <c r="D8" i="24"/>
  <c r="D12" i="24"/>
  <c r="D7" i="24"/>
  <c r="D11" i="24"/>
  <c r="D9" i="23"/>
  <c r="D8" i="23"/>
  <c r="D11" i="23"/>
  <c r="D10" i="23"/>
  <c r="D13" i="23"/>
  <c r="D12" i="23"/>
  <c r="D15" i="23"/>
  <c r="D14" i="23"/>
  <c r="I16" i="23"/>
  <c r="D7" i="23"/>
  <c r="A5" i="15" l="1"/>
  <c r="B2" i="15" l="1"/>
  <c r="A1" i="15" l="1"/>
  <c r="C7" i="15" l="1"/>
  <c r="H7" i="15" s="1"/>
  <c r="C11" i="15"/>
  <c r="H11" i="15" s="1"/>
  <c r="C15" i="15"/>
  <c r="H15" i="15" s="1"/>
  <c r="C19" i="15"/>
  <c r="H19" i="15" s="1"/>
  <c r="C10" i="15"/>
  <c r="H10" i="15" s="1"/>
  <c r="C14" i="15"/>
  <c r="H14" i="15" s="1"/>
  <c r="C18" i="15"/>
  <c r="H18" i="15" s="1"/>
  <c r="C12" i="15"/>
  <c r="H12" i="15" s="1"/>
  <c r="C16" i="15"/>
  <c r="H16" i="15" s="1"/>
  <c r="C20" i="15"/>
  <c r="H20" i="15" s="1"/>
  <c r="C8" i="15"/>
  <c r="H8" i="15" s="1"/>
  <c r="C17" i="15"/>
  <c r="H17" i="15" s="1"/>
  <c r="C13" i="15"/>
  <c r="H13" i="15" s="1"/>
  <c r="C9" i="15"/>
  <c r="H9" i="15" s="1"/>
  <c r="C21" i="15" l="1"/>
  <c r="H21" i="15" s="1"/>
</calcChain>
</file>

<file path=xl/sharedStrings.xml><?xml version="1.0" encoding="utf-8"?>
<sst xmlns="http://schemas.openxmlformats.org/spreadsheetml/2006/main" count="275" uniqueCount="120">
  <si>
    <t>Scotland</t>
  </si>
  <si>
    <t>NHS Ayrshire &amp; Arran</t>
  </si>
  <si>
    <t>NHS Borders</t>
  </si>
  <si>
    <t>NHS Fife</t>
  </si>
  <si>
    <t>NHS Forth Valley</t>
  </si>
  <si>
    <t>NHS Grampian</t>
  </si>
  <si>
    <t>NHS Greater Glasgow &amp; Clyde</t>
  </si>
  <si>
    <t>NHS Highland</t>
  </si>
  <si>
    <t>NHS Lanarkshire</t>
  </si>
  <si>
    <t>NHS Lothian</t>
  </si>
  <si>
    <t>NHS Orkney</t>
  </si>
  <si>
    <t>NHS Shetland</t>
  </si>
  <si>
    <t>NHS Tayside</t>
  </si>
  <si>
    <t>CONTENTS</t>
  </si>
  <si>
    <t>59 and Under</t>
  </si>
  <si>
    <t>60 to 64</t>
  </si>
  <si>
    <t>65 to 69</t>
  </si>
  <si>
    <t>70 to 74</t>
  </si>
  <si>
    <t>75 to 79</t>
  </si>
  <si>
    <t>80 to 84</t>
  </si>
  <si>
    <t>85 to 89</t>
  </si>
  <si>
    <t>NOTES</t>
  </si>
  <si>
    <t>NHS Dumfries &amp; Galloway</t>
  </si>
  <si>
    <t>% of LDP Standard Achieved</t>
  </si>
  <si>
    <t>Estimated Number of People Newly Diagnosed with Dementia</t>
  </si>
  <si>
    <t>Estimated and Projected Diagnosis Rates for Dementia in Scotland: 2014-2020</t>
  </si>
  <si>
    <t>Dementia Post-Diagnostic Support (PDS) 2016/17</t>
  </si>
  <si>
    <t>Number of People Referred to PDS</t>
  </si>
  <si>
    <t>1.    The percentage of people estimated to be newly diagnosed with dementia who were referred for post-diagnostic support.</t>
  </si>
  <si>
    <t>1. Those still undergoing PDS are excluded from LDP standard performance figure.</t>
  </si>
  <si>
    <t>2. Age group unknown due to an incomplete date of birth.</t>
  </si>
  <si>
    <t>Source: Quarterly post-diagnostic support data submissions by NHS Boards as at September 2018.</t>
  </si>
  <si>
    <t>Source: 2014/15 figures as previously published in February 2019. 2015/16 and 2016/17 figures as of most recent data submission by NHS Boards.</t>
  </si>
  <si>
    <t xml:space="preserve">                  ‘Estimated and Projected Diagnosis Rates of Dementia in Scotland: 2014 to 2020’. 2014/15 uses calendar year 2014 estimates; 2015/16 uses calendar year 2015 estimates; 2016/17 uses 2016 esimates.</t>
  </si>
  <si>
    <t>2.    The percentage of people referred for dementia post-diagnostic support who received a minimum of a year’s support.  This should be coordinated by a named link worker.</t>
  </si>
  <si>
    <t>2. Deprivation is calculated by matching postcodes to the Scottish Index of Multiple Deprivation (SIMD) quintiles.</t>
  </si>
  <si>
    <t>PDS Ongoing</t>
  </si>
  <si>
    <t>ᴾ Figures for 2016/17 are provisional subject to all service users completing their support.</t>
  </si>
  <si>
    <t>3. Deprivation area unknown due to incomplete postcodes. Please note that of the 2,159 referrals with missing deprivation information, 1,930 (89%) of these are from NHS Greater Glasgow &amp; Clyde Health Board.</t>
  </si>
  <si>
    <t xml:space="preserve">They may not comply with the UK Statistics Authority’s Code of Practice with regard to high data quality or high public value but there is a public interest or a specific interest by a specialist user group in accessing these statistics as there are no associated official statistics available.
</t>
  </si>
  <si>
    <r>
      <t>This is a management information publication.</t>
    </r>
    <r>
      <rPr>
        <b/>
        <vertAlign val="superscript"/>
        <sz val="11"/>
        <color rgb="FF7030A0"/>
        <rFont val="Calibri"/>
        <family val="2"/>
        <scheme val="minor"/>
      </rPr>
      <t>1</t>
    </r>
  </si>
  <si>
    <t xml:space="preserve">1. Published management information are non-official statistics which may be in the process of being transitioned into official statistics. </t>
  </si>
  <si>
    <t>Find out more about Management Information publications at:</t>
  </si>
  <si>
    <t>http://www.isdscotland.org/Health-Topics/Mental-Health/Publications/2019-02-05/2019-02-05-DementiaPDS-Report.pdf</t>
  </si>
  <si>
    <t>2. These tables are supplementary to the full publication report which can be found at:</t>
  </si>
  <si>
    <t>3. These statistics are derived from quarterly post-diagnostic support data submissions by NHS Boards as at September 2018.</t>
  </si>
  <si>
    <t>4. Performance against the LDP standard is reported in two parts, each addressing a separate element to the standard:</t>
  </si>
  <si>
    <t>5. Estimated numbers of people newly diagnosed with dementia are derived from the research paper 'Estimated and Projected Diagnosis Rates for Dementia in Scotland: 2014-2020', published by the Scottish Government in December 2016. Note that these estimations are subject to the limitations detailed within the paper.</t>
  </si>
  <si>
    <t>6. Figures for 2016/17 are provisional subject to all service users completing their support.</t>
  </si>
  <si>
    <t>7. Figures for 2015/16 have been revised since the previous publication based on the most recently submitted data.</t>
  </si>
  <si>
    <t>8. Deprivation is calculated by matching the postcode of main residence to Scottish Index of Multiple Deprivation (SIMD) quintiles.</t>
  </si>
  <si>
    <t>https://www.statisticsauthority.gov.uk/wp-content/uploads/2016/06/National-Statisticians-Guidance-Management-Information-and-Official-Statistics.pdf</t>
  </si>
  <si>
    <t>Users should therefore be aware of the aspects of data quality and caveats surrounding these data.</t>
  </si>
  <si>
    <t xml:space="preserve">The figures are published as management information because of variable data quality. ISD conduct quality checks upon receipt of data and feedback data queries to NHS Boards where there is uncertainty in data quality. Some data queries remain outstanding as at September 2018. </t>
  </si>
  <si>
    <t xml:space="preserve"> </t>
  </si>
  <si>
    <t>Standard Met</t>
  </si>
  <si>
    <t>Standard Not Met</t>
  </si>
  <si>
    <t>NHS Western Isles</t>
  </si>
  <si>
    <t>2016/17</t>
  </si>
  <si>
    <t>2017/18</t>
  </si>
  <si>
    <t>lookup</t>
  </si>
  <si>
    <t xml:space="preserve">Financial Year of Diagnosis: </t>
  </si>
  <si>
    <t>R</t>
  </si>
  <si>
    <t>P</t>
  </si>
  <si>
    <t>ᴿ Figures for 2016/17 have been revised based on most recent submissions by NHS Boards.</t>
  </si>
  <si>
    <t>ᴾ Figures for 2017/18 are provisional subject to all service users completing their support. Those still undergoing PDS are excluded from the LDP standard performance calculation.</t>
  </si>
  <si>
    <t>Exempt from Standard</t>
  </si>
  <si>
    <t>Aberdeen City</t>
  </si>
  <si>
    <t>Aberdeenshire</t>
  </si>
  <si>
    <t>Angus</t>
  </si>
  <si>
    <t>Argyll and Bute</t>
  </si>
  <si>
    <t>Clackmannanshire and Stirling</t>
  </si>
  <si>
    <t>Dumfries and Galloway</t>
  </si>
  <si>
    <t>Dundee City</t>
  </si>
  <si>
    <t>East Ayrshire</t>
  </si>
  <si>
    <t>East Dunbartonshire</t>
  </si>
  <si>
    <t>East Lothian</t>
  </si>
  <si>
    <t>East Renfrewshire</t>
  </si>
  <si>
    <t>Edinburgh City</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</si>
  <si>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</si>
  <si>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</si>
  <si>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</si>
  <si>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</si>
  <si>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</si>
  <si>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</si>
  <si>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</si>
  <si>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</si>
  <si>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</si>
  <si>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</si>
  <si>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</si>
  <si>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</si>
  <si>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</si>
  <si>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</si>
  <si>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</si>
  <si>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</si>
  <si>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West Dunbartonshire</t>
  </si>
  <si>
    <t>West Lothian</t>
  </si>
  <si>
    <t>Western Isles</t>
  </si>
  <si>
    <t>Number of columns</t>
  </si>
  <si>
    <t>Number of rows</t>
  </si>
  <si>
    <t>TAB 1</t>
  </si>
  <si>
    <t>TAB 2</t>
  </si>
  <si>
    <t>TAB 3</t>
  </si>
  <si>
    <t>TAB 4</t>
  </si>
  <si>
    <t>TAB 5</t>
  </si>
  <si>
    <t>Age Group</t>
  </si>
  <si>
    <t>Deprivation</t>
  </si>
  <si>
    <t>Health Board; Percentage of referrals to NHS Boards achieving the LDP standard of 12 months post-diagnostic support for people with dementia in 2014/15, 2015/16 and 2016/17</t>
  </si>
  <si>
    <t>IJB; Percentage of referrals to NHS Boards achieving the LDP standard of 12 months post-diagnostic support for people with dementia in 2014/15, 2015/16 and 2016/17</t>
  </si>
  <si>
    <t>Health Board; Percentage of estimated number of people newly diagnosed with dementia referred for post-diagnostic support in 2014/15, 2015/16 and 2016/17</t>
  </si>
  <si>
    <t>90+</t>
  </si>
  <si>
    <t>Missing</t>
  </si>
  <si>
    <t>1 - Most Deprived</t>
  </si>
  <si>
    <t>5 - Least Deprived</t>
  </si>
  <si>
    <t>Tab 4: Distribution of those referred to the post-diagnostic support service by age group for 2016/17ᴾ</t>
  </si>
  <si>
    <t>Total</t>
  </si>
  <si>
    <t>Proportion of all referrals (reword)</t>
  </si>
  <si>
    <t>Performance</t>
  </si>
  <si>
    <t>Distribution</t>
  </si>
  <si>
    <t>Tab 5: Distribution of those referred to the dementia post-diagnostic support services by deprivation quintile for 2016/17ᴾ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</si>
</sst>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5" formatCode="??,??0"/>
    <numFmt numFmtId="167" formatCode="?0.0%"/>
    <numFmt numFmtId="169" formatCode="0.0%"/>
  </numFmts>
  <fonts count="20" x14ac:knownFonts="1">
    <font>
      <sz val="11"/>
      <color theme="1"/>
      <name val="Calibri"/>
      <family val="2"/>
      <scheme val="minor"/>
    </font>
    <font>
      <b/>
      <sz val="11"/>
      <color theme="1"/>
      <name val="Calibri"/>
      <family val="2"/>
      <scheme val="minor"/>
    </font>
    <font>
      <sz val="8"/>
      <color theme="1"/>
      <name val="Calibri"/>
      <family val="2"/>
      <scheme val="minor"/>
    </font>
    <font>
      <b/>
      <sz val="8"/>
      <color theme="1"/>
      <name val="Calibri"/>
      <family val="2"/>
      <scheme val="minor"/>
    </font>
    <font>
      <sz val="10"/>
      <name val="Arial"/>
      <family val="2"/>
    </font>
    <font>
      <sz val="8"/>
      <name val="Calibri"/>
      <family val="2"/>
      <scheme val="minor"/>
    </font>
    <font>
      <u/>
      <sz val="11"/>
      <color theme="10"/>
      <name val="Calibri"/>
      <family val="2"/>
    </font>
    <font>
      <b/>
      <sz val="11"/>
      <color theme="0"/>
      <name val="Calibri"/>
      <family val="2"/>
      <scheme val="minor"/>
    </font>
    <font>
      <sz val="11"/>
      <color theme="0"/>
      <name val="Calibri"/>
      <family val="2"/>
      <scheme val="minor"/>
    </font>
    <font>
      <sz val="11"/>
      <name val="Calibri"/>
      <family val="2"/>
      <scheme val="minor"/>
    </font>
    <font>
      <b/>
      <sz val="12"/>
      <color rgb="FF7030A0"/>
      <name val="Calibri"/>
      <family val="2"/>
      <scheme val="minor"/>
    </font>
    <font>
      <b/>
      <sz val="14"/>
      <color rgb="FF7030A0"/>
      <name val="Calibri"/>
      <family val="2"/>
      <scheme val="minor"/>
    </font>
    <font>
      <b/>
      <sz val="8"/>
      <color indexed="8"/>
      <name val="Calibri"/>
      <family val="2"/>
      <scheme val="minor"/>
    </font>
    <font>
      <sz val="11"/>
      <color rgb="FFFF0000"/>
      <name val="Calibri"/>
      <family val="2"/>
      <scheme val="minor"/>
    </font>
    <font>
      <b/>
      <sz val="11"/>
      <color rgb="FF7030A0"/>
      <name val="Calibri"/>
      <family val="2"/>
      <scheme val="minor"/>
    </font>
    <font>
      <b/>
      <vertAlign val="superscript"/>
      <sz val="11"/>
      <color rgb="FF7030A0"/>
      <name val="Calibri"/>
      <family val="2"/>
      <scheme val="minor"/>
    </font>
    <font>
      <vertAlign val="superscript"/>
      <sz val="11"/>
      <name val="Calibri"/>
      <family val="2"/>
      <scheme val="minor"/>
    </font>
    <font>
      <sz val="11"/>
      <color rgb="FFC00000"/>
      <name val="Calibri"/>
      <family val="2"/>
      <scheme val="minor"/>
    </font>
    <font>
      <sz val="11"/>
      <color theme="2"/>
      <name val="Calibri"/>
      <family val="2"/>
      <scheme val="minor"/>
    </font>
    <font>
      <sz val="11"/>
      <color theme="5"/>
      <name val="Calibri"/>
      <family val="2"/>
      <scheme val="minor"/>
    </font>
  </fonts>
  <fills count="3">
    <fill>
      <patternFill patternType="none"/>
    </fill>
    <fill>
      <patternFill patternType="gray125"/>
    </fill>
    <fill>
      <patternFill patternType="solid">
        <fgColor theme="7" tint="-0.249977111117893"/>
        <bgColor indexed="64"/>
      </patternFill>
    </fill>
  </fills>
  <borders count="10">
    <border>
      <left/>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4" fillId="0" borderId="0"/>
    <xf numFmtId="0" fontId="6" fillId="0" borderId="0" applyNumberFormat="0" applyFill="0" applyBorder="0" applyAlignment="0" applyProtection="0">
      <alignment vertical="top"/>
      <protection locked="0"/>
    </xf>
  </cellStyleXfs>
  <cellXfs count="83">
    <xf numFmtId="0" fontId="0" fillId="0" borderId="0" xfId="0"/>
    <xf numFmtId="0" fontId="0" fillId="0" borderId="0" xfId="0"/>
    <xf numFmtId="0" fontId="2" fillId="0" borderId="0" xfId="0" applyFont="1"/>
    <xf numFmtId="0" fontId="3" fillId="0" borderId="0" xfId="0" applyFont="1"/>
    <xf numFmtId="0" fontId="0" fillId="0" borderId="0" xfId="0" applyFont="1"/>
    <xf numFmtId="0" fontId="5" fillId="0" borderId="0" xfId="0" applyFont="1"/>
    <xf numFmtId="0" fontId="0" fillId="0" borderId="7" xfId="0" applyFont="1" applyBorder="1"/>
    <xf numFmtId="0" fontId="7" fillId="2" borderId="1" xfId="0" applyFont="1" applyFill="1" applyBorder="1" applyAlignment="1">
      <alignment horizontal="center" vertical="center" wrapText="1"/>
    </xf>
    <xf numFmtId="0" fontId="1" fillId="0" borderId="5" xfId="0" applyFont="1" applyBorder="1"/>
    <xf numFmtId="165" fontId="0" fillId="0" borderId="4" xfId="0" applyNumberFormat="1" applyFont="1" applyBorder="1" applyAlignment="1">
      <alignment horizontal="center"/>
    </xf>
    <xf numFmtId="165" fontId="1" fillId="0" borderId="5" xfId="0" applyNumberFormat="1" applyFont="1" applyBorder="1" applyAlignment="1">
      <alignment horizontal="center"/>
    </xf>
    <xf numFmtId="0" fontId="0" fillId="0" borderId="1" xfId="0" applyBorder="1"/>
    <xf numFmtId="0" fontId="6" fillId="0" borderId="0" xfId="2" applyAlignment="1" applyProtection="1"/>
    <xf numFmtId="0" fontId="0" fillId="0" borderId="0" xfId="0" applyAlignment="1">
      <alignment horizontal="left"/>
    </xf>
    <xf numFmtId="0" fontId="0" fillId="0" borderId="0" xfId="0" quotePrefix="1" applyAlignment="1">
      <alignment horizontal="left"/>
    </xf>
    <xf numFmtId="0" fontId="11" fillId="0" borderId="0" xfId="0" applyFont="1" applyAlignment="1">
      <alignment horizontal="left"/>
    </xf>
    <xf numFmtId="0" fontId="12" fillId="0" borderId="0" xfId="1" applyFont="1" applyFill="1" applyBorder="1" applyAlignment="1">
      <alignment horizontal="left" wrapText="1"/>
    </xf>
    <xf numFmtId="0" fontId="10" fillId="0" borderId="1" xfId="0" applyFont="1" applyBorder="1" applyAlignment="1">
      <alignment horizontal="left"/>
    </xf>
    <xf numFmtId="0" fontId="8" fillId="2" borderId="9" xfId="0" applyFont="1" applyFill="1" applyBorder="1" applyAlignment="1">
      <alignment vertical="center"/>
    </xf>
    <xf numFmtId="0" fontId="0" fillId="0" borderId="0" xfId="0" applyFont="1" applyAlignment="1">
      <alignment vertical="center"/>
    </xf>
    <xf numFmtId="0" fontId="0" fillId="0" borderId="0" xfId="0" applyAlignment="1"/>
    <xf numFmtId="0" fontId="0" fillId="0" borderId="7" xfId="0" applyBorder="1"/>
    <xf numFmtId="0" fontId="0" fillId="0" borderId="0" xfId="0" applyAlignment="1">
      <alignment horizontal="left" indent="2"/>
    </xf>
    <xf numFmtId="167" fontId="0" fillId="0" borderId="2" xfId="0" applyNumberFormat="1" applyFont="1" applyBorder="1" applyAlignment="1">
      <alignment horizontal="center" vertical="center"/>
    </xf>
    <xf numFmtId="167" fontId="0" fillId="0" borderId="7" xfId="0" applyNumberFormat="1" applyFont="1" applyBorder="1" applyAlignment="1">
      <alignment horizontal="center" vertical="center"/>
    </xf>
    <xf numFmtId="167" fontId="9" fillId="0" borderId="7" xfId="0" applyNumberFormat="1" applyFont="1" applyBorder="1" applyAlignment="1">
      <alignment horizontal="center" vertical="center"/>
    </xf>
    <xf numFmtId="167" fontId="1" fillId="0" borderId="5" xfId="0" applyNumberFormat="1" applyFont="1" applyBorder="1" applyAlignment="1">
      <alignment horizontal="center" vertical="center"/>
    </xf>
    <xf numFmtId="0" fontId="14" fillId="0" borderId="0" xfId="0" applyFont="1" applyAlignment="1">
      <alignment horizontal="left"/>
    </xf>
    <xf numFmtId="0" fontId="13" fillId="0" borderId="0" xfId="0" applyFont="1"/>
    <xf numFmtId="0" fontId="7" fillId="2" borderId="6" xfId="0" applyFont="1" applyFill="1" applyBorder="1" applyAlignment="1">
      <alignment horizontal="center" vertical="center" wrapText="1"/>
    </xf>
    <xf numFmtId="0" fontId="5" fillId="0" borderId="0" xfId="0" applyFont="1" applyAlignment="1">
      <alignment vertical="top"/>
    </xf>
    <xf numFmtId="0" fontId="7" fillId="2" borderId="6"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wrapText="1" indent="2"/>
    </xf>
    <xf numFmtId="0" fontId="0" fillId="0" borderId="0" xfId="0" applyAlignment="1">
      <alignment horizontal="left" vertical="top" wrapText="1" indent="2"/>
    </xf>
    <xf numFmtId="0" fontId="5" fillId="0" borderId="0" xfId="0" applyFont="1" applyAlignment="1">
      <alignment vertical="top" wrapText="1"/>
    </xf>
    <xf numFmtId="49" fontId="0" fillId="0" borderId="0" xfId="0" applyNumberFormat="1" applyFont="1"/>
    <xf numFmtId="49" fontId="13" fillId="0" borderId="0" xfId="0" applyNumberFormat="1" applyFont="1"/>
    <xf numFmtId="0" fontId="0" fillId="0" borderId="0" xfId="0" applyNumberFormat="1" applyFont="1"/>
    <xf numFmtId="0" fontId="0" fillId="0" borderId="0" xfId="0" applyNumberFormat="1" applyFont="1" applyAlignment="1">
      <alignment vertical="center"/>
    </xf>
    <xf numFmtId="0" fontId="13" fillId="0" borderId="0" xfId="0" applyNumberFormat="1" applyFont="1"/>
    <xf numFmtId="0" fontId="9" fillId="0" borderId="0" xfId="0" applyFont="1"/>
    <xf numFmtId="0" fontId="9" fillId="0" borderId="0" xfId="0" applyNumberFormat="1" applyFont="1"/>
    <xf numFmtId="0" fontId="9" fillId="0" borderId="0" xfId="0" applyFont="1" applyAlignment="1">
      <alignment vertical="center"/>
    </xf>
    <xf numFmtId="0" fontId="8" fillId="0" borderId="0" xfId="0" applyFont="1"/>
    <xf numFmtId="0" fontId="8" fillId="0" borderId="0" xfId="0" applyNumberFormat="1" applyFont="1"/>
    <xf numFmtId="0" fontId="8" fillId="0" borderId="0" xfId="0" applyFont="1" applyAlignment="1">
      <alignment vertical="center"/>
    </xf>
    <xf numFmtId="0" fontId="8" fillId="0" borderId="0" xfId="0" applyFont="1" applyAlignment="1"/>
    <xf numFmtId="0" fontId="8" fillId="0" borderId="0" xfId="0" applyNumberFormat="1" applyFont="1" applyAlignment="1"/>
    <xf numFmtId="169" fontId="0" fillId="0" borderId="0" xfId="0" applyNumberFormat="1"/>
    <xf numFmtId="49" fontId="9" fillId="0" borderId="0" xfId="0" applyNumberFormat="1" applyFont="1"/>
    <xf numFmtId="0" fontId="16" fillId="0" borderId="0" xfId="0" applyFont="1"/>
    <xf numFmtId="49" fontId="8" fillId="0" borderId="0" xfId="0" applyNumberFormat="1" applyFont="1"/>
    <xf numFmtId="169" fontId="8" fillId="0" borderId="0" xfId="0" applyNumberFormat="1" applyFont="1"/>
    <xf numFmtId="0" fontId="17" fillId="0" borderId="0" xfId="0" applyNumberFormat="1" applyFont="1"/>
    <xf numFmtId="49" fontId="17" fillId="0" borderId="0" xfId="0" applyNumberFormat="1" applyFont="1"/>
    <xf numFmtId="0" fontId="17" fillId="0" borderId="0" xfId="0" applyFont="1"/>
    <xf numFmtId="165" fontId="1" fillId="0" borderId="0" xfId="0" applyNumberFormat="1" applyFont="1" applyBorder="1" applyAlignment="1">
      <alignment horizontal="center"/>
    </xf>
    <xf numFmtId="167" fontId="1" fillId="0" borderId="0" xfId="0" applyNumberFormat="1" applyFont="1" applyBorder="1" applyAlignment="1">
      <alignment horizontal="center" vertical="center"/>
    </xf>
    <xf numFmtId="0" fontId="0" fillId="0" borderId="8" xfId="0" applyBorder="1"/>
    <xf numFmtId="165" fontId="1" fillId="0" borderId="3" xfId="0" applyNumberFormat="1" applyFont="1" applyBorder="1" applyAlignment="1">
      <alignment horizontal="center"/>
    </xf>
    <xf numFmtId="49" fontId="0" fillId="0" borderId="0" xfId="0" applyNumberFormat="1" applyFont="1" applyBorder="1"/>
    <xf numFmtId="0" fontId="0" fillId="0" borderId="0" xfId="0" applyFont="1" applyBorder="1"/>
    <xf numFmtId="169" fontId="0" fillId="0" borderId="0" xfId="0" applyNumberFormat="1" applyFont="1" applyBorder="1"/>
    <xf numFmtId="49" fontId="9" fillId="0" borderId="0" xfId="0" applyNumberFormat="1" applyFont="1" applyBorder="1"/>
    <xf numFmtId="0" fontId="9" fillId="0" borderId="0" xfId="0" applyFont="1" applyBorder="1"/>
    <xf numFmtId="49" fontId="8" fillId="0" borderId="0" xfId="0" applyNumberFormat="1" applyFont="1" applyBorder="1"/>
    <xf numFmtId="0" fontId="8" fillId="0" borderId="0" xfId="0" applyFont="1" applyBorder="1"/>
    <xf numFmtId="169" fontId="8" fillId="0" borderId="0" xfId="0" applyNumberFormat="1" applyFont="1" applyBorder="1"/>
    <xf numFmtId="0" fontId="7" fillId="0" borderId="0" xfId="0" applyFont="1" applyBorder="1"/>
    <xf numFmtId="49" fontId="18" fillId="0" borderId="0" xfId="0" applyNumberFormat="1" applyFont="1"/>
    <xf numFmtId="0" fontId="18" fillId="0" borderId="0" xfId="0" applyFont="1"/>
    <xf numFmtId="0" fontId="0" fillId="0" borderId="9" xfId="0" applyBorder="1"/>
    <xf numFmtId="0" fontId="19" fillId="0" borderId="0" xfId="0" applyNumberFormat="1" applyFont="1"/>
    <xf numFmtId="49" fontId="19" fillId="0" borderId="0" xfId="0" applyNumberFormat="1" applyFont="1"/>
    <xf numFmtId="0" fontId="19" fillId="0" borderId="0" xfId="0" applyFont="1"/>
    <xf numFmtId="0" fontId="19" fillId="0" borderId="0" xfId="0" applyNumberFormat="1" applyFont="1" applyAlignment="1">
      <alignment vertical="center"/>
    </xf>
    <xf numFmtId="0" fontId="19" fillId="0" borderId="0" xfId="0" applyFont="1" applyAlignment="1">
      <alignment vertical="center"/>
    </xf>
    <xf numFmtId="169" fontId="0" fillId="0" borderId="4" xfId="0" applyNumberFormat="1" applyFont="1" applyBorder="1" applyAlignment="1">
      <alignment horizontal="center"/>
    </xf>
    <xf numFmtId="169" fontId="1" fillId="0" borderId="5" xfId="0" applyNumberFormat="1" applyFont="1" applyBorder="1" applyAlignment="1">
      <alignment horizontal="center"/>
    </xf>
    <xf numFmtId="49" fontId="0" fillId="0" borderId="9" xfId="0" applyNumberFormat="1" applyBorder="1"/>
    <xf numFmtId="49" fontId="0" fillId="0" borderId="7" xfId="0" applyNumberFormat="1" applyBorder="1"/>
  </cellXfs>
  <cellStyles count="3">
    <cellStyle name="Hyperlink" xfId="2" builtinId="8"/>
    <cellStyle name="Normal" xfId="0" builtinId="0"/>
    <cellStyle name="Normal_Ref by Deprivation"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1"/>
          <c:order val="0"/>
          <c:tx>
            <c:strRef>
              <c:f>'Tab 1'!$H$6</c:f>
              <c:strCache>
                <c:ptCount val="1"/>
                <c:pt idx="0">
                  <c:v>2016/17</c:v>
                </c:pt>
              </c:strCache>
            </c:strRef>
          </c:tx>
          <c:invertIfNegative val="0"/>
          <c:dLbls>
            <c:spPr>
              <a:noFill/>
              <a:ln>
                <a:noFill/>
              </a:ln>
              <a:effectLst/>
            </c:spPr>
            <c:txPr>
              <a:bodyPr rot="-5400000" vert="horz"/>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'Tab 1'!$G$7:$G$21</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1'!$H$7:$H$21</c:f>
              <c:numCache>
                <c:formatCode>0.0%</c:formatCode>
                <c:ptCount val="1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numCache>
            </c:numRef>
          </c:val>
          <c:extLst>
            <c:ext xmlns:c16="http://schemas.microsoft.com/office/drawing/2014/chart" uri="{C3380CC4-5D6E-409C-BE32-E72D297353CC}">
              <c16:uniqueId val="{00000000-5E80-4F89-8DFB-3FC8EAA95E14}"/>
            </c:ext>
          </c:extLst>
        </c:ser>
        <c:ser>
          <c:idx val="2"/>
          <c:order val="1"/>
          <c:tx>
            <c:strRef>
              <c:f>'Tab 1'!$I$6</c:f>
              <c:strCache>
                <c:ptCount val="1"/>
                <c:pt idx="0">
                  <c:v>2017/18</c:v>
                </c:pt>
              </c:strCache>
            </c:strRef>
          </c:tx>
          <c:invertIfNegative val="0"/>
          <c:dLbls>
            <c:spPr>
              <a:noFill/>
              <a:ln>
                <a:noFill/>
              </a:ln>
              <a:effectLst/>
            </c:spPr>
            <c:txPr>
              <a:bodyPr rot="-5400000" vert="horz"/>
              <a:lstStyle/>
              <a:p>
                <a:pPr>
                  <a:defRPr b="1" i="0" baseline="0">
                    <a:solidFill>
                      <a:sysClr val="windowText" lastClr="000000"/>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'Tab 1'!$G$7:$G$21</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1'!$I$7:$I$21</c:f>
              <c:numCache>
                <c:formatCode>0.0%</c:formatCode>
                <c:ptCount val="1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numCache>
            </c:numRef>
          </c:val>
          <c:extLst>
            <c:ext xmlns:c16="http://schemas.microsoft.com/office/drawing/2014/chart" uri="{C3380CC4-5D6E-409C-BE32-E72D297353CC}">
              <c16:uniqueId val="{00000001-5E80-4F89-8DFB-3FC8EAA95E14}"/>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crossAx val="154814720"/>
        <c:crosses val="autoZero"/>
        <c:auto val="1"/>
        <c:lblAlgn val="ctr"/>
        <c:lblOffset val="100"/>
        <c:noMultiLvlLbl val="0"/>
      </c:catAx>
      <c:valAx>
        <c:axId val="154814720"/>
        <c:scaling>
          <c:orientation val="minMax"/>
        </c:scaling>
        <c:delete val="1"/>
        <c:axPos val="l"/>
        <c:title>
          <c:tx>
            <c:rich>
              <a:bodyPr rot="-5400000" vert="horz"/>
              <a:lstStyle/>
              <a:p>
                <a:pPr>
                  <a:defRPr/>
                </a:pPr>
                <a:r>
                  <a:rPr lang="en-GB"/>
                  <a:t>% of Estimated Number of People Newly Diagnosed with Dementia Referred to PDS</a:t>
                </a:r>
              </a:p>
            </c:rich>
          </c:tx>
          <c:layout>
            <c:manualLayout>
              <c:xMode val="edge"/>
              <c:yMode val="edge"/>
              <c:x val="6.6538337431709177E-3"/>
              <c:y val="9.464466880027983E-2"/>
            </c:manualLayout>
          </c:layout>
          <c:overlay val="0"/>
        </c:title>
        <c:numFmt formatCode="0.0%" sourceLinked="1"/>
        <c:majorTickMark val="out"/>
        <c:minorTickMark val="none"/>
        <c:tickLblPos val="none"/>
        <c:crossAx val="154813184"/>
        <c:crosses val="autoZero"/>
        <c:crossBetween val="between"/>
      </c:valAx>
    </c:plotArea>
    <c:legend>
      <c:legendPos val="b"/>
      <c:layout/>
      <c:overlay val="0"/>
    </c:legend>
    <c:plotVisOnly val="1"/>
    <c:dispBlanksAs val="gap"/>
    <c:showDLblsOverMax val="0"/>
  </c:chart>
  <c:spPr>
    <a:ln>
      <a:noFill/>
    </a:ln>
  </c:spPr>
  <c:printSettings>
    <c:headerFooter/>
    <c:pageMargins b="0.75000000000000444" l="0.70000000000000062" r="0.70000000000000062" t="0.750000000000004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1"/>
          <c:order val="0"/>
          <c:tx>
            <c:strRef>
              <c:f>'Tab 2'!$K$6</c:f>
              <c:strCache>
                <c:ptCount val="1"/>
                <c:pt idx="0">
                  <c:v>2016/17</c:v>
                </c:pt>
              </c:strCache>
            </c:strRef>
          </c:tx>
          <c:invertIfNegative val="0"/>
          <c:dLbls>
            <c:spPr>
              <a:noFill/>
              <a:ln>
                <a:noFill/>
              </a:ln>
              <a:effectLst/>
            </c:spPr>
            <c:txPr>
              <a:bodyPr rot="-5400000" vert="horz"/>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'Tab 2'!$J$7:$J$21</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2'!$K$7:$K$21</c:f>
              <c:numCache>
                <c:formatCode>0.0%</c:formatCode>
                <c:ptCount val="1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numCache>
            </c:numRef>
          </c:val>
          <c:extLst>
            <c:ext xmlns:c16="http://schemas.microsoft.com/office/drawing/2014/chart" uri="{C3380CC4-5D6E-409C-BE32-E72D297353CC}">
              <c16:uniqueId val="{00000000-3819-448A-A6A3-9BAC1A12B6E7}"/>
            </c:ext>
          </c:extLst>
        </c:ser>
        <c:ser>
          <c:idx val="2"/>
          <c:order val="1"/>
          <c:tx>
            <c:strRef>
              <c:f>'Tab 2'!$L$6</c:f>
              <c:strCache>
                <c:ptCount val="1"/>
                <c:pt idx="0">
                  <c:v>2017/18</c:v>
                </c:pt>
              </c:strCache>
            </c:strRef>
          </c:tx>
          <c:invertIfNegative val="0"/>
          <c:dLbls>
            <c:spPr>
              <a:noFill/>
              <a:ln>
                <a:noFill/>
              </a:ln>
              <a:effectLst/>
            </c:spPr>
            <c:txPr>
              <a:bodyPr rot="-5400000" vert="horz"/>
              <a:lstStyle/>
              <a:p>
                <a:pPr>
                  <a:defRPr b="1" i="0" baseline="0">
                    <a:solidFill>
                      <a:sysClr val="windowText" lastClr="000000"/>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'Tab 2'!$J$7:$J$21</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2'!$L$7:$L$21</c:f>
              <c:numCache>
                <c:formatCode>0.0%</c:formatCode>
                <c:ptCount val="1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numCache>
            </c:numRef>
          </c:val>
          <c:extLst>
            <c:ext xmlns:c16="http://schemas.microsoft.com/office/drawing/2014/chart" uri="{C3380CC4-5D6E-409C-BE32-E72D297353CC}">
              <c16:uniqueId val="{00000001-3819-448A-A6A3-9BAC1A12B6E7}"/>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crossAx val="154814720"/>
        <c:crosses val="autoZero"/>
        <c:auto val="1"/>
        <c:lblAlgn val="ctr"/>
        <c:lblOffset val="100"/>
        <c:noMultiLvlLbl val="0"/>
      </c:catAx>
      <c:valAx>
        <c:axId val="154814720"/>
        <c:scaling>
          <c:orientation val="minMax"/>
        </c:scaling>
        <c:delete val="1"/>
        <c:axPos val="l"/>
        <c:title>
          <c:tx>
            <c:rich>
              <a:bodyPr rot="-5400000" vert="horz"/>
              <a:lstStyle/>
              <a:p>
                <a:pPr>
                  <a:defRPr/>
                </a:pPr>
                <a:r>
                  <a:rPr lang="en-GB"/>
                  <a:t>% of LDP Standard Achieved</a:t>
                </a:r>
              </a:p>
            </c:rich>
          </c:tx>
          <c:layout>
            <c:manualLayout>
              <c:xMode val="edge"/>
              <c:yMode val="edge"/>
              <c:x val="5.5141985837453928E-3"/>
              <c:y val="0.24607156257223337"/>
            </c:manualLayout>
          </c:layout>
          <c:overlay val="0"/>
        </c:title>
        <c:numFmt formatCode="0.0%" sourceLinked="1"/>
        <c:majorTickMark val="out"/>
        <c:minorTickMark val="none"/>
        <c:tickLblPos val="none"/>
        <c:crossAx val="154813184"/>
        <c:crosses val="autoZero"/>
        <c:crossBetween val="between"/>
      </c:valAx>
    </c:plotArea>
    <c:legend>
      <c:legendPos val="b"/>
      <c:layout/>
      <c:overlay val="0"/>
    </c:legend>
    <c:plotVisOnly val="1"/>
    <c:dispBlanksAs val="gap"/>
    <c:showDLblsOverMax val="0"/>
  </c:chart>
  <c:spPr>
    <a:ln>
      <a:noFill/>
    </a:ln>
  </c:spPr>
  <c:printSettings>
    <c:headerFooter/>
    <c:pageMargins b="0.75000000000000444" l="0.70000000000000062" r="0.70000000000000062" t="0.750000000000004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1"/>
          <c:order val="0"/>
          <c:tx>
            <c:strRef>
              <c:f>'Tab 3'!$K$6</c:f>
              <c:strCache>
                <c:ptCount val="1"/>
                <c:pt idx="0">
                  <c:v>2016/17</c:v>
                </c:pt>
              </c:strCache>
            </c:strRef>
          </c:tx>
          <c:invertIfNegative val="0"/>
          <c:dLbls>
            <c:spPr>
              <a:noFill/>
              <a:ln>
                <a:noFill/>
              </a:ln>
              <a:effectLst/>
            </c:spPr>
            <c:txPr>
              <a:bodyPr rot="-5400000" vert="horz"/>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'Tab 3'!$J$7:$J$38</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3'!$K$7:$K$38</c:f>
              <c:numCache>
                <c:formatCode>0.0%</c:formatCode>
                <c:ptCount val="3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val>
          <c:extLst>
            <c:ext xmlns:c16="http://schemas.microsoft.com/office/drawing/2014/chart" uri="{C3380CC4-5D6E-409C-BE32-E72D297353CC}">
              <c16:uniqueId val="{00000000-310A-479D-BC39-D8E52DAB931E}"/>
            </c:ext>
          </c:extLst>
        </c:ser>
        <c:ser>
          <c:idx val="2"/>
          <c:order val="1"/>
          <c:tx>
            <c:strRef>
              <c:f>'Tab 3'!$L$6</c:f>
              <c:strCache>
                <c:ptCount val="1"/>
                <c:pt idx="0">
                  <c:v>2017/18</c:v>
                </c:pt>
              </c:strCache>
            </c:strRef>
          </c:tx>
          <c:invertIfNegative val="0"/>
          <c:dLbls>
            <c:spPr>
              <a:noFill/>
              <a:ln>
                <a:noFill/>
              </a:ln>
              <a:effectLst/>
            </c:spPr>
            <c:txPr>
              <a:bodyPr rot="-5400000" vert="horz"/>
              <a:lstStyle/>
              <a:p>
                <a:pPr>
                  <a:defRPr b="1" i="0" baseline="0">
                    <a:solidFill>
                      <a:sysClr val="windowText" lastClr="000000"/>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'Tab 3'!$J$7:$J$38</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3'!$L$7:$L$38</c:f>
              <c:numCache>
                <c:formatCode>0.0%</c:formatCode>
                <c:ptCount val="3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val>
          <c:extLst>
            <c:ext xmlns:c16="http://schemas.microsoft.com/office/drawing/2014/chart" uri="{C3380CC4-5D6E-409C-BE32-E72D297353CC}">
              <c16:uniqueId val="{00000001-310A-479D-BC39-D8E52DAB931E}"/>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crossAx val="154814720"/>
        <c:crosses val="autoZero"/>
        <c:auto val="1"/>
        <c:lblAlgn val="ctr"/>
        <c:lblOffset val="100"/>
        <c:noMultiLvlLbl val="0"/>
      </c:catAx>
      <c:valAx>
        <c:axId val="154814720"/>
        <c:scaling>
          <c:orientation val="minMax"/>
        </c:scaling>
        <c:delete val="1"/>
        <c:axPos val="l"/>
        <c:title>
          <c:tx>
            <c:rich>
              <a:bodyPr rot="-5400000" vert="horz"/>
              <a:lstStyle/>
              <a:p>
                <a:pPr>
                  <a:defRPr/>
                </a:pPr>
                <a:r>
                  <a:rPr lang="en-GB"/>
                  <a:t>% of LDP Standard Achieved</a:t>
                </a:r>
              </a:p>
            </c:rich>
          </c:tx>
          <c:layout>
            <c:manualLayout>
              <c:xMode val="edge"/>
              <c:yMode val="edge"/>
              <c:x val="5.5141985837453928E-3"/>
              <c:y val="0.24607156257223337"/>
            </c:manualLayout>
          </c:layout>
          <c:overlay val="0"/>
        </c:title>
        <c:numFmt formatCode="0.0%" sourceLinked="1"/>
        <c:majorTickMark val="out"/>
        <c:minorTickMark val="none"/>
        <c:tickLblPos val="none"/>
        <c:crossAx val="154813184"/>
        <c:crosses val="autoZero"/>
        <c:crossBetween val="between"/>
      </c:valAx>
    </c:plotArea>
    <c:legend>
      <c:legendPos val="b"/>
      <c:layout/>
      <c:overlay val="0"/>
    </c:legend>
    <c:plotVisOnly val="1"/>
    <c:dispBlanksAs val="gap"/>
    <c:showDLblsOverMax val="0"/>
  </c:chart>
  <c:spPr>
    <a:ln>
      <a:noFill/>
    </a:ln>
  </c:spPr>
  <c:printSettings>
    <c:headerFooter/>
    <c:pageMargins b="0.75000000000000444" l="0.70000000000000062" r="0.70000000000000062" t="0.750000000000004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8063011460584"/>
          <c:y val="5.3425156717795345E-2"/>
          <c:w val="0.83972776883552569"/>
          <c:h val="0.71635403372743545"/>
        </c:manualLayout>
      </c:layout>
      <c:barChart>
        <c:barDir val="col"/>
        <c:grouping val="clustered"/>
        <c:varyColors val="0"/>
        <c:ser>
          <c:idx val="1"/>
          <c:order val="0"/>
          <c:spPr>
            <a:solidFill>
              <a:srgbClr val="4F81BD"/>
            </a:solidFill>
          </c:spPr>
          <c:invertIfNegative val="0"/>
          <c:dLbls>
            <c:spPr>
              <a:noFill/>
              <a:ln>
                <a:noFill/>
              </a:ln>
              <a:effectLst/>
            </c:spPr>
            <c:txPr>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'Tab 4'!$B$7:$B$15</c:f>
              <c:strCache>
                <c:ptCount val="9"/>
                <c:pt idx="0">
                  <c:v>59 and Under</c:v>
                </c:pt>
                <c:pt idx="1">
                  <c:v>60 to 64</c:v>
                </c:pt>
                <c:pt idx="2">
                  <c:v>65 to 69</c:v>
                </c:pt>
                <c:pt idx="3">
                  <c:v>70 to 74</c:v>
                </c:pt>
                <c:pt idx="4">
                  <c:v>75 to 79</c:v>
                </c:pt>
                <c:pt idx="5">
                  <c:v>80 to 84</c:v>
                </c:pt>
                <c:pt idx="6">
                  <c:v>85 to 89</c:v>
                </c:pt>
                <c:pt idx="7">
                  <c:v>90+</c:v>
                </c:pt>
                <c:pt idx="8">
                  <c:v>Missing</c:v>
                </c:pt>
              </c:strCache>
            </c:strRef>
          </c:cat>
          <c:val>
            <c:numRef>
              <c:f>'Tab 4'!$D$7:$D$15</c:f>
              <c:numCache>
                <c:formatCode>0.0%</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0-80A7-4C3B-90E2-6DDF1752BD72}"/>
            </c:ext>
          </c:extLst>
        </c:ser>
        <c:dLbls>
          <c:showLegendKey val="0"/>
          <c:showVal val="0"/>
          <c:showCatName val="0"/>
          <c:showSerName val="0"/>
          <c:showPercent val="0"/>
          <c:showBubbleSize val="0"/>
        </c:dLbls>
        <c:gapWidth val="77"/>
        <c:axId val="154403200"/>
        <c:axId val="154405120"/>
      </c:barChart>
      <c:catAx>
        <c:axId val="154403200"/>
        <c:scaling>
          <c:orientation val="minMax"/>
        </c:scaling>
        <c:delete val="0"/>
        <c:axPos val="b"/>
        <c:title>
          <c:tx>
            <c:rich>
              <a:bodyPr/>
              <a:lstStyle/>
              <a:p>
                <a:pPr>
                  <a:defRPr/>
                </a:pPr>
                <a:r>
                  <a:rPr lang="en-US"/>
                  <a:t>Age Group</a:t>
                </a:r>
              </a:p>
            </c:rich>
          </c:tx>
          <c:layout/>
          <c:overlay val="0"/>
        </c:title>
        <c:numFmt formatCode="General" sourceLinked="0"/>
        <c:majorTickMark val="out"/>
        <c:minorTickMark val="none"/>
        <c:tickLblPos val="nextTo"/>
        <c:crossAx val="154405120"/>
        <c:crosses val="autoZero"/>
        <c:auto val="1"/>
        <c:lblAlgn val="ctr"/>
        <c:lblOffset val="100"/>
        <c:noMultiLvlLbl val="0"/>
      </c:catAx>
      <c:valAx>
        <c:axId val="154405120"/>
        <c:scaling>
          <c:orientation val="minMax"/>
        </c:scaling>
        <c:delete val="0"/>
        <c:axPos val="l"/>
        <c:title>
          <c:tx>
            <c:rich>
              <a:bodyPr rot="-5400000" vert="horz"/>
              <a:lstStyle/>
              <a:p>
                <a:pPr>
                  <a:defRPr/>
                </a:pPr>
                <a:r>
                  <a:rPr lang="en-GB"/>
                  <a:t>%</a:t>
                </a:r>
                <a:r>
                  <a:rPr lang="en-GB" baseline="0"/>
                  <a:t> of Total Referrals</a:t>
                </a:r>
              </a:p>
            </c:rich>
          </c:tx>
          <c:layout/>
          <c:overlay val="0"/>
        </c:title>
        <c:numFmt formatCode="0.0%" sourceLinked="1"/>
        <c:majorTickMark val="out"/>
        <c:minorTickMark val="none"/>
        <c:tickLblPos val="nextTo"/>
        <c:crossAx val="154403200"/>
        <c:crosses val="autoZero"/>
        <c:crossBetween val="between"/>
      </c:valAx>
    </c:plotArea>
    <c:plotVisOnly val="1"/>
    <c:dispBlanksAs val="gap"/>
    <c:showDLblsOverMax val="0"/>
  </c:chart>
  <c:spPr>
    <a:ln>
      <a:noFill/>
    </a:ln>
  </c:spPr>
  <c:printSettings>
    <c:headerFooter/>
    <c:pageMargins b="0.75000000000000522" l="0.70000000000000062" r="0.70000000000000062" t="0.750000000000005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8063011460584"/>
          <c:y val="5.3425156717795345E-2"/>
          <c:w val="0.83972776883552569"/>
          <c:h val="0.71635403372743545"/>
        </c:manualLayout>
      </c:layout>
      <c:barChart>
        <c:barDir val="col"/>
        <c:grouping val="clustered"/>
        <c:varyColors val="0"/>
        <c:ser>
          <c:idx val="1"/>
          <c:order val="0"/>
          <c:spPr>
            <a:solidFill>
              <a:srgbClr val="4F81BD"/>
            </a:solidFill>
          </c:spPr>
          <c:invertIfNegative val="0"/>
          <c:dLbls>
            <c:spPr>
              <a:noFill/>
              <a:ln>
                <a:noFill/>
              </a:ln>
              <a:effectLst/>
            </c:spPr>
            <c:txPr>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'Tab 4'!$B$7:$B$15</c:f>
              <c:strCache>
                <c:ptCount val="9"/>
                <c:pt idx="0">
                  <c:v>59 and Under</c:v>
                </c:pt>
                <c:pt idx="1">
                  <c:v>60 to 64</c:v>
                </c:pt>
                <c:pt idx="2">
                  <c:v>65 to 69</c:v>
                </c:pt>
                <c:pt idx="3">
                  <c:v>70 to 74</c:v>
                </c:pt>
                <c:pt idx="4">
                  <c:v>75 to 79</c:v>
                </c:pt>
                <c:pt idx="5">
                  <c:v>80 to 84</c:v>
                </c:pt>
                <c:pt idx="6">
                  <c:v>85 to 89</c:v>
                </c:pt>
                <c:pt idx="7">
                  <c:v>90+</c:v>
                </c:pt>
                <c:pt idx="8">
                  <c:v>Missing</c:v>
                </c:pt>
              </c:strCache>
            </c:strRef>
          </c:cat>
          <c:val>
            <c:numRef>
              <c:f>'Tab 4'!$I$7:$I$15</c:f>
              <c:numCache>
                <c:formatCode>?0.0%</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0-5886-43ED-AEB7-8480FBE5CBB7}"/>
            </c:ext>
          </c:extLst>
        </c:ser>
        <c:dLbls>
          <c:showLegendKey val="0"/>
          <c:showVal val="0"/>
          <c:showCatName val="0"/>
          <c:showSerName val="0"/>
          <c:showPercent val="0"/>
          <c:showBubbleSize val="0"/>
        </c:dLbls>
        <c:gapWidth val="77"/>
        <c:axId val="154403200"/>
        <c:axId val="154405120"/>
      </c:barChart>
      <c:catAx>
        <c:axId val="154403200"/>
        <c:scaling>
          <c:orientation val="minMax"/>
        </c:scaling>
        <c:delete val="0"/>
        <c:axPos val="b"/>
        <c:title>
          <c:tx>
            <c:rich>
              <a:bodyPr/>
              <a:lstStyle/>
              <a:p>
                <a:pPr>
                  <a:defRPr/>
                </a:pPr>
                <a:r>
                  <a:rPr lang="en-US"/>
                  <a:t>Age Group</a:t>
                </a:r>
              </a:p>
            </c:rich>
          </c:tx>
          <c:layout/>
          <c:overlay val="0"/>
        </c:title>
        <c:numFmt formatCode="General" sourceLinked="0"/>
        <c:majorTickMark val="out"/>
        <c:minorTickMark val="none"/>
        <c:tickLblPos val="nextTo"/>
        <c:crossAx val="154405120"/>
        <c:crosses val="autoZero"/>
        <c:auto val="1"/>
        <c:lblAlgn val="ctr"/>
        <c:lblOffset val="100"/>
        <c:noMultiLvlLbl val="0"/>
      </c:catAx>
      <c:valAx>
        <c:axId val="154405120"/>
        <c:scaling>
          <c:orientation val="minMax"/>
        </c:scaling>
        <c:delete val="0"/>
        <c:axPos val="l"/>
        <c:title>
          <c:tx>
            <c:rich>
              <a:bodyPr rot="-5400000" vert="horz"/>
              <a:lstStyle/>
              <a:p>
                <a:pPr>
                  <a:defRPr/>
                </a:pPr>
                <a:r>
                  <a:rPr lang="en-GB"/>
                  <a:t>%</a:t>
                </a:r>
                <a:r>
                  <a:rPr lang="en-GB" baseline="0"/>
                  <a:t> of Total Referrals</a:t>
                </a:r>
              </a:p>
            </c:rich>
          </c:tx>
          <c:layout/>
          <c:overlay val="0"/>
        </c:title>
        <c:numFmt formatCode="?0.0%" sourceLinked="1"/>
        <c:majorTickMark val="out"/>
        <c:minorTickMark val="none"/>
        <c:tickLblPos val="nextTo"/>
        <c:crossAx val="154403200"/>
        <c:crosses val="autoZero"/>
        <c:crossBetween val="between"/>
      </c:valAx>
    </c:plotArea>
    <c:plotVisOnly val="1"/>
    <c:dispBlanksAs val="gap"/>
    <c:showDLblsOverMax val="0"/>
  </c:chart>
  <c:spPr>
    <a:ln>
      <a:noFill/>
    </a:ln>
  </c:spPr>
  <c:printSettings>
    <c:headerFooter/>
    <c:pageMargins b="0.75000000000000522" l="0.70000000000000062" r="0.70000000000000062" t="0.75000000000000522"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8063011460584"/>
          <c:y val="5.3425156717795345E-2"/>
          <c:w val="0.83972776883552569"/>
          <c:h val="0.71635403372743545"/>
        </c:manualLayout>
      </c:layout>
      <c:barChart>
        <c:barDir val="col"/>
        <c:grouping val="clustered"/>
        <c:varyColors val="0"/>
        <c:ser>
          <c:idx val="1"/>
          <c:order val="0"/>
          <c:spPr>
            <a:solidFill>
              <a:srgbClr val="4F81BD"/>
            </a:solidFill>
          </c:spPr>
          <c:invertIfNegative val="0"/>
          <c:dLbls>
            <c:spPr>
              <a:noFill/>
              <a:ln>
                <a:noFill/>
              </a:ln>
              <a:effectLst/>
            </c:spPr>
            <c:txPr>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'Tab 5'!$B$7:$B$12</c:f>
              <c:strCache>
                <c:ptCount val="6"/>
                <c:pt idx="0">
                  <c:v>1 - Most Deprived</c:v>
                </c:pt>
                <c:pt idx="1">
                  <c:v>2</c:v>
                </c:pt>
                <c:pt idx="2">
                  <c:v>3</c:v>
                </c:pt>
                <c:pt idx="3">
                  <c:v>4</c:v>
                </c:pt>
                <c:pt idx="4">
                  <c:v>5 - Least Deprived</c:v>
                </c:pt>
                <c:pt idx="5">
                  <c:v>Missing</c:v>
                </c:pt>
              </c:strCache>
            </c:strRef>
          </c:cat>
          <c:val>
            <c:numRef>
              <c:f>'Tab 5'!$D$7:$D$12</c:f>
              <c:numCache>
                <c:formatCode>0.0%</c:formatCode>
                <c:ptCount val="6"/>
                <c:pt idx="0">
                  <c:v>#N/A</c:v>
                </c:pt>
                <c:pt idx="1">
                  <c:v>#N/A</c:v>
                </c:pt>
                <c:pt idx="2">
                  <c:v>#N/A</c:v>
                </c:pt>
                <c:pt idx="3">
                  <c:v>#N/A</c:v>
                </c:pt>
                <c:pt idx="4">
                  <c:v>#N/A</c:v>
                </c:pt>
                <c:pt idx="5">
                  <c:v>#N/A</c:v>
                </c:pt>
              </c:numCache>
            </c:numRef>
          </c:val>
          <c:extLst>
            <c:ext xmlns:c16="http://schemas.microsoft.com/office/drawing/2014/chart" uri="{C3380CC4-5D6E-409C-BE32-E72D297353CC}">
              <c16:uniqueId val="{00000000-EB53-4410-B70D-BC0758664F83}"/>
            </c:ext>
          </c:extLst>
        </c:ser>
        <c:dLbls>
          <c:showLegendKey val="0"/>
          <c:showVal val="0"/>
          <c:showCatName val="0"/>
          <c:showSerName val="0"/>
          <c:showPercent val="0"/>
          <c:showBubbleSize val="0"/>
        </c:dLbls>
        <c:gapWidth val="77"/>
        <c:axId val="154403200"/>
        <c:axId val="154405120"/>
      </c:barChart>
      <c:catAx>
        <c:axId val="154403200"/>
        <c:scaling>
          <c:orientation val="minMax"/>
        </c:scaling>
        <c:delete val="0"/>
        <c:axPos val="b"/>
        <c:title>
          <c:tx>
            <c:rich>
              <a:bodyPr/>
              <a:lstStyle/>
              <a:p>
                <a:pPr>
                  <a:defRPr/>
                </a:pPr>
                <a:r>
                  <a:rPr lang="en-US"/>
                  <a:t>Age Group</a:t>
                </a:r>
              </a:p>
            </c:rich>
          </c:tx>
          <c:layout/>
          <c:overlay val="0"/>
        </c:title>
        <c:numFmt formatCode="General" sourceLinked="0"/>
        <c:majorTickMark val="out"/>
        <c:minorTickMark val="none"/>
        <c:tickLblPos val="nextTo"/>
        <c:crossAx val="154405120"/>
        <c:crosses val="autoZero"/>
        <c:auto val="1"/>
        <c:lblAlgn val="ctr"/>
        <c:lblOffset val="100"/>
        <c:noMultiLvlLbl val="0"/>
      </c:catAx>
      <c:valAx>
        <c:axId val="154405120"/>
        <c:scaling>
          <c:orientation val="minMax"/>
        </c:scaling>
        <c:delete val="0"/>
        <c:axPos val="l"/>
        <c:title>
          <c:tx>
            <c:rich>
              <a:bodyPr rot="-5400000" vert="horz"/>
              <a:lstStyle/>
              <a:p>
                <a:pPr>
                  <a:defRPr/>
                </a:pPr>
                <a:r>
                  <a:rPr lang="en-GB"/>
                  <a:t>%</a:t>
                </a:r>
                <a:r>
                  <a:rPr lang="en-GB" baseline="0"/>
                  <a:t> of Total Referrals</a:t>
                </a:r>
              </a:p>
            </c:rich>
          </c:tx>
          <c:layout/>
          <c:overlay val="0"/>
        </c:title>
        <c:numFmt formatCode="0.0%" sourceLinked="1"/>
        <c:majorTickMark val="out"/>
        <c:minorTickMark val="none"/>
        <c:tickLblPos val="nextTo"/>
        <c:crossAx val="154403200"/>
        <c:crosses val="autoZero"/>
        <c:crossBetween val="between"/>
      </c:valAx>
    </c:plotArea>
    <c:plotVisOnly val="1"/>
    <c:dispBlanksAs val="gap"/>
    <c:showDLblsOverMax val="0"/>
  </c:chart>
  <c:spPr>
    <a:ln>
      <a:noFill/>
    </a:ln>
  </c:spPr>
  <c:printSettings>
    <c:headerFooter/>
    <c:pageMargins b="0.75000000000000522" l="0.70000000000000062" r="0.70000000000000062" t="0.75000000000000522"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8063011460584"/>
          <c:y val="5.3425156717795345E-2"/>
          <c:w val="0.83972776883552569"/>
          <c:h val="0.71635403372743545"/>
        </c:manualLayout>
      </c:layout>
      <c:barChart>
        <c:barDir val="col"/>
        <c:grouping val="clustered"/>
        <c:varyColors val="0"/>
        <c:ser>
          <c:idx val="1"/>
          <c:order val="0"/>
          <c:spPr>
            <a:solidFill>
              <a:srgbClr val="4F81BD"/>
            </a:solidFill>
          </c:spPr>
          <c:invertIfNegative val="0"/>
          <c:dLbls>
            <c:spPr>
              <a:noFill/>
              <a:ln>
                <a:noFill/>
              </a:ln>
              <a:effectLst/>
            </c:spPr>
            <c:txPr>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'Tab 5'!$B$7:$B$12</c:f>
              <c:strCache>
                <c:ptCount val="6"/>
                <c:pt idx="0">
                  <c:v>1 - Most Deprived</c:v>
                </c:pt>
                <c:pt idx="1">
                  <c:v>2</c:v>
                </c:pt>
                <c:pt idx="2">
                  <c:v>3</c:v>
                </c:pt>
                <c:pt idx="3">
                  <c:v>4</c:v>
                </c:pt>
                <c:pt idx="4">
                  <c:v>5 - Least Deprived</c:v>
                </c:pt>
                <c:pt idx="5">
                  <c:v>Missing</c:v>
                </c:pt>
              </c:strCache>
            </c:strRef>
          </c:cat>
          <c:val>
            <c:numRef>
              <c:f>'Tab 5'!$I$7:$I$12</c:f>
              <c:numCache>
                <c:formatCode>?0.0%</c:formatCode>
                <c:ptCount val="6"/>
                <c:pt idx="0">
                  <c:v>#N/A</c:v>
                </c:pt>
                <c:pt idx="1">
                  <c:v>#N/A</c:v>
                </c:pt>
                <c:pt idx="2">
                  <c:v>#N/A</c:v>
                </c:pt>
                <c:pt idx="3">
                  <c:v>#N/A</c:v>
                </c:pt>
                <c:pt idx="4">
                  <c:v>#N/A</c:v>
                </c:pt>
                <c:pt idx="5">
                  <c:v>#N/A</c:v>
                </c:pt>
              </c:numCache>
            </c:numRef>
          </c:val>
          <c:extLst>
            <c:ext xmlns:c16="http://schemas.microsoft.com/office/drawing/2014/chart" uri="{C3380CC4-5D6E-409C-BE32-E72D297353CC}">
              <c16:uniqueId val="{00000000-EB7D-4106-A936-9323EA0FB3D3}"/>
            </c:ext>
          </c:extLst>
        </c:ser>
        <c:dLbls>
          <c:showLegendKey val="0"/>
          <c:showVal val="0"/>
          <c:showCatName val="0"/>
          <c:showSerName val="0"/>
          <c:showPercent val="0"/>
          <c:showBubbleSize val="0"/>
        </c:dLbls>
        <c:gapWidth val="77"/>
        <c:axId val="154403200"/>
        <c:axId val="154405120"/>
      </c:barChart>
      <c:catAx>
        <c:axId val="154403200"/>
        <c:scaling>
          <c:orientation val="minMax"/>
        </c:scaling>
        <c:delete val="0"/>
        <c:axPos val="b"/>
        <c:title>
          <c:tx>
            <c:rich>
              <a:bodyPr/>
              <a:lstStyle/>
              <a:p>
                <a:pPr>
                  <a:defRPr/>
                </a:pPr>
                <a:r>
                  <a:rPr lang="en-US"/>
                  <a:t>Age Group</a:t>
                </a:r>
              </a:p>
            </c:rich>
          </c:tx>
          <c:layout/>
          <c:overlay val="0"/>
        </c:title>
        <c:numFmt formatCode="General" sourceLinked="0"/>
        <c:majorTickMark val="out"/>
        <c:minorTickMark val="none"/>
        <c:tickLblPos val="nextTo"/>
        <c:crossAx val="154405120"/>
        <c:crosses val="autoZero"/>
        <c:auto val="1"/>
        <c:lblAlgn val="ctr"/>
        <c:lblOffset val="100"/>
        <c:noMultiLvlLbl val="0"/>
      </c:catAx>
      <c:valAx>
        <c:axId val="154405120"/>
        <c:scaling>
          <c:orientation val="minMax"/>
        </c:scaling>
        <c:delete val="0"/>
        <c:axPos val="l"/>
        <c:title>
          <c:tx>
            <c:rich>
              <a:bodyPr rot="-5400000" vert="horz"/>
              <a:lstStyle/>
              <a:p>
                <a:pPr>
                  <a:defRPr/>
                </a:pPr>
                <a:r>
                  <a:rPr lang="en-GB"/>
                  <a:t>%</a:t>
                </a:r>
                <a:r>
                  <a:rPr lang="en-GB" baseline="0"/>
                  <a:t> of Total Referrals</a:t>
                </a:r>
              </a:p>
            </c:rich>
          </c:tx>
          <c:layout/>
          <c:overlay val="0"/>
        </c:title>
        <c:numFmt formatCode="?0.0%" sourceLinked="1"/>
        <c:majorTickMark val="out"/>
        <c:minorTickMark val="none"/>
        <c:tickLblPos val="nextTo"/>
        <c:crossAx val="154403200"/>
        <c:crosses val="autoZero"/>
        <c:crossBetween val="between"/>
      </c:valAx>
    </c:plotArea>
    <c:plotVisOnly val="1"/>
    <c:dispBlanksAs val="gap"/>
    <c:showDLblsOverMax val="0"/>
  </c:chart>
  <c:spPr>
    <a:ln>
      <a:noFill/>
    </a:ln>
  </c:spPr>
  <c:printSettings>
    <c:headerFooter/>
    <c:pageMargins b="0.75000000000000522" l="0.70000000000000062" r="0.70000000000000062" t="0.75000000000000522" header="0.30000000000000032" footer="0.30000000000000032"/>
    <c:pageSetup/>
  </c:printSettings>
</c:chartSpace>
</file>

<file path=xl/ctrlProps/ctrlProp1.xml><?xml version="1.0" encoding="utf-8"?>
<formControlPr xmlns="http://schemas.microsoft.com/office/spreadsheetml/2009/9/main" objectType="Drop" dropLines="2" dropStyle="combo" dx="16" fmlaLink="$A$4" fmlaRange="calculation!$D$1:$D$2" noThreeD="1" sel="2" val="0"/>
</file>

<file path=xl/ctrlProps/ctrlProp2.xml><?xml version="1.0" encoding="utf-8"?>
<formControlPr xmlns="http://schemas.microsoft.com/office/spreadsheetml/2009/9/main" objectType="Drop" dropLines="2" dropStyle="combo" dx="16" fmlaLink="$A$4" fmlaRange="calculation!$D$1:$D$2" noThreeD="1" sel="2" val="0"/>
</file>

<file path=xl/ctrlProps/ctrlProp3.xml><?xml version="1.0" encoding="utf-8"?>
<formControlPr xmlns="http://schemas.microsoft.com/office/spreadsheetml/2009/9/main" objectType="Drop" dropLines="2" dropStyle="combo" dx="16" fmlaLink="$A$4" fmlaRange="calculation!$D$1:$D$2" noThreeD="1" sel="2" val="0"/>
</file>

<file path=xl/ctrlProps/ctrlProp4.xml><?xml version="1.0" encoding="utf-8"?>
<formControlPr xmlns="http://schemas.microsoft.com/office/spreadsheetml/2009/9/main" objectType="Drop" dropLines="2" dropStyle="combo" dx="16" fmlaLink="$A$4" fmlaRange="calculation!$D$1:$D$2" noThreeD="1" sel="1" val="0"/>
</file>

<file path=xl/ctrlProps/ctrlProp5.xml><?xml version="1.0" encoding="utf-8"?>
<formControlPr xmlns="http://schemas.microsoft.com/office/spreadsheetml/2009/9/main" objectType="Drop" dropLines="2" dropStyle="combo" dx="16" fmlaLink="$A$4" fmlaRange="calculation!$D$1:$D$2" noThreeD="1" sel="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76198</xdr:colOff>
      <xdr:row>28</xdr:row>
      <xdr:rowOff>28571</xdr:rowOff>
    </xdr:from>
    <xdr:to>
      <xdr:col>7</xdr:col>
      <xdr:colOff>800100</xdr:colOff>
      <xdr:row>48</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3</xdr:row>
          <xdr:rowOff>19050</xdr:rowOff>
        </xdr:from>
        <xdr:to>
          <xdr:col>2</xdr:col>
          <xdr:colOff>1495425</xdr:colOff>
          <xdr:row>3</xdr:row>
          <xdr:rowOff>219075</xdr:rowOff>
        </xdr:to>
        <xdr:sp macro="" textlink="">
          <xdr:nvSpPr>
            <xdr:cNvPr id="10241" name="Drop Down 1" hidden="1">
              <a:extLst>
                <a:ext uri="{63B3BB69-23CF-44E3-9099-C40C66FF867C}">
                  <a14:compatExt spid="_x0000_s102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228598</xdr:colOff>
      <xdr:row>28</xdr:row>
      <xdr:rowOff>85721</xdr:rowOff>
    </xdr:from>
    <xdr:to>
      <xdr:col>7</xdr:col>
      <xdr:colOff>952500</xdr:colOff>
      <xdr:row>48</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3</xdr:row>
          <xdr:rowOff>19050</xdr:rowOff>
        </xdr:from>
        <xdr:to>
          <xdr:col>3</xdr:col>
          <xdr:colOff>38100</xdr:colOff>
          <xdr:row>3</xdr:row>
          <xdr:rowOff>219075</xdr:rowOff>
        </xdr:to>
        <xdr:sp macro="" textlink="">
          <xdr:nvSpPr>
            <xdr:cNvPr id="2049" name="Drop Down 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228598</xdr:colOff>
      <xdr:row>46</xdr:row>
      <xdr:rowOff>85721</xdr:rowOff>
    </xdr:from>
    <xdr:to>
      <xdr:col>11</xdr:col>
      <xdr:colOff>666750</xdr:colOff>
      <xdr:row>69</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3</xdr:row>
          <xdr:rowOff>19050</xdr:rowOff>
        </xdr:from>
        <xdr:to>
          <xdr:col>3</xdr:col>
          <xdr:colOff>38100</xdr:colOff>
          <xdr:row>3</xdr:row>
          <xdr:rowOff>219075</xdr:rowOff>
        </xdr:to>
        <xdr:sp macro="" textlink="">
          <xdr:nvSpPr>
            <xdr:cNvPr id="13313" name="Drop Down 1" hidden="1">
              <a:extLst>
                <a:ext uri="{63B3BB69-23CF-44E3-9099-C40C66FF867C}">
                  <a14:compatExt spid="_x0000_s133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247650</xdr:colOff>
          <xdr:row>3</xdr:row>
          <xdr:rowOff>19050</xdr:rowOff>
        </xdr:from>
        <xdr:to>
          <xdr:col>3</xdr:col>
          <xdr:colOff>38100</xdr:colOff>
          <xdr:row>3</xdr:row>
          <xdr:rowOff>219075</xdr:rowOff>
        </xdr:to>
        <xdr:sp macro="" textlink="">
          <xdr:nvSpPr>
            <xdr:cNvPr id="14337" name="Drop Down 1" hidden="1">
              <a:extLst>
                <a:ext uri="{63B3BB69-23CF-44E3-9099-C40C66FF867C}">
                  <a14:compatExt spid="_x0000_s143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19050</xdr:colOff>
      <xdr:row>27</xdr:row>
      <xdr:rowOff>76199</xdr:rowOff>
    </xdr:from>
    <xdr:to>
      <xdr:col>5</xdr:col>
      <xdr:colOff>590550</xdr:colOff>
      <xdr:row>48</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1000125</xdr:colOff>
      <xdr:row>26</xdr:row>
      <xdr:rowOff>114300</xdr:rowOff>
    </xdr:from>
    <xdr:to>
      <xdr:col>10</xdr:col>
      <xdr:colOff>1371600</xdr:colOff>
      <xdr:row>47</xdr:row>
      <xdr:rowOff>161926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247650</xdr:colOff>
          <xdr:row>3</xdr:row>
          <xdr:rowOff>19050</xdr:rowOff>
        </xdr:from>
        <xdr:to>
          <xdr:col>3</xdr:col>
          <xdr:colOff>38100</xdr:colOff>
          <xdr:row>3</xdr:row>
          <xdr:rowOff>219075</xdr:rowOff>
        </xdr:to>
        <xdr:sp macro="" textlink="">
          <xdr:nvSpPr>
            <xdr:cNvPr id="15361" name="Drop Down 1" hidden="1">
              <a:extLst>
                <a:ext uri="{63B3BB69-23CF-44E3-9099-C40C66FF867C}">
                  <a14:compatExt spid="_x0000_s153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19050</xdr:colOff>
      <xdr:row>21</xdr:row>
      <xdr:rowOff>76199</xdr:rowOff>
    </xdr:from>
    <xdr:to>
      <xdr:col>5</xdr:col>
      <xdr:colOff>590550</xdr:colOff>
      <xdr:row>42</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1000125</xdr:colOff>
      <xdr:row>20</xdr:row>
      <xdr:rowOff>114300</xdr:rowOff>
    </xdr:from>
    <xdr:to>
      <xdr:col>10</xdr:col>
      <xdr:colOff>1371600</xdr:colOff>
      <xdr:row>41</xdr:row>
      <xdr:rowOff>161926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eprivat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priv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tatisticsauthority.gov.uk/wp-content/uploads/2016/06/National-Statisticians-Guidance-Management-Information-and-Official-Statistics.pdf" TargetMode="External"/><Relationship Id="rId2" Type="http://schemas.openxmlformats.org/officeDocument/2006/relationships/hyperlink" Target="http://www.isdscotland.org/Health-Topics/Mental-Health/Publications/2019-02-05/2019-02-05-DementiaPDS-Report.pdf" TargetMode="External"/><Relationship Id="rId1" Type="http://schemas.openxmlformats.org/officeDocument/2006/relationships/hyperlink" Target="http://www.gov.scot/Publications/2016/12/9363"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trlProp" Target="../ctrlProps/ctrlProp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W37"/>
  <sheetViews>
    <sheetView showGridLines="0" tabSelected="1" workbookViewId="0"/>
  </sheetViews>
  <sheetFormatPr defaultRowHeight="15" x14ac:dyDescent="0.25"/>
  <cols>
    <col min="1" max="1" width="3.7109375" style="1" customWidth="1"/>
    <col min="2" max="7" width="9.140625" style="1"/>
    <col min="8" max="8" width="4.140625" style="1" customWidth="1"/>
    <col min="9" max="16384" width="9.140625" style="1"/>
  </cols>
  <sheetData>
    <row r="1" spans="2:23" x14ac:dyDescent="0.25">
      <c r="B1" s="28" t="s">
        <v>54</v>
      </c>
    </row>
    <row r="2" spans="2:23" ht="18.75" x14ac:dyDescent="0.3">
      <c r="B2" s="15" t="s">
        <v>26</v>
      </c>
    </row>
    <row r="3" spans="2:23" ht="17.25" x14ac:dyDescent="0.25">
      <c r="B3" s="27" t="s">
        <v>40</v>
      </c>
    </row>
    <row r="4" spans="2:23" x14ac:dyDescent="0.25">
      <c r="B4" s="27"/>
    </row>
    <row r="5" spans="2:23" ht="15.75" x14ac:dyDescent="0.25">
      <c r="B5" s="17" t="s">
        <v>13</v>
      </c>
      <c r="C5" s="11"/>
      <c r="D5" s="11"/>
      <c r="E5" s="11"/>
      <c r="F5" s="11"/>
      <c r="G5" s="11"/>
      <c r="H5" s="11"/>
      <c r="I5" s="11"/>
      <c r="J5" s="11"/>
      <c r="K5" s="11"/>
      <c r="L5" s="11"/>
      <c r="M5" s="11"/>
      <c r="N5" s="11"/>
      <c r="O5" s="11"/>
      <c r="P5" s="11"/>
      <c r="Q5" s="11"/>
      <c r="R5" s="11"/>
      <c r="S5" s="11"/>
      <c r="T5" s="11"/>
      <c r="U5" s="11"/>
      <c r="V5" s="11"/>
      <c r="W5" s="11"/>
    </row>
    <row r="7" spans="2:23" x14ac:dyDescent="0.25">
      <c r="B7" s="12" t="s">
        <v>100</v>
      </c>
      <c r="C7" s="1" t="s">
        <v>109</v>
      </c>
    </row>
    <row r="8" spans="2:23" x14ac:dyDescent="0.25">
      <c r="B8" s="12" t="s">
        <v>101</v>
      </c>
      <c r="C8" s="1" t="s">
        <v>107</v>
      </c>
    </row>
    <row r="9" spans="2:23" x14ac:dyDescent="0.25">
      <c r="B9" s="12" t="s">
        <v>102</v>
      </c>
      <c r="C9" s="1" t="s">
        <v>108</v>
      </c>
    </row>
    <row r="10" spans="2:23" x14ac:dyDescent="0.25">
      <c r="B10" s="12" t="s">
        <v>103</v>
      </c>
      <c r="C10" s="1" t="s">
        <v>105</v>
      </c>
    </row>
    <row r="11" spans="2:23" x14ac:dyDescent="0.25">
      <c r="B11" s="12" t="s">
        <v>104</v>
      </c>
      <c r="C11" s="1" t="s">
        <v>106</v>
      </c>
    </row>
    <row r="12" spans="2:23" x14ac:dyDescent="0.25">
      <c r="B12" s="12"/>
    </row>
    <row r="14" spans="2:23" ht="15.75" x14ac:dyDescent="0.25">
      <c r="B14" s="17" t="s">
        <v>21</v>
      </c>
      <c r="C14" s="11"/>
      <c r="D14" s="11"/>
      <c r="E14" s="11"/>
      <c r="F14" s="11"/>
      <c r="G14" s="11"/>
      <c r="H14" s="11"/>
      <c r="I14" s="11"/>
      <c r="J14" s="11"/>
      <c r="K14" s="11"/>
      <c r="L14" s="11"/>
      <c r="M14" s="11"/>
      <c r="N14" s="11"/>
      <c r="O14" s="11"/>
      <c r="P14" s="11"/>
      <c r="Q14" s="11"/>
      <c r="R14" s="11"/>
      <c r="S14" s="11"/>
      <c r="T14" s="11"/>
      <c r="U14" s="11"/>
      <c r="V14" s="11"/>
      <c r="W14" s="11"/>
    </row>
    <row r="16" spans="2:23" x14ac:dyDescent="0.25">
      <c r="B16" s="20" t="s">
        <v>41</v>
      </c>
    </row>
    <row r="17" spans="2:18" ht="31.5" customHeight="1" x14ac:dyDescent="0.25">
      <c r="B17" s="35" t="s">
        <v>39</v>
      </c>
      <c r="C17" s="35"/>
      <c r="D17" s="35"/>
      <c r="E17" s="35"/>
      <c r="F17" s="35"/>
      <c r="G17" s="35"/>
      <c r="H17" s="35"/>
      <c r="I17" s="35"/>
      <c r="J17" s="35"/>
      <c r="K17" s="35"/>
      <c r="L17" s="35"/>
      <c r="M17" s="35"/>
      <c r="N17" s="35"/>
      <c r="O17" s="35"/>
      <c r="P17" s="35"/>
      <c r="Q17" s="35"/>
      <c r="R17" s="35"/>
    </row>
    <row r="18" spans="2:18" x14ac:dyDescent="0.25">
      <c r="B18" s="22" t="s">
        <v>52</v>
      </c>
    </row>
    <row r="19" spans="2:18" x14ac:dyDescent="0.25">
      <c r="B19" s="22" t="s">
        <v>42</v>
      </c>
      <c r="I19" s="12" t="s">
        <v>51</v>
      </c>
    </row>
    <row r="20" spans="2:18" x14ac:dyDescent="0.25">
      <c r="B20" s="22"/>
    </row>
    <row r="21" spans="2:18" x14ac:dyDescent="0.25">
      <c r="B21" s="13" t="s">
        <v>44</v>
      </c>
      <c r="K21" s="12" t="s">
        <v>43</v>
      </c>
    </row>
    <row r="22" spans="2:18" x14ac:dyDescent="0.25">
      <c r="B22" s="22"/>
    </row>
    <row r="23" spans="2:18" x14ac:dyDescent="0.25">
      <c r="B23" s="13" t="s">
        <v>45</v>
      </c>
    </row>
    <row r="24" spans="2:18" ht="33" customHeight="1" x14ac:dyDescent="0.25">
      <c r="B24" s="35" t="s">
        <v>53</v>
      </c>
      <c r="C24" s="35"/>
      <c r="D24" s="35"/>
      <c r="E24" s="35"/>
      <c r="F24" s="35"/>
      <c r="G24" s="35"/>
      <c r="H24" s="35"/>
      <c r="I24" s="35"/>
      <c r="J24" s="35"/>
      <c r="K24" s="35"/>
      <c r="L24" s="35"/>
      <c r="M24" s="35"/>
      <c r="N24" s="35"/>
      <c r="O24" s="35"/>
      <c r="P24" s="35"/>
      <c r="Q24" s="35"/>
      <c r="R24" s="35"/>
    </row>
    <row r="25" spans="2:18" x14ac:dyDescent="0.25">
      <c r="B25" s="22"/>
    </row>
    <row r="26" spans="2:18" x14ac:dyDescent="0.25">
      <c r="B26" s="1" t="s">
        <v>46</v>
      </c>
      <c r="C26" s="20"/>
    </row>
    <row r="27" spans="2:18" x14ac:dyDescent="0.25">
      <c r="B27" s="22" t="s">
        <v>28</v>
      </c>
    </row>
    <row r="28" spans="2:18" ht="30" customHeight="1" x14ac:dyDescent="0.25">
      <c r="B28" s="34" t="s">
        <v>34</v>
      </c>
      <c r="C28" s="34"/>
      <c r="D28" s="34"/>
      <c r="E28" s="34"/>
      <c r="F28" s="34"/>
      <c r="G28" s="34"/>
      <c r="H28" s="34"/>
      <c r="I28" s="34"/>
      <c r="J28" s="34"/>
      <c r="K28" s="34"/>
      <c r="L28" s="34"/>
      <c r="M28" s="34"/>
      <c r="N28" s="34"/>
      <c r="O28" s="34"/>
      <c r="P28" s="34"/>
      <c r="Q28" s="34"/>
      <c r="R28" s="34"/>
    </row>
    <row r="29" spans="2:18" x14ac:dyDescent="0.25">
      <c r="B29" s="14"/>
    </row>
    <row r="30" spans="2:18" ht="31.5" customHeight="1" x14ac:dyDescent="0.25">
      <c r="B30" s="33" t="s">
        <v>47</v>
      </c>
      <c r="C30" s="33"/>
      <c r="D30" s="33"/>
      <c r="E30" s="33"/>
      <c r="F30" s="33"/>
      <c r="G30" s="33"/>
      <c r="H30" s="33"/>
      <c r="I30" s="33"/>
      <c r="J30" s="33"/>
      <c r="K30" s="33"/>
      <c r="L30" s="33"/>
      <c r="M30" s="33"/>
      <c r="N30" s="33"/>
      <c r="O30" s="33"/>
      <c r="P30" s="33"/>
      <c r="Q30" s="33"/>
      <c r="R30" s="33"/>
    </row>
    <row r="31" spans="2:18" x14ac:dyDescent="0.25">
      <c r="B31" s="12" t="s">
        <v>25</v>
      </c>
    </row>
    <row r="33" spans="2:2" x14ac:dyDescent="0.25">
      <c r="B33" s="13" t="s">
        <v>48</v>
      </c>
    </row>
    <row r="35" spans="2:2" x14ac:dyDescent="0.25">
      <c r="B35" s="13" t="s">
        <v>49</v>
      </c>
    </row>
    <row r="37" spans="2:2" x14ac:dyDescent="0.25">
      <c r="B37" s="1" t="s">
        <v>50</v>
      </c>
    </row>
  </sheetData>
  <mergeCells count="4">
    <mergeCell ref="B30:R30"/>
    <mergeCell ref="B28:R28"/>
    <mergeCell ref="B17:R17"/>
    <mergeCell ref="B24:R24"/>
  </mergeCells>
  <hyperlinks>
    <hyperlink ref="B7" location="'Table 1'!A1" display="TABLE 1."/>
    <hyperlink ref="B8" location="'Table 2'!A1" display="TABLE 2"/>
    <hyperlink ref="B9" location="'Table 3'!A1" display="TABLE 3"/>
    <hyperlink ref="B10" location="'Table 4'!A1" display="TABLE 4"/>
    <hyperlink ref="B11" location="'Table 5'!A1" display="TABLE 5"/>
    <hyperlink ref="B31" r:id="rId1" display="http://www.gov.scot/Publications/2016/12/9363"/>
    <hyperlink ref="K21" r:id="rId2"/>
    <hyperlink ref="I19" r:id="rId3"/>
  </hyperlinks>
  <pageMargins left="0.31496062992125984" right="0.31496062992125984" top="0.74803149606299213" bottom="0.74803149606299213" header="0.31496062992125984" footer="0.31496062992125984"/>
  <pageSetup paperSize="9" scale="88" orientation="landscape"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52"/>
  <sheetViews>
    <sheetView showGridLines="0" zoomScaleNormal="100" workbookViewId="0"/>
  </sheetViews>
  <sheetFormatPr defaultRowHeight="15" x14ac:dyDescent="0.25"/>
  <cols>
    <col min="1" max="1" width="3.7109375" style="48" customWidth="1"/>
    <col min="2" max="2" width="29" style="4" customWidth="1"/>
    <col min="3" max="5" width="27.85546875" style="4" customWidth="1"/>
    <col min="6" max="8" width="21.85546875" style="4" customWidth="1"/>
    <col min="9" max="9" width="10.140625" style="39" customWidth="1"/>
    <col min="10" max="10" width="27.5703125" style="51" bestFit="1" customWidth="1"/>
    <col min="11" max="12" width="10.140625" style="42" bestFit="1" customWidth="1"/>
    <col min="13" max="17" width="9.140625" style="42"/>
    <col min="18" max="16384" width="9.140625" style="4"/>
  </cols>
  <sheetData>
    <row r="1" spans="1:17" x14ac:dyDescent="0.25">
      <c r="A1" s="48" t="str">
        <f>'Contents &amp; Notes'!B1</f>
        <v xml:space="preserve"> </v>
      </c>
    </row>
    <row r="2" spans="1:17" ht="18.75" x14ac:dyDescent="0.3">
      <c r="B2" s="15" t="str">
        <f xml:space="preserve"> "Tab 1: Percentage of estimated number of people newly diagnosed with dementia referred for post-diagnostic support by Health Board; " &amp; A5 &amp; A6</f>
        <v>Tab 1: Percentage of estimated number of people newly diagnosed with dementia referred for post-diagnostic support by Health Board; 2017/18ᴾ</v>
      </c>
      <c r="C2" s="15"/>
    </row>
    <row r="3" spans="1:17" ht="18.75" x14ac:dyDescent="0.3">
      <c r="B3" s="15"/>
      <c r="C3" s="15"/>
    </row>
    <row r="4" spans="1:17" ht="18.75" x14ac:dyDescent="0.3">
      <c r="A4" s="48">
        <v>2</v>
      </c>
      <c r="B4" s="15" t="s">
        <v>61</v>
      </c>
      <c r="C4" s="15"/>
    </row>
    <row r="5" spans="1:17" x14ac:dyDescent="0.25">
      <c r="A5" s="49" t="str">
        <f xml:space="preserve"> VLOOKUP(A4, calculation!A1:B2, 2, FALSE)</f>
        <v>2017/18</v>
      </c>
    </row>
    <row r="6" spans="1:17" s="19" customFormat="1" ht="45" x14ac:dyDescent="0.25">
      <c r="A6" s="47" t="str">
        <f>IF(A4=1,"ᴿ","ᴾ")</f>
        <v>ᴾ</v>
      </c>
      <c r="B6" s="18"/>
      <c r="C6" s="31" t="s">
        <v>24</v>
      </c>
      <c r="D6" s="31" t="s">
        <v>27</v>
      </c>
      <c r="E6" s="31" t="s">
        <v>23</v>
      </c>
      <c r="G6" s="53"/>
      <c r="H6" s="45" t="s">
        <v>58</v>
      </c>
      <c r="I6" s="45" t="s">
        <v>59</v>
      </c>
      <c r="K6" s="44"/>
      <c r="L6" s="44"/>
      <c r="M6" s="44"/>
      <c r="N6" s="44"/>
      <c r="O6" s="44"/>
      <c r="P6" s="44"/>
      <c r="Q6" s="44"/>
    </row>
    <row r="7" spans="1:17" x14ac:dyDescent="0.25">
      <c r="B7" s="6" t="s">
        <v>1</v>
      </c>
      <c r="C7" s="9" t="e">
        <f>VLOOKUP(CONCATENATE($A$5,$B7), expected!$A$1:$D$76, 4, FALSE)</f>
        <v>#N/A</v>
      </c>
      <c r="D7" s="9" t="e">
        <f ca="1">VLOOKUP(CONCATENATE($A$5, "hb", $B7), data_range, 9, FALSE)</f>
        <v>#N/A</v>
      </c>
      <c r="E7" s="23" t="e">
        <f ca="1" xml:space="preserve"> $D7 / $C7</f>
        <v>#N/A</v>
      </c>
      <c r="G7" s="53" t="s">
        <v>1</v>
      </c>
      <c r="H7" s="54" t="e">
        <f>VLOOKUP(CONCATENATE(H$6, "hb", $G7), data!$A$1:$I$31, 9, FALSE) / VLOOKUP(CONCATENATE(H$6,$G7), expected!$A$1:$D$76, 4, FALSE)</f>
        <v>#N/A</v>
      </c>
      <c r="I7" s="54" t="e">
        <f ca="1">VLOOKUP(CONCATENATE(I$6, "hb", $G7), data_range, 9, FALSE) / VLOOKUP(CONCATENATE(I$6,$G7), expected!$A$1:$D$76, 4, FALSE)</f>
        <v>#N/A</v>
      </c>
    </row>
    <row r="8" spans="1:17" x14ac:dyDescent="0.25">
      <c r="B8" s="6" t="s">
        <v>2</v>
      </c>
      <c r="C8" s="9" t="e">
        <f>VLOOKUP(CONCATENATE($A$5,$B8), expected!$A$1:$D$76, 4, FALSE)</f>
        <v>#N/A</v>
      </c>
      <c r="D8" s="9" t="e">
        <f ca="1">VLOOKUP(CONCATENATE($A$5, "hb", $B8), data_range, 9, FALSE)</f>
        <v>#N/A</v>
      </c>
      <c r="E8" s="24" t="e">
        <f t="shared" ref="E8:E21" ca="1" si="0" xml:space="preserve"> $D8 / $C8</f>
        <v>#N/A</v>
      </c>
      <c r="G8" s="53" t="s">
        <v>2</v>
      </c>
      <c r="H8" s="54" t="e">
        <f>VLOOKUP(CONCATENATE(H$6, "hb", $G8), data!$A$1:$I$31, 9, FALSE) / VLOOKUP(CONCATENATE(H$6,$G8), expected!$A$1:$D$76, 4, FALSE)</f>
        <v>#N/A</v>
      </c>
      <c r="I8" s="54" t="e">
        <f ca="1">VLOOKUP(CONCATENATE(I$6, "hb", $G8), data_range, 9, FALSE) / VLOOKUP(CONCATENATE(I$6,$G8), expected!$A$1:$D$76, 4, FALSE)</f>
        <v>#N/A</v>
      </c>
    </row>
    <row r="9" spans="1:17" x14ac:dyDescent="0.25">
      <c r="B9" s="6" t="s">
        <v>22</v>
      </c>
      <c r="C9" s="9" t="e">
        <f>VLOOKUP(CONCATENATE($A$5,$B9), expected!$A$1:$D$76, 4, FALSE)</f>
        <v>#N/A</v>
      </c>
      <c r="D9" s="9" t="e">
        <f ca="1">VLOOKUP(CONCATENATE($A$5, "hb", $B9), data_range, 9, FALSE)</f>
        <v>#N/A</v>
      </c>
      <c r="E9" s="24" t="e">
        <f t="shared" ca="1" si="0"/>
        <v>#N/A</v>
      </c>
      <c r="G9" s="53" t="s">
        <v>22</v>
      </c>
      <c r="H9" s="54" t="e">
        <f>VLOOKUP(CONCATENATE(H$6, "hb", $G9), data!$A$1:$I$31, 9, FALSE) / VLOOKUP(CONCATENATE(H$6,$G9), expected!$A$1:$D$76, 4, FALSE)</f>
        <v>#N/A</v>
      </c>
      <c r="I9" s="54" t="e">
        <f ca="1">VLOOKUP(CONCATENATE(I$6, "hb", $G9), data_range, 9, FALSE) / VLOOKUP(CONCATENATE(I$6,$G9), expected!$A$1:$D$76, 4, FALSE)</f>
        <v>#N/A</v>
      </c>
    </row>
    <row r="10" spans="1:17" x14ac:dyDescent="0.25">
      <c r="B10" s="6" t="s">
        <v>3</v>
      </c>
      <c r="C10" s="9" t="e">
        <f>VLOOKUP(CONCATENATE($A$5,$B10), expected!$A$1:$D$76, 4, FALSE)</f>
        <v>#N/A</v>
      </c>
      <c r="D10" s="9" t="e">
        <f ca="1">VLOOKUP(CONCATENATE($A$5, "hb", $B10), data_range, 9, FALSE)</f>
        <v>#N/A</v>
      </c>
      <c r="E10" s="24" t="e">
        <f t="shared" ca="1" si="0"/>
        <v>#N/A</v>
      </c>
      <c r="G10" s="53" t="s">
        <v>3</v>
      </c>
      <c r="H10" s="54" t="e">
        <f>VLOOKUP(CONCATENATE(H$6, "hb", $G10), data!$A$1:$I$31, 9, FALSE) / VLOOKUP(CONCATENATE(H$6,$G10), expected!$A$1:$D$76, 4, FALSE)</f>
        <v>#N/A</v>
      </c>
      <c r="I10" s="54" t="e">
        <f ca="1">VLOOKUP(CONCATENATE(I$6, "hb", $G10), data_range, 9, FALSE) / VLOOKUP(CONCATENATE(I$6,$G10), expected!$A$1:$D$76, 4, FALSE)</f>
        <v>#N/A</v>
      </c>
    </row>
    <row r="11" spans="1:17" x14ac:dyDescent="0.25">
      <c r="B11" s="6" t="s">
        <v>4</v>
      </c>
      <c r="C11" s="9" t="e">
        <f>VLOOKUP(CONCATENATE($A$5,$B11), expected!$A$1:$D$76, 4, FALSE)</f>
        <v>#N/A</v>
      </c>
      <c r="D11" s="9" t="e">
        <f ca="1">VLOOKUP(CONCATENATE($A$5, "hb", $B11), data_range, 9, FALSE)</f>
        <v>#N/A</v>
      </c>
      <c r="E11" s="24" t="e">
        <f t="shared" ca="1" si="0"/>
        <v>#N/A</v>
      </c>
      <c r="G11" s="53" t="s">
        <v>4</v>
      </c>
      <c r="H11" s="54" t="e">
        <f>VLOOKUP(CONCATENATE(H$6, "hb", $G11), data!$A$1:$I$31, 9, FALSE) / VLOOKUP(CONCATENATE(H$6,$G11), expected!$A$1:$D$76, 4, FALSE)</f>
        <v>#N/A</v>
      </c>
      <c r="I11" s="54" t="e">
        <f ca="1">VLOOKUP(CONCATENATE(I$6, "hb", $G11), data_range, 9, FALSE) / VLOOKUP(CONCATENATE(I$6,$G11), expected!$A$1:$D$76, 4, FALSE)</f>
        <v>#N/A</v>
      </c>
    </row>
    <row r="12" spans="1:17" x14ac:dyDescent="0.25">
      <c r="B12" s="6" t="s">
        <v>5</v>
      </c>
      <c r="C12" s="9" t="e">
        <f>VLOOKUP(CONCATENATE($A$5,$B12), expected!$A$1:$D$76, 4, FALSE)</f>
        <v>#N/A</v>
      </c>
      <c r="D12" s="9" t="e">
        <f ca="1">VLOOKUP(CONCATENATE($A$5, "hb", $B12), data_range, 9, FALSE)</f>
        <v>#N/A</v>
      </c>
      <c r="E12" s="24" t="e">
        <f t="shared" ca="1" si="0"/>
        <v>#N/A</v>
      </c>
      <c r="G12" s="53" t="s">
        <v>5</v>
      </c>
      <c r="H12" s="54" t="e">
        <f>VLOOKUP(CONCATENATE(H$6, "hb", $G12), data!$A$1:$I$31, 9, FALSE) / VLOOKUP(CONCATENATE(H$6,$G12), expected!$A$1:$D$76, 4, FALSE)</f>
        <v>#N/A</v>
      </c>
      <c r="I12" s="54" t="e">
        <f ca="1">VLOOKUP(CONCATENATE(I$6, "hb", $G12), data_range, 9, FALSE) / VLOOKUP(CONCATENATE(I$6,$G12), expected!$A$1:$D$76, 4, FALSE)</f>
        <v>#N/A</v>
      </c>
    </row>
    <row r="13" spans="1:17" x14ac:dyDescent="0.25">
      <c r="B13" s="6" t="s">
        <v>6</v>
      </c>
      <c r="C13" s="9" t="e">
        <f>VLOOKUP(CONCATENATE($A$5,$B13), expected!$A$1:$D$76, 4, FALSE)</f>
        <v>#N/A</v>
      </c>
      <c r="D13" s="9" t="e">
        <f ca="1">VLOOKUP(CONCATENATE($A$5, "hb", $B13), data_range, 9, FALSE)</f>
        <v>#N/A</v>
      </c>
      <c r="E13" s="24" t="e">
        <f t="shared" ca="1" si="0"/>
        <v>#N/A</v>
      </c>
      <c r="G13" s="53" t="s">
        <v>6</v>
      </c>
      <c r="H13" s="54" t="e">
        <f>VLOOKUP(CONCATENATE(H$6, "hb", $G13), data!$A$1:$I$31, 9, FALSE) / VLOOKUP(CONCATENATE(H$6,$G13), expected!$A$1:$D$76, 4, FALSE)</f>
        <v>#N/A</v>
      </c>
      <c r="I13" s="54" t="e">
        <f ca="1">VLOOKUP(CONCATENATE(I$6, "hb", $G13), data_range, 9, FALSE) / VLOOKUP(CONCATENATE(I$6,$G13), expected!$A$1:$D$76, 4, FALSE)</f>
        <v>#N/A</v>
      </c>
    </row>
    <row r="14" spans="1:17" x14ac:dyDescent="0.25">
      <c r="B14" s="6" t="s">
        <v>7</v>
      </c>
      <c r="C14" s="9" t="e">
        <f>VLOOKUP(CONCATENATE($A$5,$B14), expected!$A$1:$D$76, 4, FALSE)</f>
        <v>#N/A</v>
      </c>
      <c r="D14" s="9" t="e">
        <f ca="1">VLOOKUP(CONCATENATE($A$5, "hb", $B14), data_range, 9, FALSE)</f>
        <v>#N/A</v>
      </c>
      <c r="E14" s="24" t="e">
        <f t="shared" ca="1" si="0"/>
        <v>#N/A</v>
      </c>
      <c r="G14" s="53" t="s">
        <v>7</v>
      </c>
      <c r="H14" s="54" t="e">
        <f>VLOOKUP(CONCATENATE(H$6, "hb", $G14), data!$A$1:$I$31, 9, FALSE) / VLOOKUP(CONCATENATE(H$6,$G14), expected!$A$1:$D$76, 4, FALSE)</f>
        <v>#N/A</v>
      </c>
      <c r="I14" s="54" t="e">
        <f ca="1">VLOOKUP(CONCATENATE(I$6, "hb", $G14), data_range, 9, FALSE) / VLOOKUP(CONCATENATE(I$6,$G14), expected!$A$1:$D$76, 4, FALSE)</f>
        <v>#N/A</v>
      </c>
    </row>
    <row r="15" spans="1:17" x14ac:dyDescent="0.25">
      <c r="B15" s="21" t="s">
        <v>8</v>
      </c>
      <c r="C15" s="9" t="e">
        <f>VLOOKUP(CONCATENATE($A$5,$B15), expected!$A$1:$D$76, 4, FALSE)</f>
        <v>#N/A</v>
      </c>
      <c r="D15" s="9" t="e">
        <f ca="1">VLOOKUP(CONCATENATE($A$5, "hb", $B15), data_range, 9, FALSE)</f>
        <v>#N/A</v>
      </c>
      <c r="E15" s="24" t="e">
        <f t="shared" ca="1" si="0"/>
        <v>#N/A</v>
      </c>
      <c r="G15" s="53" t="s">
        <v>8</v>
      </c>
      <c r="H15" s="54" t="e">
        <f>VLOOKUP(CONCATENATE(H$6, "hb", $G15), data!$A$1:$I$31, 9, FALSE) / VLOOKUP(CONCATENATE(H$6,$G15), expected!$A$1:$D$76, 4, FALSE)</f>
        <v>#N/A</v>
      </c>
      <c r="I15" s="54" t="e">
        <f ca="1">VLOOKUP(CONCATENATE(I$6, "hb", $G15), data_range, 9, FALSE) / VLOOKUP(CONCATENATE(I$6,$G15), expected!$A$1:$D$76, 4, FALSE)</f>
        <v>#N/A</v>
      </c>
    </row>
    <row r="16" spans="1:17" x14ac:dyDescent="0.25">
      <c r="B16" s="6" t="s">
        <v>9</v>
      </c>
      <c r="C16" s="9" t="e">
        <f>VLOOKUP(CONCATENATE($A$5,$B16), expected!$A$1:$D$76, 4, FALSE)</f>
        <v>#N/A</v>
      </c>
      <c r="D16" s="9" t="e">
        <f ca="1">VLOOKUP(CONCATENATE($A$5, "hb", $B16), data_range, 9, FALSE)</f>
        <v>#N/A</v>
      </c>
      <c r="E16" s="24" t="e">
        <f t="shared" ca="1" si="0"/>
        <v>#N/A</v>
      </c>
      <c r="G16" s="53" t="s">
        <v>9</v>
      </c>
      <c r="H16" s="54" t="e">
        <f>VLOOKUP(CONCATENATE(H$6, "hb", $G16), data!$A$1:$I$31, 9, FALSE) / VLOOKUP(CONCATENATE(H$6,$G16), expected!$A$1:$D$76, 4, FALSE)</f>
        <v>#N/A</v>
      </c>
      <c r="I16" s="54" t="e">
        <f ca="1">VLOOKUP(CONCATENATE(I$6, "hb", $G16), data_range, 9, FALSE) / VLOOKUP(CONCATENATE(I$6,$G16), expected!$A$1:$D$76, 4, FALSE)</f>
        <v>#N/A</v>
      </c>
    </row>
    <row r="17" spans="1:15" x14ac:dyDescent="0.25">
      <c r="B17" s="6" t="s">
        <v>10</v>
      </c>
      <c r="C17" s="9" t="e">
        <f>VLOOKUP(CONCATENATE($A$5,$B17), expected!$A$1:$D$76, 4, FALSE)</f>
        <v>#N/A</v>
      </c>
      <c r="D17" s="9" t="e">
        <f ca="1">VLOOKUP(CONCATENATE($A$5, "hb", $B17), data_range, 9, FALSE)</f>
        <v>#N/A</v>
      </c>
      <c r="E17" s="24" t="e">
        <f t="shared" ca="1" si="0"/>
        <v>#N/A</v>
      </c>
      <c r="G17" s="53" t="s">
        <v>10</v>
      </c>
      <c r="H17" s="54" t="e">
        <f>VLOOKUP(CONCATENATE(H$6, "hb", $G17), data!$A$1:$I$31, 9, FALSE) / VLOOKUP(CONCATENATE(H$6,$G17), expected!$A$1:$D$76, 4, FALSE)</f>
        <v>#N/A</v>
      </c>
      <c r="I17" s="54" t="e">
        <f ca="1">VLOOKUP(CONCATENATE(I$6, "hb", $G17), data_range, 9, FALSE) / VLOOKUP(CONCATENATE(I$6,$G17), expected!$A$1:$D$76, 4, FALSE)</f>
        <v>#N/A</v>
      </c>
    </row>
    <row r="18" spans="1:15" x14ac:dyDescent="0.25">
      <c r="B18" s="6" t="s">
        <v>11</v>
      </c>
      <c r="C18" s="9" t="e">
        <f>VLOOKUP(CONCATENATE($A$5,$B18), expected!$A$1:$D$76, 4, FALSE)</f>
        <v>#N/A</v>
      </c>
      <c r="D18" s="9" t="e">
        <f ca="1">VLOOKUP(CONCATENATE($A$5, "hb", $B18), data_range, 9, FALSE)</f>
        <v>#N/A</v>
      </c>
      <c r="E18" s="24" t="e">
        <f t="shared" ca="1" si="0"/>
        <v>#N/A</v>
      </c>
      <c r="G18" s="53" t="s">
        <v>11</v>
      </c>
      <c r="H18" s="54" t="e">
        <f>VLOOKUP(CONCATENATE(H$6, "hb", $G18), data!$A$1:$I$31, 9, FALSE) / VLOOKUP(CONCATENATE(H$6,$G18), expected!$A$1:$D$76, 4, FALSE)</f>
        <v>#N/A</v>
      </c>
      <c r="I18" s="54" t="e">
        <f ca="1">VLOOKUP(CONCATENATE(I$6, "hb", $G18), data_range, 9, FALSE) / VLOOKUP(CONCATENATE(I$6,$G18), expected!$A$1:$D$76, 4, FALSE)</f>
        <v>#N/A</v>
      </c>
    </row>
    <row r="19" spans="1:15" x14ac:dyDescent="0.25">
      <c r="B19" s="6" t="s">
        <v>12</v>
      </c>
      <c r="C19" s="9" t="e">
        <f>VLOOKUP(CONCATENATE($A$5,$B19), expected!$A$1:$D$76, 4, FALSE)</f>
        <v>#N/A</v>
      </c>
      <c r="D19" s="9" t="e">
        <f ca="1">VLOOKUP(CONCATENATE($A$5, "hb", $B19), data_range, 9, FALSE)</f>
        <v>#N/A</v>
      </c>
      <c r="E19" s="24" t="e">
        <f t="shared" ca="1" si="0"/>
        <v>#N/A</v>
      </c>
      <c r="G19" s="53" t="s">
        <v>12</v>
      </c>
      <c r="H19" s="54" t="e">
        <f>VLOOKUP(CONCATENATE(H$6, "hb", $G19), data!$A$1:$I$31, 9, FALSE) / VLOOKUP(CONCATENATE(H$6,$G19), expected!$A$1:$D$76, 4, FALSE)</f>
        <v>#N/A</v>
      </c>
      <c r="I19" s="54" t="e">
        <f ca="1">VLOOKUP(CONCATENATE(I$6, "hb", $G19), data_range, 9, FALSE) / VLOOKUP(CONCATENATE(I$6,$G19), expected!$A$1:$D$76, 4, FALSE)</f>
        <v>#N/A</v>
      </c>
      <c r="J19" s="37"/>
      <c r="K19" s="4"/>
      <c r="L19" s="4"/>
      <c r="M19" s="4"/>
      <c r="N19" s="4"/>
    </row>
    <row r="20" spans="1:15" x14ac:dyDescent="0.25">
      <c r="B20" s="21" t="s">
        <v>57</v>
      </c>
      <c r="C20" s="9" t="e">
        <f>VLOOKUP(CONCATENATE($A$5,$B20), expected!$A$1:$D$76, 4, FALSE)</f>
        <v>#N/A</v>
      </c>
      <c r="D20" s="9" t="e">
        <f ca="1">VLOOKUP(CONCATENATE($A$5, "hb", $B20), data_range, 9, FALSE)</f>
        <v>#N/A</v>
      </c>
      <c r="E20" s="25" t="e">
        <f t="shared" ca="1" si="0"/>
        <v>#N/A</v>
      </c>
      <c r="G20" s="53" t="s">
        <v>57</v>
      </c>
      <c r="H20" s="54" t="e">
        <f>VLOOKUP(CONCATENATE(H$6, "hb", $G20), data!$A$1:$I$31, 9, FALSE) / VLOOKUP(CONCATENATE(H$6,$G20), expected!$A$1:$D$76, 4, FALSE)</f>
        <v>#N/A</v>
      </c>
      <c r="I20" s="54" t="e">
        <f ca="1">VLOOKUP(CONCATENATE(I$6, "hb", $G20), data_range, 9, FALSE) / VLOOKUP(CONCATENATE(I$6,$G20), expected!$A$1:$D$76, 4, FALSE)</f>
        <v>#N/A</v>
      </c>
      <c r="J20" s="37"/>
      <c r="K20" s="4"/>
      <c r="L20" s="4"/>
      <c r="M20" s="4"/>
      <c r="N20" s="4"/>
      <c r="O20" s="57"/>
    </row>
    <row r="21" spans="1:15" x14ac:dyDescent="0.25">
      <c r="B21" s="8" t="s">
        <v>0</v>
      </c>
      <c r="C21" s="10" t="e">
        <f>VLOOKUP(CONCATENATE($A$5,$B21), expected!$A$1:$D$76, 4, FALSE)</f>
        <v>#N/A</v>
      </c>
      <c r="D21" s="10" t="e">
        <f ca="1">VLOOKUP(CONCATENATE($A$5, "hb", $B21), data_range, 9, FALSE)</f>
        <v>#N/A</v>
      </c>
      <c r="E21" s="26" t="e">
        <f t="shared" ca="1" si="0"/>
        <v>#N/A</v>
      </c>
      <c r="G21" s="53" t="s">
        <v>0</v>
      </c>
      <c r="H21" s="54" t="e">
        <f>VLOOKUP(CONCATENATE(H$6, "hb", $G21), data!$A$1:$I$31, 9, FALSE) / VLOOKUP(CONCATENATE(H$6,$G21), expected!$A$1:$D$76, 4, FALSE)</f>
        <v>#N/A</v>
      </c>
      <c r="I21" s="54" t="e">
        <f ca="1">VLOOKUP(CONCATENATE(I$6, "hb", $G21), data_range, 9, FALSE) / VLOOKUP(CONCATENATE(I$6,$G21), expected!$A$1:$D$76, 4, FALSE)</f>
        <v>#N/A</v>
      </c>
      <c r="J21" s="37"/>
      <c r="K21" s="4"/>
      <c r="L21" s="4"/>
      <c r="M21" s="4"/>
      <c r="N21" s="4"/>
      <c r="O21" s="57"/>
    </row>
    <row r="22" spans="1:15" x14ac:dyDescent="0.25">
      <c r="J22" s="37"/>
      <c r="K22" s="4"/>
      <c r="L22" s="4"/>
      <c r="M22" s="4"/>
      <c r="N22" s="4"/>
      <c r="O22" s="57"/>
    </row>
    <row r="23" spans="1:15" s="42" customFormat="1" x14ac:dyDescent="0.25">
      <c r="A23" s="48"/>
      <c r="B23" s="2" t="s">
        <v>32</v>
      </c>
      <c r="C23" s="2"/>
      <c r="D23" s="4"/>
      <c r="E23" s="4"/>
      <c r="F23" s="4"/>
      <c r="G23" s="4"/>
      <c r="H23" s="4"/>
      <c r="I23" s="39"/>
      <c r="J23" s="37"/>
      <c r="K23" s="4"/>
      <c r="L23" s="4"/>
      <c r="M23" s="4"/>
      <c r="N23" s="4"/>
      <c r="O23" s="57"/>
    </row>
    <row r="24" spans="1:15" s="42" customFormat="1" x14ac:dyDescent="0.25">
      <c r="A24" s="48"/>
      <c r="B24" s="2" t="s">
        <v>33</v>
      </c>
      <c r="C24" s="2"/>
      <c r="D24" s="4"/>
      <c r="E24" s="4"/>
      <c r="F24" s="4"/>
      <c r="G24" s="4"/>
      <c r="H24" s="4"/>
      <c r="I24" s="46"/>
      <c r="J24" s="53"/>
      <c r="K24" s="45"/>
      <c r="L24" s="45"/>
      <c r="M24" s="45"/>
      <c r="N24" s="4"/>
      <c r="O24" s="57"/>
    </row>
    <row r="25" spans="1:15" s="42" customFormat="1" x14ac:dyDescent="0.25">
      <c r="B25" s="3" t="s">
        <v>21</v>
      </c>
      <c r="C25" s="3"/>
      <c r="D25" s="4"/>
      <c r="E25" s="4"/>
      <c r="F25" s="4"/>
      <c r="G25" s="4"/>
      <c r="H25" s="4"/>
      <c r="I25" s="46"/>
      <c r="J25" s="53"/>
      <c r="K25" s="45"/>
      <c r="L25" s="45"/>
      <c r="M25" s="45"/>
      <c r="N25" s="4"/>
      <c r="O25" s="57"/>
    </row>
    <row r="26" spans="1:15" s="42" customFormat="1" x14ac:dyDescent="0.25">
      <c r="A26" s="48"/>
      <c r="B26" s="2" t="s">
        <v>64</v>
      </c>
      <c r="C26" s="4"/>
      <c r="D26" s="4"/>
      <c r="E26" s="4"/>
      <c r="F26" s="4"/>
      <c r="G26" s="4"/>
      <c r="H26" s="4"/>
      <c r="I26" s="46"/>
      <c r="J26" s="53"/>
      <c r="K26" s="45"/>
      <c r="L26" s="45"/>
      <c r="M26" s="45"/>
      <c r="N26" s="4"/>
      <c r="O26" s="57"/>
    </row>
    <row r="27" spans="1:15" s="42" customFormat="1" x14ac:dyDescent="0.25">
      <c r="A27" s="48"/>
      <c r="B27" s="2" t="s">
        <v>65</v>
      </c>
      <c r="C27" s="4"/>
      <c r="D27" s="4"/>
      <c r="E27" s="4"/>
      <c r="F27" s="4"/>
      <c r="G27" s="4"/>
      <c r="H27" s="4"/>
      <c r="I27" s="46"/>
      <c r="M27" s="72"/>
      <c r="N27" s="4"/>
      <c r="O27" s="57"/>
    </row>
    <row r="28" spans="1:15" s="42" customFormat="1" x14ac:dyDescent="0.25">
      <c r="A28" s="48"/>
      <c r="B28" s="4"/>
      <c r="C28" s="4"/>
      <c r="D28" s="4"/>
      <c r="E28" s="4"/>
      <c r="F28" s="4"/>
      <c r="G28" s="4"/>
      <c r="H28" s="4"/>
      <c r="I28" s="46"/>
      <c r="M28" s="72"/>
      <c r="N28" s="4"/>
      <c r="O28" s="57"/>
    </row>
    <row r="29" spans="1:15" s="42" customFormat="1" x14ac:dyDescent="0.25">
      <c r="A29" s="48"/>
      <c r="B29" s="4"/>
      <c r="C29" s="4"/>
      <c r="D29" s="4"/>
      <c r="E29" s="4"/>
      <c r="F29" s="4"/>
      <c r="G29" s="4"/>
      <c r="H29" s="4"/>
      <c r="I29" s="46"/>
      <c r="M29" s="72"/>
      <c r="N29" s="4"/>
      <c r="O29" s="57"/>
    </row>
    <row r="30" spans="1:15" s="42" customFormat="1" x14ac:dyDescent="0.25">
      <c r="A30" s="48"/>
      <c r="B30" s="4"/>
      <c r="C30" s="4"/>
      <c r="D30" s="4"/>
      <c r="E30" s="4"/>
      <c r="F30" s="4"/>
      <c r="G30" s="4"/>
      <c r="H30" s="4"/>
      <c r="I30" s="46"/>
      <c r="M30" s="72"/>
      <c r="N30" s="4"/>
      <c r="O30" s="57"/>
    </row>
    <row r="31" spans="1:15" s="42" customFormat="1" x14ac:dyDescent="0.25">
      <c r="A31" s="48"/>
      <c r="B31" s="4"/>
      <c r="C31" s="4"/>
      <c r="D31" s="4"/>
      <c r="E31" s="4"/>
      <c r="F31" s="4"/>
      <c r="G31" s="4"/>
      <c r="H31" s="4"/>
      <c r="I31" s="46"/>
      <c r="M31" s="72"/>
      <c r="N31" s="4"/>
      <c r="O31" s="57"/>
    </row>
    <row r="32" spans="1:15" s="42" customFormat="1" x14ac:dyDescent="0.25">
      <c r="A32" s="48"/>
      <c r="B32" s="4"/>
      <c r="C32" s="4"/>
      <c r="D32" s="4"/>
      <c r="E32" s="4"/>
      <c r="F32" s="4"/>
      <c r="G32" s="4"/>
      <c r="H32" s="4"/>
      <c r="I32" s="46"/>
      <c r="M32" s="72"/>
      <c r="N32" s="4"/>
      <c r="O32" s="57"/>
    </row>
    <row r="33" spans="1:15" s="42" customFormat="1" x14ac:dyDescent="0.25">
      <c r="A33" s="48"/>
      <c r="B33" s="4"/>
      <c r="C33" s="4"/>
      <c r="D33" s="4"/>
      <c r="E33" s="4"/>
      <c r="F33" s="4"/>
      <c r="G33" s="4"/>
      <c r="H33" s="4"/>
      <c r="I33" s="46"/>
      <c r="M33" s="72"/>
      <c r="N33" s="4"/>
      <c r="O33" s="57"/>
    </row>
    <row r="34" spans="1:15" s="42" customFormat="1" x14ac:dyDescent="0.25">
      <c r="A34" s="48"/>
      <c r="B34" s="4"/>
      <c r="C34" s="4"/>
      <c r="D34" s="4"/>
      <c r="E34" s="4"/>
      <c r="F34" s="4"/>
      <c r="G34" s="4"/>
      <c r="H34" s="4"/>
      <c r="I34" s="46"/>
      <c r="M34" s="72"/>
      <c r="N34" s="4"/>
      <c r="O34" s="57"/>
    </row>
    <row r="35" spans="1:15" s="42" customFormat="1" x14ac:dyDescent="0.25">
      <c r="A35" s="48"/>
      <c r="B35" s="4"/>
      <c r="C35" s="4"/>
      <c r="D35" s="4"/>
      <c r="E35" s="4"/>
      <c r="F35" s="4"/>
      <c r="G35" s="4"/>
      <c r="H35" s="4"/>
      <c r="I35" s="46"/>
      <c r="M35" s="72"/>
      <c r="N35" s="4"/>
      <c r="O35" s="57"/>
    </row>
    <row r="36" spans="1:15" s="42" customFormat="1" x14ac:dyDescent="0.25">
      <c r="A36" s="48"/>
      <c r="B36" s="4"/>
      <c r="C36" s="4"/>
      <c r="D36" s="4"/>
      <c r="E36" s="4"/>
      <c r="F36" s="4"/>
      <c r="G36" s="4"/>
      <c r="H36" s="4"/>
      <c r="I36" s="46"/>
      <c r="M36" s="72"/>
      <c r="N36" s="4"/>
      <c r="O36" s="57"/>
    </row>
    <row r="37" spans="1:15" s="42" customFormat="1" x14ac:dyDescent="0.25">
      <c r="A37" s="48"/>
      <c r="B37" s="4"/>
      <c r="C37" s="4"/>
      <c r="D37" s="4"/>
      <c r="E37" s="4"/>
      <c r="F37" s="4"/>
      <c r="G37" s="4"/>
      <c r="H37" s="4"/>
      <c r="I37" s="46"/>
      <c r="M37" s="72"/>
      <c r="N37" s="4"/>
      <c r="O37" s="57"/>
    </row>
    <row r="38" spans="1:15" s="42" customFormat="1" x14ac:dyDescent="0.25">
      <c r="A38" s="48"/>
      <c r="B38" s="4"/>
      <c r="C38" s="4"/>
      <c r="D38" s="4"/>
      <c r="E38" s="4"/>
      <c r="F38" s="4"/>
      <c r="G38" s="4"/>
      <c r="H38" s="4"/>
      <c r="I38" s="46"/>
      <c r="M38" s="72"/>
      <c r="N38" s="4"/>
      <c r="O38" s="57"/>
    </row>
    <row r="39" spans="1:15" s="42" customFormat="1" x14ac:dyDescent="0.25">
      <c r="A39" s="48"/>
      <c r="B39" s="4"/>
      <c r="C39" s="4"/>
      <c r="D39" s="4"/>
      <c r="E39" s="4"/>
      <c r="F39" s="4"/>
      <c r="G39" s="4"/>
      <c r="H39" s="4"/>
      <c r="I39" s="46"/>
      <c r="M39" s="72"/>
      <c r="N39" s="4"/>
      <c r="O39" s="57"/>
    </row>
    <row r="40" spans="1:15" s="42" customFormat="1" x14ac:dyDescent="0.25">
      <c r="A40" s="48"/>
      <c r="B40" s="4"/>
      <c r="C40" s="4"/>
      <c r="D40" s="4"/>
      <c r="E40" s="4"/>
      <c r="F40" s="4"/>
      <c r="G40" s="4"/>
      <c r="H40" s="4"/>
      <c r="I40" s="46"/>
      <c r="M40" s="72"/>
      <c r="N40" s="4"/>
      <c r="O40" s="57"/>
    </row>
    <row r="41" spans="1:15" s="42" customFormat="1" x14ac:dyDescent="0.25">
      <c r="A41" s="48"/>
      <c r="B41" s="4"/>
      <c r="C41" s="4"/>
      <c r="D41" s="4"/>
      <c r="E41" s="4"/>
      <c r="F41" s="4"/>
      <c r="G41" s="4"/>
      <c r="H41" s="4"/>
      <c r="I41" s="46"/>
      <c r="M41" s="72"/>
      <c r="N41" s="4"/>
      <c r="O41" s="57"/>
    </row>
    <row r="42" spans="1:15" s="42" customFormat="1" x14ac:dyDescent="0.25">
      <c r="A42" s="48"/>
      <c r="B42" s="4"/>
      <c r="C42" s="4"/>
      <c r="D42" s="4"/>
      <c r="E42" s="4"/>
      <c r="F42" s="4"/>
      <c r="G42" s="4"/>
      <c r="H42" s="4"/>
      <c r="I42" s="46"/>
      <c r="M42" s="72"/>
      <c r="N42" s="4"/>
      <c r="O42" s="57"/>
    </row>
    <row r="43" spans="1:15" s="42" customFormat="1" x14ac:dyDescent="0.25">
      <c r="A43" s="48"/>
      <c r="B43" s="4"/>
      <c r="C43" s="4"/>
      <c r="D43" s="4"/>
      <c r="E43" s="4"/>
      <c r="F43" s="4"/>
      <c r="G43" s="4"/>
      <c r="H43" s="4"/>
      <c r="I43" s="46"/>
      <c r="J43" s="71"/>
      <c r="K43" s="72"/>
      <c r="L43" s="72"/>
      <c r="M43" s="72"/>
      <c r="N43" s="4"/>
      <c r="O43" s="57"/>
    </row>
    <row r="44" spans="1:15" s="42" customFormat="1" x14ac:dyDescent="0.25">
      <c r="A44" s="48"/>
      <c r="B44" s="4"/>
      <c r="C44" s="4"/>
      <c r="D44" s="4"/>
      <c r="E44" s="4"/>
      <c r="F44" s="4"/>
      <c r="G44" s="4"/>
      <c r="H44" s="4"/>
      <c r="I44" s="46"/>
      <c r="J44" s="71"/>
      <c r="K44" s="72"/>
      <c r="L44" s="72"/>
      <c r="M44" s="72"/>
      <c r="N44" s="4"/>
      <c r="O44" s="57"/>
    </row>
    <row r="45" spans="1:15" x14ac:dyDescent="0.25">
      <c r="I45" s="46"/>
      <c r="J45" s="71"/>
      <c r="K45" s="72"/>
      <c r="L45" s="72"/>
      <c r="M45" s="72"/>
      <c r="N45" s="4"/>
      <c r="O45" s="57"/>
    </row>
    <row r="46" spans="1:15" x14ac:dyDescent="0.25">
      <c r="I46" s="55"/>
      <c r="J46" s="71"/>
      <c r="K46" s="72"/>
      <c r="L46" s="72"/>
      <c r="M46" s="72"/>
      <c r="N46" s="57"/>
      <c r="O46" s="57"/>
    </row>
    <row r="47" spans="1:15" x14ac:dyDescent="0.25">
      <c r="I47" s="55"/>
      <c r="J47" s="71"/>
      <c r="K47" s="72"/>
      <c r="L47" s="72"/>
      <c r="M47" s="72"/>
      <c r="N47" s="57"/>
      <c r="O47" s="57"/>
    </row>
    <row r="48" spans="1:15" x14ac:dyDescent="0.25">
      <c r="I48" s="55"/>
      <c r="J48" s="71"/>
      <c r="K48" s="72"/>
      <c r="L48" s="72"/>
      <c r="M48" s="72"/>
      <c r="N48" s="57"/>
      <c r="O48" s="57"/>
    </row>
    <row r="49" spans="9:15" x14ac:dyDescent="0.25">
      <c r="I49" s="55"/>
      <c r="J49" s="71"/>
      <c r="K49" s="72"/>
      <c r="L49" s="72"/>
      <c r="M49" s="72"/>
      <c r="N49" s="57"/>
      <c r="O49" s="57"/>
    </row>
    <row r="50" spans="9:15" x14ac:dyDescent="0.25">
      <c r="I50" s="55"/>
      <c r="J50" s="56"/>
      <c r="K50" s="57"/>
      <c r="L50" s="57"/>
      <c r="M50" s="57"/>
      <c r="N50" s="57"/>
      <c r="O50" s="57"/>
    </row>
    <row r="51" spans="9:15" x14ac:dyDescent="0.25">
      <c r="I51" s="55"/>
      <c r="J51" s="56"/>
      <c r="K51" s="57"/>
      <c r="L51" s="57"/>
      <c r="M51" s="57"/>
      <c r="N51" s="57"/>
      <c r="O51" s="57"/>
    </row>
    <row r="52" spans="9:15" x14ac:dyDescent="0.25">
      <c r="I52" s="55"/>
      <c r="J52" s="56"/>
      <c r="K52" s="57"/>
      <c r="L52" s="57"/>
      <c r="M52" s="57"/>
      <c r="N52" s="57"/>
      <c r="O52" s="57"/>
    </row>
  </sheetData>
  <pageMargins left="0.70866141732283472" right="0.70866141732283472" top="0.74803149606299213" bottom="0.74803149606299213" header="0.31496062992125984" footer="0.31496062992125984"/>
  <pageSetup scale="64"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41" r:id="rId4" name="Drop Down 1">
              <controlPr defaultSize="0" autoLine="0" autoPict="0">
                <anchor moveWithCells="1">
                  <from>
                    <xdr:col>2</xdr:col>
                    <xdr:colOff>247650</xdr:colOff>
                    <xdr:row>3</xdr:row>
                    <xdr:rowOff>19050</xdr:rowOff>
                  </from>
                  <to>
                    <xdr:col>2</xdr:col>
                    <xdr:colOff>1495425</xdr:colOff>
                    <xdr:row>3</xdr:row>
                    <xdr:rowOff>219075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47"/>
  <sheetViews>
    <sheetView showGridLines="0" zoomScaleNormal="100" workbookViewId="0"/>
  </sheetViews>
  <sheetFormatPr defaultRowHeight="15" x14ac:dyDescent="0.25"/>
  <cols>
    <col min="1" max="1" width="3.7109375" style="48" customWidth="1"/>
    <col min="2" max="2" width="29" style="4" customWidth="1"/>
    <col min="3" max="8" width="21.85546875" style="4" customWidth="1"/>
    <col min="9" max="9" width="10.140625" style="39" customWidth="1"/>
    <col min="10" max="10" width="27.5703125" style="51" bestFit="1" customWidth="1"/>
    <col min="11" max="12" width="10.140625" style="42" bestFit="1" customWidth="1"/>
    <col min="13" max="17" width="9.140625" style="42"/>
    <col min="18" max="16384" width="9.140625" style="4"/>
  </cols>
  <sheetData>
    <row r="1" spans="1:17" x14ac:dyDescent="0.25">
      <c r="A1" s="48" t="str">
        <f>'Contents &amp; Notes'!B1</f>
        <v xml:space="preserve"> </v>
      </c>
    </row>
    <row r="2" spans="1:17" ht="18.75" x14ac:dyDescent="0.3">
      <c r="B2" s="15" t="str">
        <f xml:space="preserve"> "Tab 2: Percentage of people referred that received 12 months dementia post-diagnostic support by Health Board; " &amp; A5 &amp; A6</f>
        <v>Tab 2: Percentage of people referred that received 12 months dementia post-diagnostic support by Health Board; 2017/18ᴾ</v>
      </c>
      <c r="C2" s="15"/>
    </row>
    <row r="3" spans="1:17" ht="18.75" x14ac:dyDescent="0.3">
      <c r="B3" s="15"/>
      <c r="C3" s="15"/>
    </row>
    <row r="4" spans="1:17" ht="18.75" x14ac:dyDescent="0.3">
      <c r="A4" s="48">
        <v>2</v>
      </c>
      <c r="B4" s="15" t="s">
        <v>61</v>
      </c>
      <c r="C4" s="15"/>
    </row>
    <row r="5" spans="1:17" x14ac:dyDescent="0.25">
      <c r="A5" s="49" t="str">
        <f xml:space="preserve"> VLOOKUP(A4, calculation!A1:B2, 2, FALSE)</f>
        <v>2017/18</v>
      </c>
    </row>
    <row r="6" spans="1:17" s="19" customFormat="1" ht="33" customHeight="1" x14ac:dyDescent="0.25">
      <c r="A6" s="47" t="str">
        <f>IF(A4=1,"ᴿ","ᴾ")</f>
        <v>ᴾ</v>
      </c>
      <c r="B6" s="18"/>
      <c r="C6" s="29" t="s">
        <v>27</v>
      </c>
      <c r="D6" s="29" t="s">
        <v>55</v>
      </c>
      <c r="E6" s="32" t="s">
        <v>66</v>
      </c>
      <c r="F6" s="32" t="s">
        <v>36</v>
      </c>
      <c r="G6" s="32" t="s">
        <v>56</v>
      </c>
      <c r="H6" s="29" t="s">
        <v>23</v>
      </c>
      <c r="I6" s="40"/>
      <c r="J6" s="53"/>
      <c r="K6" s="45" t="s">
        <v>58</v>
      </c>
      <c r="L6" s="45" t="s">
        <v>59</v>
      </c>
      <c r="M6" s="44"/>
      <c r="N6" s="44"/>
      <c r="O6" s="44"/>
      <c r="P6" s="44"/>
      <c r="Q6" s="44"/>
    </row>
    <row r="7" spans="1:17" x14ac:dyDescent="0.25">
      <c r="B7" s="6" t="s">
        <v>1</v>
      </c>
      <c r="C7" s="9" t="e">
        <f ca="1">SUM(D7:G7)</f>
        <v>#N/A</v>
      </c>
      <c r="D7" s="9" t="e">
        <f ca="1">VLOOKUP(CONCATENATE($A$5, "hb", $B7), data_range, 5, FALSE)</f>
        <v>#N/A</v>
      </c>
      <c r="E7" s="9" t="e">
        <f ca="1">VLOOKUP(CONCATENATE($A$5, "hb", $B7), data_range, 6, FALSE)</f>
        <v>#N/A</v>
      </c>
      <c r="F7" s="9" t="e">
        <f ca="1">VLOOKUP(CONCATENATE($A$5, "hb", $B7), data_range, 8, FALSE)</f>
        <v>#N/A</v>
      </c>
      <c r="G7" s="9" t="e">
        <f ca="1">VLOOKUP(CONCATENATE($A$5, "hb", $B7), data_range, 7, FALSE)</f>
        <v>#N/A</v>
      </c>
      <c r="H7" s="23" t="e">
        <f ca="1">(D7+E7)/(C7-F7)</f>
        <v>#N/A</v>
      </c>
      <c r="I7" s="41"/>
      <c r="J7" s="53" t="s">
        <v>1</v>
      </c>
      <c r="K7" s="54" t="e">
        <f ca="1">VLOOKUP(CONCATENATE(K$6, "hb", $J7), data_range, 10, FALSE)</f>
        <v>#N/A</v>
      </c>
      <c r="L7" s="54" t="e">
        <f ca="1">VLOOKUP(CONCATENATE(L$6, "hb", $J7), data_range, 10, FALSE)</f>
        <v>#N/A</v>
      </c>
    </row>
    <row r="8" spans="1:17" x14ac:dyDescent="0.25">
      <c r="B8" s="6" t="s">
        <v>2</v>
      </c>
      <c r="C8" s="9" t="e">
        <f t="shared" ref="C8:C20" ca="1" si="0">SUM(D8:G8)</f>
        <v>#N/A</v>
      </c>
      <c r="D8" s="9" t="e">
        <f ca="1">VLOOKUP(CONCATENATE($A$5, "hb", $B8), data_range, 5, FALSE)</f>
        <v>#N/A</v>
      </c>
      <c r="E8" s="9" t="e">
        <f ca="1">VLOOKUP(CONCATENATE($A$5, "hb", $B8), data_range, 6, FALSE)</f>
        <v>#N/A</v>
      </c>
      <c r="F8" s="9" t="e">
        <f ca="1">VLOOKUP(CONCATENATE($A$5, "hb", $B8), data_range, 8, FALSE)</f>
        <v>#N/A</v>
      </c>
      <c r="G8" s="9" t="e">
        <f ca="1">VLOOKUP(CONCATENATE($A$5, "hb", $B8), data_range, 7, FALSE)</f>
        <v>#N/A</v>
      </c>
      <c r="H8" s="24" t="e">
        <f t="shared" ref="H8:H21" ca="1" si="1">(D8+E8)/(C8-F8)</f>
        <v>#N/A</v>
      </c>
      <c r="I8" s="41"/>
      <c r="J8" s="53" t="s">
        <v>2</v>
      </c>
      <c r="K8" s="54" t="e">
        <f ca="1">VLOOKUP(CONCATENATE(K$6, "hb", $J8), data_range, 10, FALSE)</f>
        <v>#N/A</v>
      </c>
      <c r="L8" s="54" t="e">
        <f ca="1">VLOOKUP(CONCATENATE(L$6, "hb", $J8), data_range, 10, FALSE)</f>
        <v>#N/A</v>
      </c>
    </row>
    <row r="9" spans="1:17" x14ac:dyDescent="0.25">
      <c r="B9" s="6" t="s">
        <v>22</v>
      </c>
      <c r="C9" s="9" t="e">
        <f t="shared" ca="1" si="0"/>
        <v>#N/A</v>
      </c>
      <c r="D9" s="9" t="e">
        <f ca="1">VLOOKUP(CONCATENATE($A$5, "hb", $B9), data_range, 5, FALSE)</f>
        <v>#N/A</v>
      </c>
      <c r="E9" s="9" t="e">
        <f ca="1">VLOOKUP(CONCATENATE($A$5, "hb", $B9), data_range, 6, FALSE)</f>
        <v>#N/A</v>
      </c>
      <c r="F9" s="9" t="e">
        <f ca="1">VLOOKUP(CONCATENATE($A$5, "hb", $B9), data_range, 8, FALSE)</f>
        <v>#N/A</v>
      </c>
      <c r="G9" s="9" t="e">
        <f ca="1">VLOOKUP(CONCATENATE($A$5, "hb", $B9), data_range, 7, FALSE)</f>
        <v>#N/A</v>
      </c>
      <c r="H9" s="24" t="e">
        <f t="shared" ca="1" si="1"/>
        <v>#N/A</v>
      </c>
      <c r="I9" s="41"/>
      <c r="J9" s="53" t="s">
        <v>22</v>
      </c>
      <c r="K9" s="54" t="e">
        <f ca="1">VLOOKUP(CONCATENATE(K$6, "hb", $J9), data_range, 10, FALSE)</f>
        <v>#N/A</v>
      </c>
      <c r="L9" s="54" t="e">
        <f ca="1">VLOOKUP(CONCATENATE(L$6, "hb", $J9), data_range, 10, FALSE)</f>
        <v>#N/A</v>
      </c>
    </row>
    <row r="10" spans="1:17" x14ac:dyDescent="0.25">
      <c r="B10" s="6" t="s">
        <v>3</v>
      </c>
      <c r="C10" s="9" t="e">
        <f t="shared" ca="1" si="0"/>
        <v>#N/A</v>
      </c>
      <c r="D10" s="9" t="e">
        <f ca="1">VLOOKUP(CONCATENATE($A$5, "hb", $B10), data_range, 5, FALSE)</f>
        <v>#N/A</v>
      </c>
      <c r="E10" s="9" t="e">
        <f ca="1">VLOOKUP(CONCATENATE($A$5, "hb", $B10), data_range, 6, FALSE)</f>
        <v>#N/A</v>
      </c>
      <c r="F10" s="9" t="e">
        <f ca="1">VLOOKUP(CONCATENATE($A$5, "hb", $B10), data_range, 8, FALSE)</f>
        <v>#N/A</v>
      </c>
      <c r="G10" s="9" t="e">
        <f ca="1">VLOOKUP(CONCATENATE($A$5, "hb", $B10), data_range, 7, FALSE)</f>
        <v>#N/A</v>
      </c>
      <c r="H10" s="24" t="e">
        <f t="shared" ca="1" si="1"/>
        <v>#N/A</v>
      </c>
      <c r="I10" s="41"/>
      <c r="J10" s="53" t="s">
        <v>3</v>
      </c>
      <c r="K10" s="54" t="e">
        <f ca="1">VLOOKUP(CONCATENATE(K$6, "hb", $J10), data_range, 10, FALSE)</f>
        <v>#N/A</v>
      </c>
      <c r="L10" s="54" t="e">
        <f ca="1">VLOOKUP(CONCATENATE(L$6, "hb", $J10), data_range, 10, FALSE)</f>
        <v>#N/A</v>
      </c>
    </row>
    <row r="11" spans="1:17" x14ac:dyDescent="0.25">
      <c r="B11" s="6" t="s">
        <v>4</v>
      </c>
      <c r="C11" s="9" t="e">
        <f t="shared" ca="1" si="0"/>
        <v>#N/A</v>
      </c>
      <c r="D11" s="9" t="e">
        <f ca="1">VLOOKUP(CONCATENATE($A$5, "hb", $B11), data_range, 5, FALSE)</f>
        <v>#N/A</v>
      </c>
      <c r="E11" s="9" t="e">
        <f ca="1">VLOOKUP(CONCATENATE($A$5, "hb", $B11), data_range, 6, FALSE)</f>
        <v>#N/A</v>
      </c>
      <c r="F11" s="9" t="e">
        <f ca="1">VLOOKUP(CONCATENATE($A$5, "hb", $B11), data_range, 8, FALSE)</f>
        <v>#N/A</v>
      </c>
      <c r="G11" s="9" t="e">
        <f ca="1">VLOOKUP(CONCATENATE($A$5, "hb", $B11), data_range, 7, FALSE)</f>
        <v>#N/A</v>
      </c>
      <c r="H11" s="24" t="e">
        <f t="shared" ca="1" si="1"/>
        <v>#N/A</v>
      </c>
      <c r="I11" s="41"/>
      <c r="J11" s="53" t="s">
        <v>4</v>
      </c>
      <c r="K11" s="54" t="e">
        <f ca="1">VLOOKUP(CONCATENATE(K$6, "hb", $J11), data_range, 10, FALSE)</f>
        <v>#N/A</v>
      </c>
      <c r="L11" s="54" t="e">
        <f ca="1">VLOOKUP(CONCATENATE(L$6, "hb", $J11), data_range, 10, FALSE)</f>
        <v>#N/A</v>
      </c>
    </row>
    <row r="12" spans="1:17" x14ac:dyDescent="0.25">
      <c r="B12" s="6" t="s">
        <v>5</v>
      </c>
      <c r="C12" s="9" t="e">
        <f t="shared" ca="1" si="0"/>
        <v>#N/A</v>
      </c>
      <c r="D12" s="9" t="e">
        <f ca="1">VLOOKUP(CONCATENATE($A$5, "hb", $B12), data_range, 5, FALSE)</f>
        <v>#N/A</v>
      </c>
      <c r="E12" s="9" t="e">
        <f ca="1">VLOOKUP(CONCATENATE($A$5, "hb", $B12), data_range, 6, FALSE)</f>
        <v>#N/A</v>
      </c>
      <c r="F12" s="9" t="e">
        <f ca="1">VLOOKUP(CONCATENATE($A$5, "hb", $B12), data_range, 8, FALSE)</f>
        <v>#N/A</v>
      </c>
      <c r="G12" s="9" t="e">
        <f ca="1">VLOOKUP(CONCATENATE($A$5, "hb", $B12), data_range, 7, FALSE)</f>
        <v>#N/A</v>
      </c>
      <c r="H12" s="24" t="e">
        <f t="shared" ca="1" si="1"/>
        <v>#N/A</v>
      </c>
      <c r="I12" s="41"/>
      <c r="J12" s="53" t="s">
        <v>5</v>
      </c>
      <c r="K12" s="54" t="e">
        <f ca="1">VLOOKUP(CONCATENATE(K$6, "hb", $J12), data_range, 10, FALSE)</f>
        <v>#N/A</v>
      </c>
      <c r="L12" s="54" t="e">
        <f ca="1">VLOOKUP(CONCATENATE(L$6, "hb", $J12), data_range, 10, FALSE)</f>
        <v>#N/A</v>
      </c>
    </row>
    <row r="13" spans="1:17" x14ac:dyDescent="0.25">
      <c r="B13" s="6" t="s">
        <v>6</v>
      </c>
      <c r="C13" s="9" t="e">
        <f t="shared" ca="1" si="0"/>
        <v>#N/A</v>
      </c>
      <c r="D13" s="9" t="e">
        <f ca="1">VLOOKUP(CONCATENATE($A$5, "hb", $B13), data_range, 5, FALSE)</f>
        <v>#N/A</v>
      </c>
      <c r="E13" s="9" t="e">
        <f ca="1">VLOOKUP(CONCATENATE($A$5, "hb", $B13), data_range, 6, FALSE)</f>
        <v>#N/A</v>
      </c>
      <c r="F13" s="9" t="e">
        <f ca="1">VLOOKUP(CONCATENATE($A$5, "hb", $B13), data_range, 8, FALSE)</f>
        <v>#N/A</v>
      </c>
      <c r="G13" s="9" t="e">
        <f ca="1">VLOOKUP(CONCATENATE($A$5, "hb", $B13), data_range, 7, FALSE)</f>
        <v>#N/A</v>
      </c>
      <c r="H13" s="24" t="e">
        <f t="shared" ca="1" si="1"/>
        <v>#N/A</v>
      </c>
      <c r="I13" s="41"/>
      <c r="J13" s="53" t="s">
        <v>6</v>
      </c>
      <c r="K13" s="54" t="e">
        <f ca="1">VLOOKUP(CONCATENATE(K$6, "hb", $J13), data_range, 10, FALSE)</f>
        <v>#N/A</v>
      </c>
      <c r="L13" s="54" t="e">
        <f ca="1">VLOOKUP(CONCATENATE(L$6, "hb", $J13), data_range, 10, FALSE)</f>
        <v>#N/A</v>
      </c>
    </row>
    <row r="14" spans="1:17" x14ac:dyDescent="0.25">
      <c r="B14" s="6" t="s">
        <v>7</v>
      </c>
      <c r="C14" s="9" t="e">
        <f t="shared" ca="1" si="0"/>
        <v>#N/A</v>
      </c>
      <c r="D14" s="9" t="e">
        <f ca="1">VLOOKUP(CONCATENATE($A$5, "hb", $B14), data_range, 5, FALSE)</f>
        <v>#N/A</v>
      </c>
      <c r="E14" s="9" t="e">
        <f ca="1">VLOOKUP(CONCATENATE($A$5, "hb", $B14), data_range, 6, FALSE)</f>
        <v>#N/A</v>
      </c>
      <c r="F14" s="9" t="e">
        <f ca="1">VLOOKUP(CONCATENATE($A$5, "hb", $B14), data_range, 8, FALSE)</f>
        <v>#N/A</v>
      </c>
      <c r="G14" s="9" t="e">
        <f ca="1">VLOOKUP(CONCATENATE($A$5, "hb", $B14), data_range, 7, FALSE)</f>
        <v>#N/A</v>
      </c>
      <c r="H14" s="24" t="e">
        <f t="shared" ca="1" si="1"/>
        <v>#N/A</v>
      </c>
      <c r="I14" s="41"/>
      <c r="J14" s="53" t="s">
        <v>7</v>
      </c>
      <c r="K14" s="54" t="e">
        <f ca="1">VLOOKUP(CONCATENATE(K$6, "hb", $J14), data_range, 10, FALSE)</f>
        <v>#N/A</v>
      </c>
      <c r="L14" s="54" t="e">
        <f ca="1">VLOOKUP(CONCATENATE(L$6, "hb", $J14), data_range, 10, FALSE)</f>
        <v>#N/A</v>
      </c>
    </row>
    <row r="15" spans="1:17" x14ac:dyDescent="0.25">
      <c r="B15" s="21" t="s">
        <v>8</v>
      </c>
      <c r="C15" s="9" t="e">
        <f t="shared" ca="1" si="0"/>
        <v>#N/A</v>
      </c>
      <c r="D15" s="9" t="e">
        <f ca="1">VLOOKUP(CONCATENATE($A$5, "hb", $B15), data_range, 5, FALSE)</f>
        <v>#N/A</v>
      </c>
      <c r="E15" s="9" t="e">
        <f ca="1">VLOOKUP(CONCATENATE($A$5, "hb", $B15), data_range, 6, FALSE)</f>
        <v>#N/A</v>
      </c>
      <c r="F15" s="9" t="e">
        <f ca="1">VLOOKUP(CONCATENATE($A$5, "hb", $B15), data_range, 8, FALSE)</f>
        <v>#N/A</v>
      </c>
      <c r="G15" s="9" t="e">
        <f ca="1">VLOOKUP(CONCATENATE($A$5, "hb", $B15), data_range, 7, FALSE)</f>
        <v>#N/A</v>
      </c>
      <c r="H15" s="24" t="e">
        <f t="shared" ca="1" si="1"/>
        <v>#N/A</v>
      </c>
      <c r="I15" s="41"/>
      <c r="J15" s="53" t="s">
        <v>8</v>
      </c>
      <c r="K15" s="54" t="e">
        <f ca="1">VLOOKUP(CONCATENATE(K$6, "hb", $J15), data_range, 10, FALSE)</f>
        <v>#N/A</v>
      </c>
      <c r="L15" s="54" t="e">
        <f ca="1">VLOOKUP(CONCATENATE(L$6, "hb", $J15), data_range, 10, FALSE)</f>
        <v>#N/A</v>
      </c>
    </row>
    <row r="16" spans="1:17" x14ac:dyDescent="0.25">
      <c r="B16" s="6" t="s">
        <v>9</v>
      </c>
      <c r="C16" s="9" t="e">
        <f t="shared" ca="1" si="0"/>
        <v>#N/A</v>
      </c>
      <c r="D16" s="9" t="e">
        <f ca="1">VLOOKUP(CONCATENATE($A$5, "hb", $B16), data_range, 5, FALSE)</f>
        <v>#N/A</v>
      </c>
      <c r="E16" s="9" t="e">
        <f ca="1">VLOOKUP(CONCATENATE($A$5, "hb", $B16), data_range, 6, FALSE)</f>
        <v>#N/A</v>
      </c>
      <c r="F16" s="9" t="e">
        <f ca="1">VLOOKUP(CONCATENATE($A$5, "hb", $B16), data_range, 8, FALSE)</f>
        <v>#N/A</v>
      </c>
      <c r="G16" s="9" t="e">
        <f ca="1">VLOOKUP(CONCATENATE($A$5, "hb", $B16), data_range, 7, FALSE)</f>
        <v>#N/A</v>
      </c>
      <c r="H16" s="24" t="e">
        <f t="shared" ca="1" si="1"/>
        <v>#N/A</v>
      </c>
      <c r="I16" s="41"/>
      <c r="J16" s="53" t="s">
        <v>9</v>
      </c>
      <c r="K16" s="54" t="e">
        <f ca="1">VLOOKUP(CONCATENATE(K$6, "hb", $J16), data_range, 10, FALSE)</f>
        <v>#N/A</v>
      </c>
      <c r="L16" s="54" t="e">
        <f ca="1">VLOOKUP(CONCATENATE(L$6, "hb", $J16), data_range, 10, FALSE)</f>
        <v>#N/A</v>
      </c>
    </row>
    <row r="17" spans="2:16" x14ac:dyDescent="0.25">
      <c r="B17" s="6" t="s">
        <v>10</v>
      </c>
      <c r="C17" s="9" t="e">
        <f t="shared" ca="1" si="0"/>
        <v>#N/A</v>
      </c>
      <c r="D17" s="9" t="e">
        <f ca="1">VLOOKUP(CONCATENATE($A$5, "hb", $B17), data_range, 5, FALSE)</f>
        <v>#N/A</v>
      </c>
      <c r="E17" s="9" t="e">
        <f ca="1">VLOOKUP(CONCATENATE($A$5, "hb", $B17), data_range, 6, FALSE)</f>
        <v>#N/A</v>
      </c>
      <c r="F17" s="9" t="e">
        <f ca="1">VLOOKUP(CONCATENATE($A$5, "hb", $B17), data_range, 8, FALSE)</f>
        <v>#N/A</v>
      </c>
      <c r="G17" s="9" t="e">
        <f ca="1">VLOOKUP(CONCATENATE($A$5, "hb", $B17), data_range, 7, FALSE)</f>
        <v>#N/A</v>
      </c>
      <c r="H17" s="24" t="e">
        <f t="shared" ca="1" si="1"/>
        <v>#N/A</v>
      </c>
      <c r="I17" s="41"/>
      <c r="J17" s="53" t="s">
        <v>10</v>
      </c>
      <c r="K17" s="54" t="e">
        <f ca="1">VLOOKUP(CONCATENATE(K$6, "hb", $J17), data_range, 10, FALSE)</f>
        <v>#N/A</v>
      </c>
      <c r="L17" s="54" t="e">
        <f ca="1">VLOOKUP(CONCATENATE(L$6, "hb", $J17), data_range, 10, FALSE)</f>
        <v>#N/A</v>
      </c>
      <c r="M17" s="28"/>
      <c r="N17" s="28"/>
      <c r="O17" s="28"/>
      <c r="P17" s="28"/>
    </row>
    <row r="18" spans="2:16" x14ac:dyDescent="0.25">
      <c r="B18" s="6" t="s">
        <v>11</v>
      </c>
      <c r="C18" s="9" t="e">
        <f t="shared" ca="1" si="0"/>
        <v>#N/A</v>
      </c>
      <c r="D18" s="9" t="e">
        <f ca="1">VLOOKUP(CONCATENATE($A$5, "hb", $B18), data_range, 5, FALSE)</f>
        <v>#N/A</v>
      </c>
      <c r="E18" s="9" t="e">
        <f ca="1">VLOOKUP(CONCATENATE($A$5, "hb", $B18), data_range, 6, FALSE)</f>
        <v>#N/A</v>
      </c>
      <c r="F18" s="9" t="e">
        <f ca="1">VLOOKUP(CONCATENATE($A$5, "hb", $B18), data_range, 8, FALSE)</f>
        <v>#N/A</v>
      </c>
      <c r="G18" s="9" t="e">
        <f ca="1">VLOOKUP(CONCATENATE($A$5, "hb", $B18), data_range, 7, FALSE)</f>
        <v>#N/A</v>
      </c>
      <c r="H18" s="24" t="e">
        <f t="shared" ca="1" si="1"/>
        <v>#N/A</v>
      </c>
      <c r="I18" s="41"/>
      <c r="J18" s="53" t="s">
        <v>11</v>
      </c>
      <c r="K18" s="54" t="e">
        <f ca="1">VLOOKUP(CONCATENATE(K$6, "hb", $J18), data_range, 10, FALSE)</f>
        <v>#N/A</v>
      </c>
      <c r="L18" s="54" t="e">
        <f ca="1">VLOOKUP(CONCATENATE(L$6, "hb", $J18), data_range, 10, FALSE)</f>
        <v>#N/A</v>
      </c>
      <c r="M18" s="28"/>
      <c r="N18" s="28"/>
      <c r="O18" s="28"/>
      <c r="P18" s="28"/>
    </row>
    <row r="19" spans="2:16" x14ac:dyDescent="0.25">
      <c r="B19" s="6" t="s">
        <v>12</v>
      </c>
      <c r="C19" s="9" t="e">
        <f t="shared" ca="1" si="0"/>
        <v>#N/A</v>
      </c>
      <c r="D19" s="9" t="e">
        <f ca="1">VLOOKUP(CONCATENATE($A$5, "hb", $B19), data_range, 5, FALSE)</f>
        <v>#N/A</v>
      </c>
      <c r="E19" s="9" t="e">
        <f ca="1">VLOOKUP(CONCATENATE($A$5, "hb", $B19), data_range, 6, FALSE)</f>
        <v>#N/A</v>
      </c>
      <c r="F19" s="9" t="e">
        <f ca="1">VLOOKUP(CONCATENATE($A$5, "hb", $B19), data_range, 8, FALSE)</f>
        <v>#N/A</v>
      </c>
      <c r="G19" s="9" t="e">
        <f ca="1">VLOOKUP(CONCATENATE($A$5, "hb", $B19), data_range, 7, FALSE)</f>
        <v>#N/A</v>
      </c>
      <c r="H19" s="24" t="e">
        <f t="shared" ca="1" si="1"/>
        <v>#N/A</v>
      </c>
      <c r="I19" s="41"/>
      <c r="J19" s="53" t="s">
        <v>12</v>
      </c>
      <c r="K19" s="54" t="e">
        <f ca="1">VLOOKUP(CONCATENATE(K$6, "hb", $J19), data_range, 10, FALSE)</f>
        <v>#N/A</v>
      </c>
      <c r="L19" s="54" t="e">
        <f ca="1">VLOOKUP(CONCATENATE(L$6, "hb", $J19), data_range, 10, FALSE)</f>
        <v>#N/A</v>
      </c>
      <c r="M19" s="28"/>
      <c r="N19" s="28"/>
      <c r="O19" s="28"/>
      <c r="P19" s="28"/>
    </row>
    <row r="20" spans="2:16" x14ac:dyDescent="0.25">
      <c r="B20" s="21" t="s">
        <v>57</v>
      </c>
      <c r="C20" s="9" t="e">
        <f t="shared" ca="1" si="0"/>
        <v>#N/A</v>
      </c>
      <c r="D20" s="9" t="e">
        <f ca="1">VLOOKUP(CONCATENATE($A$5, "hb", $B20), data_range, 5, FALSE)</f>
        <v>#N/A</v>
      </c>
      <c r="E20" s="9" t="e">
        <f ca="1">VLOOKUP(CONCATENATE($A$5, "hb", $B20), data_range, 6, FALSE)</f>
        <v>#N/A</v>
      </c>
      <c r="F20" s="9" t="e">
        <f ca="1">VLOOKUP(CONCATENATE($A$5, "hb", $B20), data_range, 8, FALSE)</f>
        <v>#N/A</v>
      </c>
      <c r="G20" s="9" t="e">
        <f ca="1">VLOOKUP(CONCATENATE($A$5, "hb", $B20), data_range, 7, FALSE)</f>
        <v>#N/A</v>
      </c>
      <c r="H20" s="25" t="e">
        <f t="shared" ca="1" si="1"/>
        <v>#N/A</v>
      </c>
      <c r="I20" s="41"/>
      <c r="J20" s="53" t="s">
        <v>57</v>
      </c>
      <c r="K20" s="54" t="e">
        <f ca="1">VLOOKUP(CONCATENATE(K$6, "hb", $J20), data_range, 10, FALSE)</f>
        <v>#N/A</v>
      </c>
      <c r="L20" s="54" t="e">
        <f ca="1">VLOOKUP(CONCATENATE(L$6, "hb", $J20), data_range, 10, FALSE)</f>
        <v>#N/A</v>
      </c>
      <c r="M20" s="28"/>
      <c r="N20" s="28"/>
      <c r="O20" s="28"/>
      <c r="P20" s="28"/>
    </row>
    <row r="21" spans="2:16" x14ac:dyDescent="0.25">
      <c r="B21" s="8" t="s">
        <v>0</v>
      </c>
      <c r="C21" s="10" t="e">
        <f ca="1">SUM(C7:C20)</f>
        <v>#N/A</v>
      </c>
      <c r="D21" s="10" t="e">
        <f ca="1">VLOOKUP(CONCATENATE($A$5, "hb", $B21), data_range, 5, FALSE)</f>
        <v>#N/A</v>
      </c>
      <c r="E21" s="10" t="e">
        <f ca="1">VLOOKUP(CONCATENATE($A$5, "hb", $B21), data_range, 6, FALSE)</f>
        <v>#N/A</v>
      </c>
      <c r="F21" s="10" t="e">
        <f ca="1">VLOOKUP(CONCATENATE($A$5, "hb", $B21), data_range, 8, FALSE)</f>
        <v>#N/A</v>
      </c>
      <c r="G21" s="10" t="e">
        <f ca="1">VLOOKUP(CONCATENATE($A$5, "hb", $B21), data_range, 7, FALSE)</f>
        <v>#N/A</v>
      </c>
      <c r="H21" s="26" t="e">
        <f t="shared" ca="1" si="1"/>
        <v>#N/A</v>
      </c>
      <c r="I21" s="41"/>
      <c r="J21" s="53" t="s">
        <v>0</v>
      </c>
      <c r="K21" s="54" t="e">
        <f ca="1">VLOOKUP(CONCATENATE(K$6, "hb", $J21), data_range, 10, FALSE)</f>
        <v>#N/A</v>
      </c>
      <c r="L21" s="54" t="e">
        <f ca="1">VLOOKUP(CONCATENATE(L$6, "hb", $J21), data_range, 10, FALSE)</f>
        <v>#N/A</v>
      </c>
      <c r="M21" s="28"/>
      <c r="N21" s="28"/>
      <c r="O21" s="28"/>
      <c r="P21" s="28"/>
    </row>
    <row r="22" spans="2:16" x14ac:dyDescent="0.25">
      <c r="J22" s="38"/>
      <c r="K22" s="28"/>
      <c r="L22" s="28"/>
      <c r="M22" s="28"/>
      <c r="N22" s="28"/>
      <c r="O22" s="28"/>
      <c r="P22" s="28"/>
    </row>
    <row r="23" spans="2:16" x14ac:dyDescent="0.25">
      <c r="B23" s="2" t="s">
        <v>32</v>
      </c>
      <c r="C23" s="2"/>
      <c r="J23" s="37"/>
      <c r="K23" s="4"/>
      <c r="L23" s="4"/>
      <c r="M23" s="4"/>
      <c r="N23" s="4"/>
      <c r="O23" s="4"/>
      <c r="P23" s="28"/>
    </row>
    <row r="24" spans="2:16" x14ac:dyDescent="0.25">
      <c r="B24" s="3" t="s">
        <v>21</v>
      </c>
      <c r="C24" s="3"/>
      <c r="J24" s="37"/>
      <c r="K24" s="4"/>
      <c r="L24" s="4"/>
      <c r="M24" s="4"/>
      <c r="N24" s="4"/>
      <c r="O24" s="4"/>
      <c r="P24" s="28"/>
    </row>
    <row r="25" spans="2:16" x14ac:dyDescent="0.25">
      <c r="B25" s="2" t="s">
        <v>64</v>
      </c>
      <c r="J25" s="37"/>
      <c r="K25" s="4"/>
      <c r="L25" s="4"/>
      <c r="M25" s="4"/>
      <c r="N25" s="4"/>
      <c r="O25" s="4"/>
      <c r="P25" s="28"/>
    </row>
    <row r="26" spans="2:16" x14ac:dyDescent="0.25">
      <c r="B26" s="2" t="s">
        <v>65</v>
      </c>
      <c r="M26" s="4"/>
      <c r="N26" s="4"/>
      <c r="O26" s="4"/>
      <c r="P26" s="28"/>
    </row>
    <row r="27" spans="2:16" x14ac:dyDescent="0.25">
      <c r="M27" s="4"/>
      <c r="N27" s="4"/>
      <c r="O27" s="4"/>
      <c r="P27" s="28"/>
    </row>
    <row r="28" spans="2:16" x14ac:dyDescent="0.25">
      <c r="M28" s="4"/>
      <c r="N28" s="4"/>
      <c r="O28" s="4"/>
      <c r="P28" s="28"/>
    </row>
    <row r="29" spans="2:16" x14ac:dyDescent="0.25">
      <c r="M29" s="4"/>
      <c r="N29" s="4"/>
      <c r="O29" s="4"/>
      <c r="P29" s="28"/>
    </row>
    <row r="30" spans="2:16" x14ac:dyDescent="0.25">
      <c r="M30" s="4"/>
      <c r="N30" s="4"/>
      <c r="O30" s="4"/>
      <c r="P30" s="28"/>
    </row>
    <row r="31" spans="2:16" x14ac:dyDescent="0.25">
      <c r="M31" s="4"/>
      <c r="N31" s="4"/>
      <c r="O31" s="4"/>
      <c r="P31" s="28"/>
    </row>
    <row r="32" spans="2:16" x14ac:dyDescent="0.25">
      <c r="M32" s="4"/>
      <c r="N32" s="4"/>
      <c r="O32" s="4"/>
      <c r="P32" s="28"/>
    </row>
    <row r="33" spans="10:16" x14ac:dyDescent="0.25">
      <c r="M33" s="4"/>
      <c r="N33" s="4"/>
      <c r="O33" s="4"/>
      <c r="P33" s="28"/>
    </row>
    <row r="34" spans="10:16" x14ac:dyDescent="0.25">
      <c r="M34" s="4"/>
      <c r="N34" s="4"/>
      <c r="O34" s="4"/>
      <c r="P34" s="28"/>
    </row>
    <row r="35" spans="10:16" x14ac:dyDescent="0.25">
      <c r="M35" s="4"/>
      <c r="N35" s="4"/>
      <c r="O35" s="4"/>
      <c r="P35" s="28"/>
    </row>
    <row r="36" spans="10:16" x14ac:dyDescent="0.25">
      <c r="M36" s="4"/>
      <c r="N36" s="4"/>
      <c r="O36" s="4"/>
      <c r="P36" s="28"/>
    </row>
    <row r="37" spans="10:16" x14ac:dyDescent="0.25">
      <c r="M37" s="4"/>
      <c r="N37" s="4"/>
      <c r="O37" s="4"/>
      <c r="P37" s="28"/>
    </row>
    <row r="38" spans="10:16" x14ac:dyDescent="0.25">
      <c r="M38" s="4"/>
      <c r="N38" s="4"/>
      <c r="O38" s="4"/>
      <c r="P38" s="28"/>
    </row>
    <row r="39" spans="10:16" x14ac:dyDescent="0.25">
      <c r="M39" s="4"/>
      <c r="N39" s="4"/>
      <c r="O39" s="4"/>
      <c r="P39" s="28"/>
    </row>
    <row r="40" spans="10:16" x14ac:dyDescent="0.25">
      <c r="M40" s="4"/>
      <c r="N40" s="4"/>
      <c r="O40" s="4"/>
      <c r="P40" s="28"/>
    </row>
    <row r="41" spans="10:16" x14ac:dyDescent="0.25">
      <c r="M41" s="4"/>
      <c r="N41" s="4"/>
      <c r="O41" s="4"/>
      <c r="P41" s="28"/>
    </row>
    <row r="42" spans="10:16" x14ac:dyDescent="0.25">
      <c r="J42" s="37"/>
      <c r="K42" s="4"/>
      <c r="L42" s="4"/>
      <c r="M42" s="4"/>
      <c r="N42" s="4"/>
      <c r="O42" s="4"/>
      <c r="P42" s="28"/>
    </row>
    <row r="43" spans="10:16" x14ac:dyDescent="0.25">
      <c r="J43" s="37"/>
      <c r="K43" s="4"/>
      <c r="L43" s="4"/>
      <c r="M43" s="4"/>
      <c r="N43" s="4"/>
      <c r="O43" s="4"/>
      <c r="P43" s="28"/>
    </row>
    <row r="44" spans="10:16" x14ac:dyDescent="0.25">
      <c r="J44" s="37"/>
      <c r="K44" s="4"/>
      <c r="L44" s="4"/>
      <c r="M44" s="4"/>
      <c r="N44" s="4"/>
      <c r="O44" s="4"/>
      <c r="P44" s="28"/>
    </row>
    <row r="45" spans="10:16" x14ac:dyDescent="0.25">
      <c r="J45" s="37"/>
      <c r="K45" s="4"/>
      <c r="L45" s="4"/>
      <c r="M45" s="4"/>
      <c r="N45" s="4"/>
      <c r="O45" s="4"/>
      <c r="P45" s="28"/>
    </row>
    <row r="46" spans="10:16" x14ac:dyDescent="0.25">
      <c r="J46" s="37"/>
      <c r="K46" s="4"/>
      <c r="L46" s="4"/>
      <c r="M46" s="4"/>
      <c r="N46" s="4"/>
      <c r="O46" s="4"/>
      <c r="P46" s="28"/>
    </row>
    <row r="47" spans="10:16" x14ac:dyDescent="0.25">
      <c r="J47" s="38"/>
      <c r="K47" s="28"/>
      <c r="L47" s="28"/>
      <c r="M47" s="28"/>
      <c r="N47" s="28"/>
      <c r="O47" s="28"/>
      <c r="P47" s="28"/>
    </row>
  </sheetData>
  <pageMargins left="0.70866141732283472" right="0.70866141732283472" top="0.74803149606299213" bottom="0.74803149606299213" header="0.31496062992125984" footer="0.31496062992125984"/>
  <pageSetup scale="64"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Drop Down 1">
              <controlPr defaultSize="0" autoLine="0" autoPict="0">
                <anchor moveWithCells="1">
                  <from>
                    <xdr:col>2</xdr:col>
                    <xdr:colOff>247650</xdr:colOff>
                    <xdr:row>3</xdr:row>
                    <xdr:rowOff>19050</xdr:rowOff>
                  </from>
                  <to>
                    <xdr:col>3</xdr:col>
                    <xdr:colOff>38100</xdr:colOff>
                    <xdr:row>3</xdr:row>
                    <xdr:rowOff>219075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77"/>
  <sheetViews>
    <sheetView showGridLines="0" zoomScaleNormal="100" workbookViewId="0"/>
  </sheetViews>
  <sheetFormatPr defaultRowHeight="15" x14ac:dyDescent="0.25"/>
  <cols>
    <col min="1" max="1" width="3.7109375" style="48" customWidth="1"/>
    <col min="2" max="2" width="29" style="4" customWidth="1"/>
    <col min="3" max="8" width="21.85546875" style="4" customWidth="1"/>
    <col min="9" max="9" width="10.140625" style="39" customWidth="1"/>
    <col min="10" max="10" width="27.5703125" style="51" bestFit="1" customWidth="1"/>
    <col min="11" max="12" width="10.140625" style="42" bestFit="1" customWidth="1"/>
    <col min="13" max="17" width="9.140625" style="42"/>
    <col min="18" max="16384" width="9.140625" style="4"/>
  </cols>
  <sheetData>
    <row r="1" spans="1:17" x14ac:dyDescent="0.25">
      <c r="A1" s="48" t="str">
        <f>'Contents &amp; Notes'!B1</f>
        <v xml:space="preserve"> </v>
      </c>
    </row>
    <row r="2" spans="1:17" ht="18.75" x14ac:dyDescent="0.3">
      <c r="B2" s="15" t="str">
        <f xml:space="preserve"> "Tab 3: Percentage of people referred that received 12 months dementia post-diagnostic support by Integration Joint Board (IJB); " &amp; A5 &amp; A6</f>
        <v>Tab 3: Percentage of people referred that received 12 months dementia post-diagnostic support by Integration Joint Board (IJB); 2017/18ᴾ</v>
      </c>
      <c r="C2" s="15"/>
    </row>
    <row r="3" spans="1:17" ht="18.75" x14ac:dyDescent="0.3">
      <c r="B3" s="15"/>
      <c r="C3" s="15"/>
    </row>
    <row r="4" spans="1:17" ht="18.75" x14ac:dyDescent="0.3">
      <c r="A4" s="48">
        <v>2</v>
      </c>
      <c r="B4" s="15" t="s">
        <v>61</v>
      </c>
      <c r="C4" s="15"/>
    </row>
    <row r="5" spans="1:17" x14ac:dyDescent="0.25">
      <c r="A5" s="49" t="str">
        <f xml:space="preserve"> VLOOKUP(A4, calculation!A1:B2, 2, FALSE)</f>
        <v>2017/18</v>
      </c>
    </row>
    <row r="6" spans="1:17" s="19" customFormat="1" ht="33" customHeight="1" x14ac:dyDescent="0.25">
      <c r="A6" s="47" t="str">
        <f>IF(A4=1,"ᴿ","ᴾ")</f>
        <v>ᴾ</v>
      </c>
      <c r="B6" s="18"/>
      <c r="C6" s="7" t="s">
        <v>27</v>
      </c>
      <c r="D6" s="31" t="s">
        <v>55</v>
      </c>
      <c r="E6" s="32" t="s">
        <v>66</v>
      </c>
      <c r="F6" s="32" t="s">
        <v>36</v>
      </c>
      <c r="G6" s="32" t="s">
        <v>56</v>
      </c>
      <c r="H6" s="31" t="s">
        <v>23</v>
      </c>
      <c r="I6" s="40"/>
      <c r="J6" s="67"/>
      <c r="K6" s="68" t="s">
        <v>58</v>
      </c>
      <c r="L6" s="68" t="s">
        <v>59</v>
      </c>
      <c r="M6" s="44"/>
      <c r="N6" s="44"/>
      <c r="O6" s="44"/>
      <c r="P6" s="44"/>
      <c r="Q6" s="44"/>
    </row>
    <row r="7" spans="1:17" x14ac:dyDescent="0.25">
      <c r="B7" s="21" t="s">
        <v>67</v>
      </c>
      <c r="C7" s="9" t="e">
        <f ca="1">SUM(D7:G7)</f>
        <v>#N/A</v>
      </c>
      <c r="D7" s="9" t="e">
        <f ca="1">VLOOKUP(CONCATENATE($A$5, "ijb", $B7), data_range, 5, FALSE)</f>
        <v>#N/A</v>
      </c>
      <c r="E7" s="9" t="e">
        <f ca="1">VLOOKUP(CONCATENATE($A$5, "ijb", $B7), data_range, 6, FALSE)</f>
        <v>#N/A</v>
      </c>
      <c r="F7" s="9" t="e">
        <f ca="1">VLOOKUP(CONCATENATE($A$5, "ijb", $B7), data_range, 8, FALSE)</f>
        <v>#N/A</v>
      </c>
      <c r="G7" s="9" t="e">
        <f ca="1">VLOOKUP(CONCATENATE($A$5, "ijb", $B7), data_range, 7, FALSE)</f>
        <v>#N/A</v>
      </c>
      <c r="H7" s="23" t="e">
        <f ca="1">(D7+E7)/(C7-F7)</f>
        <v>#N/A</v>
      </c>
      <c r="I7" s="41"/>
      <c r="J7" s="68" t="s">
        <v>67</v>
      </c>
      <c r="K7" s="69" t="e">
        <f ca="1">VLOOKUP(CONCATENATE(K$6, "ijb", $J7), data_range, 10, FALSE)</f>
        <v>#N/A</v>
      </c>
      <c r="L7" s="69" t="e">
        <f ca="1">VLOOKUP(CONCATENATE(L$6, "ijb", $J7), data_range, 10, FALSE)</f>
        <v>#N/A</v>
      </c>
    </row>
    <row r="8" spans="1:17" x14ac:dyDescent="0.25">
      <c r="B8" s="21" t="s">
        <v>68</v>
      </c>
      <c r="C8" s="9" t="e">
        <f t="shared" ref="C8:C38" ca="1" si="0">SUM(D8:G8)</f>
        <v>#N/A</v>
      </c>
      <c r="D8" s="9" t="e">
        <f ca="1">VLOOKUP(CONCATENATE($A$5, "ijb", $B8), data_range, 5, FALSE)</f>
        <v>#N/A</v>
      </c>
      <c r="E8" s="9" t="e">
        <f ca="1">VLOOKUP(CONCATENATE($A$5, "ijb", $B8), data_range, 6, FALSE)</f>
        <v>#N/A</v>
      </c>
      <c r="F8" s="9" t="e">
        <f ca="1">VLOOKUP(CONCATENATE($A$5, "ijb", $B8), data_range, 8, FALSE)</f>
        <v>#N/A</v>
      </c>
      <c r="G8" s="9" t="e">
        <f ca="1">VLOOKUP(CONCATENATE($A$5, "ijb", $B8), data_range, 7, FALSE)</f>
        <v>#N/A</v>
      </c>
      <c r="H8" s="24" t="e">
        <f t="shared" ref="H8:H38" ca="1" si="1">(D8+E8)/(C8-F8)</f>
        <v>#N/A</v>
      </c>
      <c r="I8" s="41"/>
      <c r="J8" s="68" t="s">
        <v>68</v>
      </c>
      <c r="K8" s="69" t="e">
        <f ca="1">VLOOKUP(CONCATENATE(K$6, "ijb", $J8), data_range, 10, FALSE)</f>
        <v>#N/A</v>
      </c>
      <c r="L8" s="69" t="e">
        <f ca="1">VLOOKUP(CONCATENATE(L$6, "ijb", $J8), data_range, 10, FALSE)</f>
        <v>#N/A</v>
      </c>
    </row>
    <row r="9" spans="1:17" x14ac:dyDescent="0.25">
      <c r="B9" s="21" t="s">
        <v>69</v>
      </c>
      <c r="C9" s="9" t="e">
        <f t="shared" ca="1" si="0"/>
        <v>#N/A</v>
      </c>
      <c r="D9" s="9" t="e">
        <f ca="1">VLOOKUP(CONCATENATE($A$5, "ijb", $B9), data_range, 5, FALSE)</f>
        <v>#N/A</v>
      </c>
      <c r="E9" s="9" t="e">
        <f ca="1">VLOOKUP(CONCATENATE($A$5, "ijb", $B9), data_range, 6, FALSE)</f>
        <v>#N/A</v>
      </c>
      <c r="F9" s="9" t="e">
        <f ca="1">VLOOKUP(CONCATENATE($A$5, "ijb", $B9), data_range, 8, FALSE)</f>
        <v>#N/A</v>
      </c>
      <c r="G9" s="9" t="e">
        <f ca="1">VLOOKUP(CONCATENATE($A$5, "ijb", $B9), data_range, 7, FALSE)</f>
        <v>#N/A</v>
      </c>
      <c r="H9" s="24" t="e">
        <f t="shared" ca="1" si="1"/>
        <v>#N/A</v>
      </c>
      <c r="I9" s="41"/>
      <c r="J9" s="68" t="s">
        <v>69</v>
      </c>
      <c r="K9" s="69" t="e">
        <f ca="1">VLOOKUP(CONCATENATE(K$6, "ijb", $J9), data_range, 10, FALSE)</f>
        <v>#N/A</v>
      </c>
      <c r="L9" s="69" t="e">
        <f ca="1">VLOOKUP(CONCATENATE(L$6, "ijb", $J9), data_range, 10, FALSE)</f>
        <v>#N/A</v>
      </c>
    </row>
    <row r="10" spans="1:17" x14ac:dyDescent="0.25">
      <c r="B10" s="21" t="s">
        <v>70</v>
      </c>
      <c r="C10" s="9" t="e">
        <f t="shared" ca="1" si="0"/>
        <v>#N/A</v>
      </c>
      <c r="D10" s="9" t="e">
        <f ca="1">VLOOKUP(CONCATENATE($A$5, "ijb", $B10), data_range, 5, FALSE)</f>
        <v>#N/A</v>
      </c>
      <c r="E10" s="9" t="e">
        <f ca="1">VLOOKUP(CONCATENATE($A$5, "ijb", $B10), data_range, 6, FALSE)</f>
        <v>#N/A</v>
      </c>
      <c r="F10" s="9" t="e">
        <f ca="1">VLOOKUP(CONCATENATE($A$5, "ijb", $B10), data_range, 8, FALSE)</f>
        <v>#N/A</v>
      </c>
      <c r="G10" s="9" t="e">
        <f ca="1">VLOOKUP(CONCATENATE($A$5, "ijb", $B10), data_range, 7, FALSE)</f>
        <v>#N/A</v>
      </c>
      <c r="H10" s="24" t="e">
        <f t="shared" ca="1" si="1"/>
        <v>#N/A</v>
      </c>
      <c r="I10" s="41"/>
      <c r="J10" s="68" t="s">
        <v>70</v>
      </c>
      <c r="K10" s="69" t="e">
        <f ca="1">VLOOKUP(CONCATENATE(K$6, "ijb", $J10), data_range, 10, FALSE)</f>
        <v>#N/A</v>
      </c>
      <c r="L10" s="69" t="e">
        <f ca="1">VLOOKUP(CONCATENATE(L$6, "ijb", $J10), data_range, 10, FALSE)</f>
        <v>#N/A</v>
      </c>
    </row>
    <row r="11" spans="1:17" x14ac:dyDescent="0.25">
      <c r="B11" s="21" t="s">
        <v>71</v>
      </c>
      <c r="C11" s="9" t="e">
        <f t="shared" ca="1" si="0"/>
        <v>#N/A</v>
      </c>
      <c r="D11" s="9" t="e">
        <f ca="1">VLOOKUP(CONCATENATE($A$5, "ijb", $B11), data_range, 5, FALSE)</f>
        <v>#N/A</v>
      </c>
      <c r="E11" s="9" t="e">
        <f ca="1">VLOOKUP(CONCATENATE($A$5, "ijb", $B11), data_range, 6, FALSE)</f>
        <v>#N/A</v>
      </c>
      <c r="F11" s="9" t="e">
        <f ca="1">VLOOKUP(CONCATENATE($A$5, "ijb", $B11), data_range, 8, FALSE)</f>
        <v>#N/A</v>
      </c>
      <c r="G11" s="9" t="e">
        <f ca="1">VLOOKUP(CONCATENATE($A$5, "ijb", $B11), data_range, 7, FALSE)</f>
        <v>#N/A</v>
      </c>
      <c r="H11" s="24" t="e">
        <f t="shared" ca="1" si="1"/>
        <v>#N/A</v>
      </c>
      <c r="I11" s="41"/>
      <c r="J11" s="68" t="s">
        <v>71</v>
      </c>
      <c r="K11" s="69" t="e">
        <f ca="1">VLOOKUP(CONCATENATE(K$6, "ijb", $J11), data_range, 10, FALSE)</f>
        <v>#N/A</v>
      </c>
      <c r="L11" s="69" t="e">
        <f ca="1">VLOOKUP(CONCATENATE(L$6, "ijb", $J11), data_range, 10, FALSE)</f>
        <v>#N/A</v>
      </c>
    </row>
    <row r="12" spans="1:17" x14ac:dyDescent="0.25">
      <c r="B12" s="21" t="s">
        <v>72</v>
      </c>
      <c r="C12" s="9" t="e">
        <f t="shared" ca="1" si="0"/>
        <v>#N/A</v>
      </c>
      <c r="D12" s="9" t="e">
        <f ca="1">VLOOKUP(CONCATENATE($A$5, "ijb", $B12), data_range, 5, FALSE)</f>
        <v>#N/A</v>
      </c>
      <c r="E12" s="9" t="e">
        <f ca="1">VLOOKUP(CONCATENATE($A$5, "ijb", $B12), data_range, 6, FALSE)</f>
        <v>#N/A</v>
      </c>
      <c r="F12" s="9" t="e">
        <f ca="1">VLOOKUP(CONCATENATE($A$5, "ijb", $B12), data_range, 8, FALSE)</f>
        <v>#N/A</v>
      </c>
      <c r="G12" s="9" t="e">
        <f ca="1">VLOOKUP(CONCATENATE($A$5, "ijb", $B12), data_range, 7, FALSE)</f>
        <v>#N/A</v>
      </c>
      <c r="H12" s="24" t="e">
        <f t="shared" ca="1" si="1"/>
        <v>#N/A</v>
      </c>
      <c r="I12" s="41"/>
      <c r="J12" s="68" t="s">
        <v>72</v>
      </c>
      <c r="K12" s="69" t="e">
        <f ca="1">VLOOKUP(CONCATENATE(K$6, "ijb", $J12), data_range, 10, FALSE)</f>
        <v>#N/A</v>
      </c>
      <c r="L12" s="69" t="e">
        <f ca="1">VLOOKUP(CONCATENATE(L$6, "ijb", $J12), data_range, 10, FALSE)</f>
        <v>#N/A</v>
      </c>
    </row>
    <row r="13" spans="1:17" x14ac:dyDescent="0.25">
      <c r="B13" s="21" t="s">
        <v>73</v>
      </c>
      <c r="C13" s="9" t="e">
        <f t="shared" ca="1" si="0"/>
        <v>#N/A</v>
      </c>
      <c r="D13" s="9" t="e">
        <f ca="1">VLOOKUP(CONCATENATE($A$5, "ijb", $B13), data_range, 5, FALSE)</f>
        <v>#N/A</v>
      </c>
      <c r="E13" s="9" t="e">
        <f ca="1">VLOOKUP(CONCATENATE($A$5, "ijb", $B13), data_range, 6, FALSE)</f>
        <v>#N/A</v>
      </c>
      <c r="F13" s="9" t="e">
        <f ca="1">VLOOKUP(CONCATENATE($A$5, "ijb", $B13), data_range, 8, FALSE)</f>
        <v>#N/A</v>
      </c>
      <c r="G13" s="9" t="e">
        <f ca="1">VLOOKUP(CONCATENATE($A$5, "ijb", $B13), data_range, 7, FALSE)</f>
        <v>#N/A</v>
      </c>
      <c r="H13" s="24" t="e">
        <f t="shared" ca="1" si="1"/>
        <v>#N/A</v>
      </c>
      <c r="I13" s="41"/>
      <c r="J13" s="68" t="s">
        <v>73</v>
      </c>
      <c r="K13" s="69" t="e">
        <f ca="1">VLOOKUP(CONCATENATE(K$6, "ijb", $J13), data_range, 10, FALSE)</f>
        <v>#N/A</v>
      </c>
      <c r="L13" s="69" t="e">
        <f ca="1">VLOOKUP(CONCATENATE(L$6, "ijb", $J13), data_range, 10, FALSE)</f>
        <v>#N/A</v>
      </c>
    </row>
    <row r="14" spans="1:17" x14ac:dyDescent="0.25">
      <c r="B14" s="21" t="s">
        <v>74</v>
      </c>
      <c r="C14" s="9" t="e">
        <f t="shared" ca="1" si="0"/>
        <v>#N/A</v>
      </c>
      <c r="D14" s="9" t="e">
        <f ca="1">VLOOKUP(CONCATENATE($A$5, "ijb", $B14), data_range, 5, FALSE)</f>
        <v>#N/A</v>
      </c>
      <c r="E14" s="9" t="e">
        <f ca="1">VLOOKUP(CONCATENATE($A$5, "ijb", $B14), data_range, 6, FALSE)</f>
        <v>#N/A</v>
      </c>
      <c r="F14" s="9" t="e">
        <f ca="1">VLOOKUP(CONCATENATE($A$5, "ijb", $B14), data_range, 8, FALSE)</f>
        <v>#N/A</v>
      </c>
      <c r="G14" s="9" t="e">
        <f ca="1">VLOOKUP(CONCATENATE($A$5, "ijb", $B14), data_range, 7, FALSE)</f>
        <v>#N/A</v>
      </c>
      <c r="H14" s="24" t="e">
        <f t="shared" ca="1" si="1"/>
        <v>#N/A</v>
      </c>
      <c r="I14" s="41"/>
      <c r="J14" s="68" t="s">
        <v>74</v>
      </c>
      <c r="K14" s="69" t="e">
        <f ca="1">VLOOKUP(CONCATENATE(K$6, "ijb", $J14), data_range, 10, FALSE)</f>
        <v>#N/A</v>
      </c>
      <c r="L14" s="69" t="e">
        <f ca="1">VLOOKUP(CONCATENATE(L$6, "ijb", $J14), data_range, 10, FALSE)</f>
        <v>#N/A</v>
      </c>
    </row>
    <row r="15" spans="1:17" x14ac:dyDescent="0.25">
      <c r="B15" s="21" t="s">
        <v>75</v>
      </c>
      <c r="C15" s="9" t="e">
        <f t="shared" ca="1" si="0"/>
        <v>#N/A</v>
      </c>
      <c r="D15" s="9" t="e">
        <f ca="1">VLOOKUP(CONCATENATE($A$5, "ijb", $B15), data_range, 5, FALSE)</f>
        <v>#N/A</v>
      </c>
      <c r="E15" s="9" t="e">
        <f ca="1">VLOOKUP(CONCATENATE($A$5, "ijb", $B15), data_range, 6, FALSE)</f>
        <v>#N/A</v>
      </c>
      <c r="F15" s="9" t="e">
        <f ca="1">VLOOKUP(CONCATENATE($A$5, "ijb", $B15), data_range, 8, FALSE)</f>
        <v>#N/A</v>
      </c>
      <c r="G15" s="9" t="e">
        <f ca="1">VLOOKUP(CONCATENATE($A$5, "ijb", $B15), data_range, 7, FALSE)</f>
        <v>#N/A</v>
      </c>
      <c r="H15" s="24" t="e">
        <f t="shared" ca="1" si="1"/>
        <v>#N/A</v>
      </c>
      <c r="I15" s="41"/>
      <c r="J15" s="68" t="s">
        <v>75</v>
      </c>
      <c r="K15" s="69" t="e">
        <f ca="1">VLOOKUP(CONCATENATE(K$6, "ijb", $J15), data_range, 10, FALSE)</f>
        <v>#N/A</v>
      </c>
      <c r="L15" s="69" t="e">
        <f ca="1">VLOOKUP(CONCATENATE(L$6, "ijb", $J15), data_range, 10, FALSE)</f>
        <v>#N/A</v>
      </c>
    </row>
    <row r="16" spans="1:17" x14ac:dyDescent="0.25">
      <c r="B16" s="21" t="s">
        <v>76</v>
      </c>
      <c r="C16" s="9" t="e">
        <f t="shared" ca="1" si="0"/>
        <v>#N/A</v>
      </c>
      <c r="D16" s="9" t="e">
        <f ca="1">VLOOKUP(CONCATENATE($A$5, "ijb", $B16), data_range, 5, FALSE)</f>
        <v>#N/A</v>
      </c>
      <c r="E16" s="9" t="e">
        <f ca="1">VLOOKUP(CONCATENATE($A$5, "ijb", $B16), data_range, 6, FALSE)</f>
        <v>#N/A</v>
      </c>
      <c r="F16" s="9" t="e">
        <f ca="1">VLOOKUP(CONCATENATE($A$5, "ijb", $B16), data_range, 8, FALSE)</f>
        <v>#N/A</v>
      </c>
      <c r="G16" s="9" t="e">
        <f ca="1">VLOOKUP(CONCATENATE($A$5, "ijb", $B16), data_range, 7, FALSE)</f>
        <v>#N/A</v>
      </c>
      <c r="H16" s="24" t="e">
        <f t="shared" ca="1" si="1"/>
        <v>#N/A</v>
      </c>
      <c r="I16" s="41"/>
      <c r="J16" s="68" t="s">
        <v>76</v>
      </c>
      <c r="K16" s="69" t="e">
        <f ca="1">VLOOKUP(CONCATENATE(K$6, "ijb", $J16), data_range, 10, FALSE)</f>
        <v>#N/A</v>
      </c>
      <c r="L16" s="69" t="e">
        <f ca="1">VLOOKUP(CONCATENATE(L$6, "ijb", $J16), data_range, 10, FALSE)</f>
        <v>#N/A</v>
      </c>
    </row>
    <row r="17" spans="1:16" x14ac:dyDescent="0.25">
      <c r="B17" s="21" t="s">
        <v>77</v>
      </c>
      <c r="C17" s="9" t="e">
        <f t="shared" ca="1" si="0"/>
        <v>#N/A</v>
      </c>
      <c r="D17" s="9" t="e">
        <f ca="1">VLOOKUP(CONCATENATE($A$5, "ijb", $B17), data_range, 5, FALSE)</f>
        <v>#N/A</v>
      </c>
      <c r="E17" s="9" t="e">
        <f ca="1">VLOOKUP(CONCATENATE($A$5, "ijb", $B17), data_range, 6, FALSE)</f>
        <v>#N/A</v>
      </c>
      <c r="F17" s="9" t="e">
        <f ca="1">VLOOKUP(CONCATENATE($A$5, "ijb", $B17), data_range, 8, FALSE)</f>
        <v>#N/A</v>
      </c>
      <c r="G17" s="9" t="e">
        <f ca="1">VLOOKUP(CONCATENATE($A$5, "ijb", $B17), data_range, 7, FALSE)</f>
        <v>#N/A</v>
      </c>
      <c r="H17" s="24" t="e">
        <f t="shared" ca="1" si="1"/>
        <v>#N/A</v>
      </c>
      <c r="I17" s="41"/>
      <c r="J17" s="68" t="s">
        <v>77</v>
      </c>
      <c r="K17" s="69" t="e">
        <f ca="1">VLOOKUP(CONCATENATE(K$6, "ijb", $J17), data_range, 10, FALSE)</f>
        <v>#N/A</v>
      </c>
      <c r="L17" s="69" t="e">
        <f ca="1">VLOOKUP(CONCATENATE(L$6, "ijb", $J17), data_range, 10, FALSE)</f>
        <v>#N/A</v>
      </c>
      <c r="M17" s="28"/>
      <c r="N17" s="28"/>
      <c r="O17" s="28"/>
      <c r="P17" s="28"/>
    </row>
    <row r="18" spans="1:16" x14ac:dyDescent="0.25">
      <c r="B18" s="21" t="s">
        <v>78</v>
      </c>
      <c r="C18" s="9" t="e">
        <f t="shared" ca="1" si="0"/>
        <v>#N/A</v>
      </c>
      <c r="D18" s="9" t="e">
        <f ca="1">VLOOKUP(CONCATENATE($A$5, "ijb", $B18), data_range, 5, FALSE)</f>
        <v>#N/A</v>
      </c>
      <c r="E18" s="9" t="e">
        <f ca="1">VLOOKUP(CONCATENATE($A$5, "ijb", $B18), data_range, 6, FALSE)</f>
        <v>#N/A</v>
      </c>
      <c r="F18" s="9" t="e">
        <f ca="1">VLOOKUP(CONCATENATE($A$5, "ijb", $B18), data_range, 8, FALSE)</f>
        <v>#N/A</v>
      </c>
      <c r="G18" s="9" t="e">
        <f ca="1">VLOOKUP(CONCATENATE($A$5, "ijb", $B18), data_range, 7, FALSE)</f>
        <v>#N/A</v>
      </c>
      <c r="H18" s="24" t="e">
        <f t="shared" ca="1" si="1"/>
        <v>#N/A</v>
      </c>
      <c r="I18" s="41"/>
      <c r="J18" s="68" t="s">
        <v>78</v>
      </c>
      <c r="K18" s="69" t="e">
        <f ca="1">VLOOKUP(CONCATENATE(K$6, "ijb", $J18), data_range, 10, FALSE)</f>
        <v>#N/A</v>
      </c>
      <c r="L18" s="69" t="e">
        <f ca="1">VLOOKUP(CONCATENATE(L$6, "ijb", $J18), data_range, 10, FALSE)</f>
        <v>#N/A</v>
      </c>
      <c r="M18" s="28"/>
      <c r="N18" s="28"/>
      <c r="O18" s="28"/>
      <c r="P18" s="28"/>
    </row>
    <row r="19" spans="1:16" x14ac:dyDescent="0.25">
      <c r="B19" s="21" t="s">
        <v>79</v>
      </c>
      <c r="C19" s="9" t="e">
        <f t="shared" ca="1" si="0"/>
        <v>#N/A</v>
      </c>
      <c r="D19" s="9" t="e">
        <f ca="1">VLOOKUP(CONCATENATE($A$5, "ijb", $B19), data_range, 5, FALSE)</f>
        <v>#N/A</v>
      </c>
      <c r="E19" s="9" t="e">
        <f ca="1">VLOOKUP(CONCATENATE($A$5, "ijb", $B19), data_range, 6, FALSE)</f>
        <v>#N/A</v>
      </c>
      <c r="F19" s="9" t="e">
        <f ca="1">VLOOKUP(CONCATENATE($A$5, "ijb", $B19), data_range, 8, FALSE)</f>
        <v>#N/A</v>
      </c>
      <c r="G19" s="9" t="e">
        <f ca="1">VLOOKUP(CONCATENATE($A$5, "ijb", $B19), data_range, 7, FALSE)</f>
        <v>#N/A</v>
      </c>
      <c r="H19" s="24" t="e">
        <f t="shared" ca="1" si="1"/>
        <v>#N/A</v>
      </c>
      <c r="I19" s="41"/>
      <c r="J19" s="68" t="s">
        <v>79</v>
      </c>
      <c r="K19" s="69" t="e">
        <f ca="1">VLOOKUP(CONCATENATE(K$6, "ijb", $J19), data_range, 10, FALSE)</f>
        <v>#N/A</v>
      </c>
      <c r="L19" s="69" t="e">
        <f ca="1">VLOOKUP(CONCATENATE(L$6, "ijb", $J19), data_range, 10, FALSE)</f>
        <v>#N/A</v>
      </c>
      <c r="M19" s="28"/>
      <c r="N19" s="28"/>
      <c r="O19" s="28"/>
      <c r="P19" s="28"/>
    </row>
    <row r="20" spans="1:16" x14ac:dyDescent="0.25">
      <c r="B20" s="21" t="s">
        <v>80</v>
      </c>
      <c r="C20" s="9" t="e">
        <f t="shared" ca="1" si="0"/>
        <v>#N/A</v>
      </c>
      <c r="D20" s="9" t="e">
        <f ca="1">VLOOKUP(CONCATENATE($A$5, "ijb", $B20), data_range, 5, FALSE)</f>
        <v>#N/A</v>
      </c>
      <c r="E20" s="9" t="e">
        <f ca="1">VLOOKUP(CONCATENATE($A$5, "ijb", $B20), data_range, 6, FALSE)</f>
        <v>#N/A</v>
      </c>
      <c r="F20" s="9" t="e">
        <f ca="1">VLOOKUP(CONCATENATE($A$5, "ijb", $B20), data_range, 8, FALSE)</f>
        <v>#N/A</v>
      </c>
      <c r="G20" s="9" t="e">
        <f ca="1">VLOOKUP(CONCATENATE($A$5, "ijb", $B20), data_range, 7, FALSE)</f>
        <v>#N/A</v>
      </c>
      <c r="H20" s="24" t="e">
        <f t="shared" ca="1" si="1"/>
        <v>#N/A</v>
      </c>
      <c r="I20" s="41"/>
      <c r="J20" s="68" t="s">
        <v>80</v>
      </c>
      <c r="K20" s="69" t="e">
        <f ca="1">VLOOKUP(CONCATENATE(K$6, "ijb", $J20), data_range, 10, FALSE)</f>
        <v>#N/A</v>
      </c>
      <c r="L20" s="69" t="e">
        <f ca="1">VLOOKUP(CONCATENATE(L$6, "ijb", $J20), data_range, 10, FALSE)</f>
        <v>#N/A</v>
      </c>
      <c r="M20" s="28"/>
      <c r="N20" s="28"/>
      <c r="O20" s="28"/>
      <c r="P20" s="28"/>
    </row>
    <row r="21" spans="1:16" s="42" customFormat="1" x14ac:dyDescent="0.25">
      <c r="A21" s="48"/>
      <c r="B21" s="21" t="s">
        <v>81</v>
      </c>
      <c r="C21" s="9" t="e">
        <f t="shared" ca="1" si="0"/>
        <v>#N/A</v>
      </c>
      <c r="D21" s="9" t="e">
        <f ca="1">VLOOKUP(CONCATENATE($A$5, "ijb", $B21), data_range, 5, FALSE)</f>
        <v>#N/A</v>
      </c>
      <c r="E21" s="9" t="e">
        <f ca="1">VLOOKUP(CONCATENATE($A$5, "ijb", $B21), data_range, 6, FALSE)</f>
        <v>#N/A</v>
      </c>
      <c r="F21" s="9" t="e">
        <f ca="1">VLOOKUP(CONCATENATE($A$5, "ijb", $B21), data_range, 8, FALSE)</f>
        <v>#N/A</v>
      </c>
      <c r="G21" s="9" t="e">
        <f ca="1">VLOOKUP(CONCATENATE($A$5, "ijb", $B21), data_range, 7, FALSE)</f>
        <v>#N/A</v>
      </c>
      <c r="H21" s="24" t="e">
        <f t="shared" ca="1" si="1"/>
        <v>#N/A</v>
      </c>
      <c r="I21" s="41"/>
      <c r="J21" s="68" t="s">
        <v>81</v>
      </c>
      <c r="K21" s="69" t="e">
        <f ca="1">VLOOKUP(CONCATENATE(K$6, "ijb", $J21), data_range, 10, FALSE)</f>
        <v>#N/A</v>
      </c>
      <c r="L21" s="69" t="e">
        <f ca="1">VLOOKUP(CONCATENATE(L$6, "ijb", $J21), data_range, 10, FALSE)</f>
        <v>#N/A</v>
      </c>
      <c r="M21" s="28"/>
      <c r="N21" s="28"/>
      <c r="O21" s="28"/>
      <c r="P21" s="28"/>
    </row>
    <row r="22" spans="1:16" s="42" customFormat="1" x14ac:dyDescent="0.25">
      <c r="A22" s="48"/>
      <c r="B22" s="21" t="s">
        <v>82</v>
      </c>
      <c r="C22" s="9" t="e">
        <f t="shared" ca="1" si="0"/>
        <v>#N/A</v>
      </c>
      <c r="D22" s="9" t="e">
        <f ca="1">VLOOKUP(CONCATENATE($A$5, "ijb", $B22), data_range, 5, FALSE)</f>
        <v>#N/A</v>
      </c>
      <c r="E22" s="9" t="e">
        <f ca="1">VLOOKUP(CONCATENATE($A$5, "ijb", $B22), data_range, 6, FALSE)</f>
        <v>#N/A</v>
      </c>
      <c r="F22" s="9" t="e">
        <f ca="1">VLOOKUP(CONCATENATE($A$5, "ijb", $B22), data_range, 8, FALSE)</f>
        <v>#N/A</v>
      </c>
      <c r="G22" s="9" t="e">
        <f ca="1">VLOOKUP(CONCATENATE($A$5, "ijb", $B22), data_range, 7, FALSE)</f>
        <v>#N/A</v>
      </c>
      <c r="H22" s="24" t="e">
        <f t="shared" ca="1" si="1"/>
        <v>#N/A</v>
      </c>
      <c r="I22" s="41"/>
      <c r="J22" s="68" t="s">
        <v>82</v>
      </c>
      <c r="K22" s="69" t="e">
        <f ca="1">VLOOKUP(CONCATENATE(K$6, "ijb", $J22), data_range, 10, FALSE)</f>
        <v>#N/A</v>
      </c>
      <c r="L22" s="69" t="e">
        <f ca="1">VLOOKUP(CONCATENATE(L$6, "ijb", $J22), data_range, 10, FALSE)</f>
        <v>#N/A</v>
      </c>
      <c r="M22" s="28"/>
      <c r="N22" s="28"/>
      <c r="O22" s="28"/>
      <c r="P22" s="28"/>
    </row>
    <row r="23" spans="1:16" s="42" customFormat="1" x14ac:dyDescent="0.25">
      <c r="A23" s="48"/>
      <c r="B23" s="21" t="s">
        <v>83</v>
      </c>
      <c r="C23" s="9" t="e">
        <f t="shared" ca="1" si="0"/>
        <v>#N/A</v>
      </c>
      <c r="D23" s="9" t="e">
        <f ca="1">VLOOKUP(CONCATENATE($A$5, "ijb", $B23), data_range, 5, FALSE)</f>
        <v>#N/A</v>
      </c>
      <c r="E23" s="9" t="e">
        <f ca="1">VLOOKUP(CONCATENATE($A$5, "ijb", $B23), data_range, 6, FALSE)</f>
        <v>#N/A</v>
      </c>
      <c r="F23" s="9" t="e">
        <f ca="1">VLOOKUP(CONCATENATE($A$5, "ijb", $B23), data_range, 8, FALSE)</f>
        <v>#N/A</v>
      </c>
      <c r="G23" s="9" t="e">
        <f ca="1">VLOOKUP(CONCATENATE($A$5, "ijb", $B23), data_range, 7, FALSE)</f>
        <v>#N/A</v>
      </c>
      <c r="H23" s="24" t="e">
        <f t="shared" ca="1" si="1"/>
        <v>#N/A</v>
      </c>
      <c r="I23" s="41"/>
      <c r="J23" s="68" t="s">
        <v>83</v>
      </c>
      <c r="K23" s="69" t="e">
        <f ca="1">VLOOKUP(CONCATENATE(K$6, "ijb", $J23), data_range, 10, FALSE)</f>
        <v>#N/A</v>
      </c>
      <c r="L23" s="69" t="e">
        <f ca="1">VLOOKUP(CONCATENATE(L$6, "ijb", $J23), data_range, 10, FALSE)</f>
        <v>#N/A</v>
      </c>
      <c r="M23" s="28"/>
      <c r="N23" s="28"/>
      <c r="O23" s="28"/>
      <c r="P23" s="28"/>
    </row>
    <row r="24" spans="1:16" s="42" customFormat="1" x14ac:dyDescent="0.25">
      <c r="A24" s="48"/>
      <c r="B24" s="21" t="s">
        <v>84</v>
      </c>
      <c r="C24" s="9" t="e">
        <f t="shared" ca="1" si="0"/>
        <v>#N/A</v>
      </c>
      <c r="D24" s="9" t="e">
        <f ca="1">VLOOKUP(CONCATENATE($A$5, "ijb", $B24), data_range, 5, FALSE)</f>
        <v>#N/A</v>
      </c>
      <c r="E24" s="9" t="e">
        <f ca="1">VLOOKUP(CONCATENATE($A$5, "ijb", $B24), data_range, 6, FALSE)</f>
        <v>#N/A</v>
      </c>
      <c r="F24" s="9" t="e">
        <f ca="1">VLOOKUP(CONCATENATE($A$5, "ijb", $B24), data_range, 8, FALSE)</f>
        <v>#N/A</v>
      </c>
      <c r="G24" s="9" t="e">
        <f ca="1">VLOOKUP(CONCATENATE($A$5, "ijb", $B24), data_range, 7, FALSE)</f>
        <v>#N/A</v>
      </c>
      <c r="H24" s="24" t="e">
        <f t="shared" ca="1" si="1"/>
        <v>#N/A</v>
      </c>
      <c r="I24" s="41"/>
      <c r="J24" s="68" t="s">
        <v>84</v>
      </c>
      <c r="K24" s="69" t="e">
        <f ca="1">VLOOKUP(CONCATENATE(K$6, "ijb", $J24), data_range, 10, FALSE)</f>
        <v>#N/A</v>
      </c>
      <c r="L24" s="69" t="e">
        <f ca="1">VLOOKUP(CONCATENATE(L$6, "ijb", $J24), data_range, 10, FALSE)</f>
        <v>#N/A</v>
      </c>
      <c r="M24" s="28"/>
      <c r="N24" s="28"/>
      <c r="O24" s="28"/>
      <c r="P24" s="28"/>
    </row>
    <row r="25" spans="1:16" s="42" customFormat="1" x14ac:dyDescent="0.25">
      <c r="A25" s="48"/>
      <c r="B25" s="21" t="s">
        <v>85</v>
      </c>
      <c r="C25" s="9" t="e">
        <f t="shared" ca="1" si="0"/>
        <v>#N/A</v>
      </c>
      <c r="D25" s="9" t="e">
        <f ca="1">VLOOKUP(CONCATENATE($A$5, "ijb", $B25), data_range, 5, FALSE)</f>
        <v>#N/A</v>
      </c>
      <c r="E25" s="9" t="e">
        <f ca="1">VLOOKUP(CONCATENATE($A$5, "ijb", $B25), data_range, 6, FALSE)</f>
        <v>#N/A</v>
      </c>
      <c r="F25" s="9" t="e">
        <f ca="1">VLOOKUP(CONCATENATE($A$5, "ijb", $B25), data_range, 8, FALSE)</f>
        <v>#N/A</v>
      </c>
      <c r="G25" s="9" t="e">
        <f ca="1">VLOOKUP(CONCATENATE($A$5, "ijb", $B25), data_range, 7, FALSE)</f>
        <v>#N/A</v>
      </c>
      <c r="H25" s="24" t="e">
        <f t="shared" ca="1" si="1"/>
        <v>#N/A</v>
      </c>
      <c r="I25" s="41"/>
      <c r="J25" s="68" t="s">
        <v>85</v>
      </c>
      <c r="K25" s="69" t="e">
        <f ca="1">VLOOKUP(CONCATENATE(K$6, "ijb", $J25), data_range, 10, FALSE)</f>
        <v>#N/A</v>
      </c>
      <c r="L25" s="69" t="e">
        <f ca="1">VLOOKUP(CONCATENATE(L$6, "ijb", $J25), data_range, 10, FALSE)</f>
        <v>#N/A</v>
      </c>
      <c r="M25" s="28"/>
      <c r="N25" s="28"/>
      <c r="O25" s="28"/>
      <c r="P25" s="28"/>
    </row>
    <row r="26" spans="1:16" s="42" customFormat="1" x14ac:dyDescent="0.25">
      <c r="A26" s="48"/>
      <c r="B26" s="21" t="s">
        <v>86</v>
      </c>
      <c r="C26" s="9" t="e">
        <f t="shared" ca="1" si="0"/>
        <v>#N/A</v>
      </c>
      <c r="D26" s="9" t="e">
        <f ca="1">VLOOKUP(CONCATENATE($A$5, "ijb", $B26), data_range, 5, FALSE)</f>
        <v>#N/A</v>
      </c>
      <c r="E26" s="9" t="e">
        <f ca="1">VLOOKUP(CONCATENATE($A$5, "ijb", $B26), data_range, 6, FALSE)</f>
        <v>#N/A</v>
      </c>
      <c r="F26" s="9" t="e">
        <f ca="1">VLOOKUP(CONCATENATE($A$5, "ijb", $B26), data_range, 8, FALSE)</f>
        <v>#N/A</v>
      </c>
      <c r="G26" s="9" t="e">
        <f ca="1">VLOOKUP(CONCATENATE($A$5, "ijb", $B26), data_range, 7, FALSE)</f>
        <v>#N/A</v>
      </c>
      <c r="H26" s="24" t="e">
        <f t="shared" ca="1" si="1"/>
        <v>#N/A</v>
      </c>
      <c r="I26" s="41"/>
      <c r="J26" s="68" t="s">
        <v>86</v>
      </c>
      <c r="K26" s="69" t="e">
        <f ca="1">VLOOKUP(CONCATENATE(K$6, "ijb", $J26), data_range, 10, FALSE)</f>
        <v>#N/A</v>
      </c>
      <c r="L26" s="69" t="e">
        <f ca="1">VLOOKUP(CONCATENATE(L$6, "ijb", $J26), data_range, 10, FALSE)</f>
        <v>#N/A</v>
      </c>
      <c r="M26" s="28"/>
      <c r="N26" s="28"/>
      <c r="O26" s="28"/>
      <c r="P26" s="28"/>
    </row>
    <row r="27" spans="1:16" s="42" customFormat="1" x14ac:dyDescent="0.25">
      <c r="A27" s="48"/>
      <c r="B27" s="21" t="s">
        <v>87</v>
      </c>
      <c r="C27" s="9" t="e">
        <f t="shared" ca="1" si="0"/>
        <v>#N/A</v>
      </c>
      <c r="D27" s="9" t="e">
        <f ca="1">VLOOKUP(CONCATENATE($A$5, "ijb", $B27), data_range, 5, FALSE)</f>
        <v>#N/A</v>
      </c>
      <c r="E27" s="9" t="e">
        <f ca="1">VLOOKUP(CONCATENATE($A$5, "ijb", $B27), data_range, 6, FALSE)</f>
        <v>#N/A</v>
      </c>
      <c r="F27" s="9" t="e">
        <f ca="1">VLOOKUP(CONCATENATE($A$5, "ijb", $B27), data_range, 8, FALSE)</f>
        <v>#N/A</v>
      </c>
      <c r="G27" s="9" t="e">
        <f ca="1">VLOOKUP(CONCATENATE($A$5, "ijb", $B27), data_range, 7, FALSE)</f>
        <v>#N/A</v>
      </c>
      <c r="H27" s="24" t="e">
        <f t="shared" ca="1" si="1"/>
        <v>#N/A</v>
      </c>
      <c r="I27" s="41"/>
      <c r="J27" s="68" t="s">
        <v>87</v>
      </c>
      <c r="K27" s="69" t="e">
        <f ca="1">VLOOKUP(CONCATENATE(K$6, "ijb", $J27), data_range, 10, FALSE)</f>
        <v>#N/A</v>
      </c>
      <c r="L27" s="69" t="e">
        <f ca="1">VLOOKUP(CONCATENATE(L$6, "ijb", $J27), data_range, 10, FALSE)</f>
        <v>#N/A</v>
      </c>
      <c r="M27" s="28"/>
      <c r="N27" s="28"/>
      <c r="O27" s="28"/>
      <c r="P27" s="28"/>
    </row>
    <row r="28" spans="1:16" s="42" customFormat="1" x14ac:dyDescent="0.25">
      <c r="A28" s="48"/>
      <c r="B28" s="21" t="s">
        <v>88</v>
      </c>
      <c r="C28" s="9" t="e">
        <f t="shared" ca="1" si="0"/>
        <v>#N/A</v>
      </c>
      <c r="D28" s="9" t="e">
        <f ca="1">VLOOKUP(CONCATENATE($A$5, "ijb", $B28), data_range, 5, FALSE)</f>
        <v>#N/A</v>
      </c>
      <c r="E28" s="9" t="e">
        <f ca="1">VLOOKUP(CONCATENATE($A$5, "ijb", $B28), data_range, 6, FALSE)</f>
        <v>#N/A</v>
      </c>
      <c r="F28" s="9" t="e">
        <f ca="1">VLOOKUP(CONCATENATE($A$5, "ijb", $B28), data_range, 8, FALSE)</f>
        <v>#N/A</v>
      </c>
      <c r="G28" s="9" t="e">
        <f ca="1">VLOOKUP(CONCATENATE($A$5, "ijb", $B28), data_range, 7, FALSE)</f>
        <v>#N/A</v>
      </c>
      <c r="H28" s="24" t="e">
        <f t="shared" ca="1" si="1"/>
        <v>#N/A</v>
      </c>
      <c r="I28" s="41"/>
      <c r="J28" s="68" t="s">
        <v>88</v>
      </c>
      <c r="K28" s="69" t="e">
        <f ca="1">VLOOKUP(CONCATENATE(K$6, "ijb", $J28), data_range, 10, FALSE)</f>
        <v>#N/A</v>
      </c>
      <c r="L28" s="69" t="e">
        <f ca="1">VLOOKUP(CONCATENATE(L$6, "ijb", $J28), data_range, 10, FALSE)</f>
        <v>#N/A</v>
      </c>
      <c r="M28" s="28"/>
      <c r="N28" s="28"/>
      <c r="O28" s="28"/>
      <c r="P28" s="28"/>
    </row>
    <row r="29" spans="1:16" s="42" customFormat="1" x14ac:dyDescent="0.25">
      <c r="A29" s="48"/>
      <c r="B29" s="21" t="s">
        <v>89</v>
      </c>
      <c r="C29" s="9" t="e">
        <f t="shared" ca="1" si="0"/>
        <v>#N/A</v>
      </c>
      <c r="D29" s="9" t="e">
        <f ca="1">VLOOKUP(CONCATENATE($A$5, "ijb", $B29), data_range, 5, FALSE)</f>
        <v>#N/A</v>
      </c>
      <c r="E29" s="9" t="e">
        <f ca="1">VLOOKUP(CONCATENATE($A$5, "ijb", $B29), data_range, 6, FALSE)</f>
        <v>#N/A</v>
      </c>
      <c r="F29" s="9" t="e">
        <f ca="1">VLOOKUP(CONCATENATE($A$5, "ijb", $B29), data_range, 8, FALSE)</f>
        <v>#N/A</v>
      </c>
      <c r="G29" s="9" t="e">
        <f ca="1">VLOOKUP(CONCATENATE($A$5, "ijb", $B29), data_range, 7, FALSE)</f>
        <v>#N/A</v>
      </c>
      <c r="H29" s="24" t="e">
        <f t="shared" ca="1" si="1"/>
        <v>#N/A</v>
      </c>
      <c r="I29" s="41"/>
      <c r="J29" s="68" t="s">
        <v>89</v>
      </c>
      <c r="K29" s="69" t="e">
        <f ca="1">VLOOKUP(CONCATENATE(K$6, "ijb", $J29), data_range, 10, FALSE)</f>
        <v>#N/A</v>
      </c>
      <c r="L29" s="69" t="e">
        <f ca="1">VLOOKUP(CONCATENATE(L$6, "ijb", $J29), data_range, 10, FALSE)</f>
        <v>#N/A</v>
      </c>
      <c r="M29" s="28"/>
      <c r="N29" s="28"/>
      <c r="O29" s="28"/>
      <c r="P29" s="28"/>
    </row>
    <row r="30" spans="1:16" s="42" customFormat="1" x14ac:dyDescent="0.25">
      <c r="A30" s="48"/>
      <c r="B30" s="21" t="s">
        <v>90</v>
      </c>
      <c r="C30" s="9" t="e">
        <f t="shared" ca="1" si="0"/>
        <v>#N/A</v>
      </c>
      <c r="D30" s="9" t="e">
        <f ca="1">VLOOKUP(CONCATENATE($A$5, "ijb", $B30), data_range, 5, FALSE)</f>
        <v>#N/A</v>
      </c>
      <c r="E30" s="9" t="e">
        <f ca="1">VLOOKUP(CONCATENATE($A$5, "ijb", $B30), data_range, 6, FALSE)</f>
        <v>#N/A</v>
      </c>
      <c r="F30" s="9" t="e">
        <f ca="1">VLOOKUP(CONCATENATE($A$5, "ijb", $B30), data_range, 8, FALSE)</f>
        <v>#N/A</v>
      </c>
      <c r="G30" s="9" t="e">
        <f ca="1">VLOOKUP(CONCATENATE($A$5, "ijb", $B30), data_range, 7, FALSE)</f>
        <v>#N/A</v>
      </c>
      <c r="H30" s="24" t="e">
        <f t="shared" ca="1" si="1"/>
        <v>#N/A</v>
      </c>
      <c r="I30" s="41"/>
      <c r="J30" s="68" t="s">
        <v>90</v>
      </c>
      <c r="K30" s="69" t="e">
        <f ca="1">VLOOKUP(CONCATENATE(K$6, "ijb", $J30), data_range, 10, FALSE)</f>
        <v>#N/A</v>
      </c>
      <c r="L30" s="69" t="e">
        <f ca="1">VLOOKUP(CONCATENATE(L$6, "ijb", $J30), data_range, 10, FALSE)</f>
        <v>#N/A</v>
      </c>
      <c r="M30" s="28"/>
      <c r="N30" s="28"/>
      <c r="O30" s="28"/>
      <c r="P30" s="28"/>
    </row>
    <row r="31" spans="1:16" s="42" customFormat="1" x14ac:dyDescent="0.25">
      <c r="A31" s="48"/>
      <c r="B31" s="21" t="s">
        <v>91</v>
      </c>
      <c r="C31" s="9" t="e">
        <f t="shared" ca="1" si="0"/>
        <v>#N/A</v>
      </c>
      <c r="D31" s="9" t="e">
        <f ca="1">VLOOKUP(CONCATENATE($A$5, "ijb", $B31), data_range, 5, FALSE)</f>
        <v>#N/A</v>
      </c>
      <c r="E31" s="9" t="e">
        <f ca="1">VLOOKUP(CONCATENATE($A$5, "ijb", $B31), data_range, 6, FALSE)</f>
        <v>#N/A</v>
      </c>
      <c r="F31" s="9" t="e">
        <f ca="1">VLOOKUP(CONCATENATE($A$5, "ijb", $B31), data_range, 8, FALSE)</f>
        <v>#N/A</v>
      </c>
      <c r="G31" s="9" t="e">
        <f ca="1">VLOOKUP(CONCATENATE($A$5, "ijb", $B31), data_range, 7, FALSE)</f>
        <v>#N/A</v>
      </c>
      <c r="H31" s="24" t="e">
        <f t="shared" ca="1" si="1"/>
        <v>#N/A</v>
      </c>
      <c r="I31" s="41"/>
      <c r="J31" s="68" t="s">
        <v>91</v>
      </c>
      <c r="K31" s="69" t="e">
        <f ca="1">VLOOKUP(CONCATENATE(K$6, "ijb", $J31), data_range, 10, FALSE)</f>
        <v>#N/A</v>
      </c>
      <c r="L31" s="69" t="e">
        <f ca="1">VLOOKUP(CONCATENATE(L$6, "ijb", $J31), data_range, 10, FALSE)</f>
        <v>#N/A</v>
      </c>
      <c r="M31" s="28"/>
      <c r="N31" s="28"/>
      <c r="O31" s="28"/>
      <c r="P31" s="28"/>
    </row>
    <row r="32" spans="1:16" s="42" customFormat="1" x14ac:dyDescent="0.25">
      <c r="A32" s="48"/>
      <c r="B32" s="21" t="s">
        <v>92</v>
      </c>
      <c r="C32" s="9" t="e">
        <f t="shared" ca="1" si="0"/>
        <v>#N/A</v>
      </c>
      <c r="D32" s="9" t="e">
        <f ca="1">VLOOKUP(CONCATENATE($A$5, "ijb", $B32), data_range, 5, FALSE)</f>
        <v>#N/A</v>
      </c>
      <c r="E32" s="9" t="e">
        <f ca="1">VLOOKUP(CONCATENATE($A$5, "ijb", $B32), data_range, 6, FALSE)</f>
        <v>#N/A</v>
      </c>
      <c r="F32" s="9" t="e">
        <f ca="1">VLOOKUP(CONCATENATE($A$5, "ijb", $B32), data_range, 8, FALSE)</f>
        <v>#N/A</v>
      </c>
      <c r="G32" s="9" t="e">
        <f ca="1">VLOOKUP(CONCATENATE($A$5, "ijb", $B32), data_range, 7, FALSE)</f>
        <v>#N/A</v>
      </c>
      <c r="H32" s="24" t="e">
        <f t="shared" ca="1" si="1"/>
        <v>#N/A</v>
      </c>
      <c r="I32" s="41"/>
      <c r="J32" s="68" t="s">
        <v>92</v>
      </c>
      <c r="K32" s="69" t="e">
        <f ca="1">VLOOKUP(CONCATENATE(K$6, "ijb", $J32), data_range, 10, FALSE)</f>
        <v>#N/A</v>
      </c>
      <c r="L32" s="69" t="e">
        <f ca="1">VLOOKUP(CONCATENATE(L$6, "ijb", $J32), data_range, 10, FALSE)</f>
        <v>#N/A</v>
      </c>
      <c r="M32" s="28"/>
      <c r="N32" s="28"/>
      <c r="O32" s="28"/>
      <c r="P32" s="28"/>
    </row>
    <row r="33" spans="1:16" s="42" customFormat="1" x14ac:dyDescent="0.25">
      <c r="A33" s="48"/>
      <c r="B33" s="21" t="s">
        <v>93</v>
      </c>
      <c r="C33" s="9" t="e">
        <f t="shared" ca="1" si="0"/>
        <v>#N/A</v>
      </c>
      <c r="D33" s="9" t="e">
        <f ca="1">VLOOKUP(CONCATENATE($A$5, "ijb", $B33), data_range, 5, FALSE)</f>
        <v>#N/A</v>
      </c>
      <c r="E33" s="9" t="e">
        <f ca="1">VLOOKUP(CONCATENATE($A$5, "ijb", $B33), data_range, 6, FALSE)</f>
        <v>#N/A</v>
      </c>
      <c r="F33" s="9" t="e">
        <f ca="1">VLOOKUP(CONCATENATE($A$5, "ijb", $B33), data_range, 8, FALSE)</f>
        <v>#N/A</v>
      </c>
      <c r="G33" s="9" t="e">
        <f ca="1">VLOOKUP(CONCATENATE($A$5, "ijb", $B33), data_range, 7, FALSE)</f>
        <v>#N/A</v>
      </c>
      <c r="H33" s="24" t="e">
        <f t="shared" ca="1" si="1"/>
        <v>#N/A</v>
      </c>
      <c r="I33" s="41"/>
      <c r="J33" s="68" t="s">
        <v>93</v>
      </c>
      <c r="K33" s="69" t="e">
        <f ca="1">VLOOKUP(CONCATENATE(K$6, "ijb", $J33), data_range, 10, FALSE)</f>
        <v>#N/A</v>
      </c>
      <c r="L33" s="69" t="e">
        <f ca="1">VLOOKUP(CONCATENATE(L$6, "ijb", $J33), data_range, 10, FALSE)</f>
        <v>#N/A</v>
      </c>
      <c r="M33" s="28"/>
      <c r="N33" s="28"/>
      <c r="O33" s="28"/>
      <c r="P33" s="28"/>
    </row>
    <row r="34" spans="1:16" s="42" customFormat="1" x14ac:dyDescent="0.25">
      <c r="A34" s="48"/>
      <c r="B34" s="21" t="s">
        <v>94</v>
      </c>
      <c r="C34" s="9" t="e">
        <f t="shared" ca="1" si="0"/>
        <v>#N/A</v>
      </c>
      <c r="D34" s="9" t="e">
        <f ca="1">VLOOKUP(CONCATENATE($A$5, "ijb", $B34), data_range, 5, FALSE)</f>
        <v>#N/A</v>
      </c>
      <c r="E34" s="9" t="e">
        <f ca="1">VLOOKUP(CONCATENATE($A$5, "ijb", $B34), data_range, 6, FALSE)</f>
        <v>#N/A</v>
      </c>
      <c r="F34" s="9" t="e">
        <f ca="1">VLOOKUP(CONCATENATE($A$5, "ijb", $B34), data_range, 8, FALSE)</f>
        <v>#N/A</v>
      </c>
      <c r="G34" s="9" t="e">
        <f ca="1">VLOOKUP(CONCATENATE($A$5, "ijb", $B34), data_range, 7, FALSE)</f>
        <v>#N/A</v>
      </c>
      <c r="H34" s="24" t="e">
        <f t="shared" ca="1" si="1"/>
        <v>#N/A</v>
      </c>
      <c r="I34" s="41"/>
      <c r="J34" s="68" t="s">
        <v>94</v>
      </c>
      <c r="K34" s="69" t="e">
        <f ca="1">VLOOKUP(CONCATENATE(K$6, "ijb", $J34), data_range, 10, FALSE)</f>
        <v>#N/A</v>
      </c>
      <c r="L34" s="69" t="e">
        <f ca="1">VLOOKUP(CONCATENATE(L$6, "ijb", $J34), data_range, 10, FALSE)</f>
        <v>#N/A</v>
      </c>
      <c r="M34" s="28"/>
      <c r="N34" s="28"/>
      <c r="O34" s="28"/>
      <c r="P34" s="28"/>
    </row>
    <row r="35" spans="1:16" s="42" customFormat="1" x14ac:dyDescent="0.25">
      <c r="A35" s="48"/>
      <c r="B35" s="21" t="s">
        <v>95</v>
      </c>
      <c r="C35" s="9" t="e">
        <f t="shared" ca="1" si="0"/>
        <v>#N/A</v>
      </c>
      <c r="D35" s="9" t="e">
        <f ca="1">VLOOKUP(CONCATENATE($A$5, "ijb", $B35), data_range, 5, FALSE)</f>
        <v>#N/A</v>
      </c>
      <c r="E35" s="9" t="e">
        <f ca="1">VLOOKUP(CONCATENATE($A$5, "ijb", $B35), data_range, 6, FALSE)</f>
        <v>#N/A</v>
      </c>
      <c r="F35" s="9" t="e">
        <f ca="1">VLOOKUP(CONCATENATE($A$5, "ijb", $B35), data_range, 8, FALSE)</f>
        <v>#N/A</v>
      </c>
      <c r="G35" s="9" t="e">
        <f ca="1">VLOOKUP(CONCATENATE($A$5, "ijb", $B35), data_range, 7, FALSE)</f>
        <v>#N/A</v>
      </c>
      <c r="H35" s="24" t="e">
        <f t="shared" ca="1" si="1"/>
        <v>#N/A</v>
      </c>
      <c r="I35" s="41"/>
      <c r="J35" s="68" t="s">
        <v>95</v>
      </c>
      <c r="K35" s="69" t="e">
        <f ca="1">VLOOKUP(CONCATENATE(K$6, "ijb", $J35), data_range, 10, FALSE)</f>
        <v>#N/A</v>
      </c>
      <c r="L35" s="69" t="e">
        <f ca="1">VLOOKUP(CONCATENATE(L$6, "ijb", $J35), data_range, 10, FALSE)</f>
        <v>#N/A</v>
      </c>
      <c r="M35" s="28"/>
      <c r="N35" s="28"/>
      <c r="O35" s="28"/>
      <c r="P35" s="28"/>
    </row>
    <row r="36" spans="1:16" s="42" customFormat="1" x14ac:dyDescent="0.25">
      <c r="A36" s="48"/>
      <c r="B36" s="21" t="s">
        <v>96</v>
      </c>
      <c r="C36" s="9" t="e">
        <f t="shared" ca="1" si="0"/>
        <v>#N/A</v>
      </c>
      <c r="D36" s="9" t="e">
        <f ca="1">VLOOKUP(CONCATENATE($A$5, "ijb", $B36), data_range, 5, FALSE)</f>
        <v>#N/A</v>
      </c>
      <c r="E36" s="9" t="e">
        <f ca="1">VLOOKUP(CONCATENATE($A$5, "ijb", $B36), data_range, 6, FALSE)</f>
        <v>#N/A</v>
      </c>
      <c r="F36" s="9" t="e">
        <f ca="1">VLOOKUP(CONCATENATE($A$5, "ijb", $B36), data_range, 8, FALSE)</f>
        <v>#N/A</v>
      </c>
      <c r="G36" s="9" t="e">
        <f ca="1">VLOOKUP(CONCATENATE($A$5, "ijb", $B36), data_range, 7, FALSE)</f>
        <v>#N/A</v>
      </c>
      <c r="H36" s="24" t="e">
        <f t="shared" ca="1" si="1"/>
        <v>#N/A</v>
      </c>
      <c r="I36" s="41"/>
      <c r="J36" s="68" t="s">
        <v>96</v>
      </c>
      <c r="K36" s="69" t="e">
        <f ca="1">VLOOKUP(CONCATENATE(K$6, "ijb", $J36), data_range, 10, FALSE)</f>
        <v>#N/A</v>
      </c>
      <c r="L36" s="69" t="e">
        <f ca="1">VLOOKUP(CONCATENATE(L$6, "ijb", $J36), data_range, 10, FALSE)</f>
        <v>#N/A</v>
      </c>
      <c r="M36" s="28"/>
      <c r="N36" s="28"/>
      <c r="O36" s="28"/>
      <c r="P36" s="28"/>
    </row>
    <row r="37" spans="1:16" s="42" customFormat="1" x14ac:dyDescent="0.25">
      <c r="A37" s="48"/>
      <c r="B37" s="21" t="s">
        <v>97</v>
      </c>
      <c r="C37" s="9" t="e">
        <f t="shared" ca="1" si="0"/>
        <v>#N/A</v>
      </c>
      <c r="D37" s="9" t="e">
        <f ca="1">VLOOKUP(CONCATENATE($A$5, "ijb", $B37), data_range, 5, FALSE)</f>
        <v>#N/A</v>
      </c>
      <c r="E37" s="9" t="e">
        <f ca="1">VLOOKUP(CONCATENATE($A$5, "ijb", $B37), data_range, 6, FALSE)</f>
        <v>#N/A</v>
      </c>
      <c r="F37" s="9" t="e">
        <f ca="1">VLOOKUP(CONCATENATE($A$5, "ijb", $B37), data_range, 8, FALSE)</f>
        <v>#N/A</v>
      </c>
      <c r="G37" s="9" t="e">
        <f ca="1">VLOOKUP(CONCATENATE($A$5, "ijb", $B37), data_range, 7, FALSE)</f>
        <v>#N/A</v>
      </c>
      <c r="H37" s="24" t="e">
        <f t="shared" ca="1" si="1"/>
        <v>#N/A</v>
      </c>
      <c r="I37" s="41"/>
      <c r="J37" s="68" t="s">
        <v>97</v>
      </c>
      <c r="K37" s="69" t="e">
        <f ca="1">VLOOKUP(CONCATENATE(K$6, "ijb", $J37), data_range, 10, FALSE)</f>
        <v>#N/A</v>
      </c>
      <c r="L37" s="69" t="e">
        <f ca="1">VLOOKUP(CONCATENATE(L$6, "ijb", $J37), data_range, 10, FALSE)</f>
        <v>#N/A</v>
      </c>
      <c r="M37" s="28"/>
      <c r="N37" s="28"/>
      <c r="O37" s="28"/>
      <c r="P37" s="28"/>
    </row>
    <row r="38" spans="1:16" s="42" customFormat="1" x14ac:dyDescent="0.25">
      <c r="A38" s="48"/>
      <c r="B38" s="8" t="s">
        <v>0</v>
      </c>
      <c r="C38" s="61" t="e">
        <f t="shared" ca="1" si="0"/>
        <v>#N/A</v>
      </c>
      <c r="D38" s="61" t="e">
        <f ca="1">VLOOKUP(CONCATENATE($A$5, "ijb", $B38), data_range, 5, FALSE)</f>
        <v>#N/A</v>
      </c>
      <c r="E38" s="61" t="e">
        <f ca="1">VLOOKUP(CONCATENATE($A$5, "ijb", $B38), data_range, 6, FALSE)</f>
        <v>#N/A</v>
      </c>
      <c r="F38" s="61" t="e">
        <f ca="1">VLOOKUP(CONCATENATE($A$5, "ijb", $B38), data_range, 8, FALSE)</f>
        <v>#N/A</v>
      </c>
      <c r="G38" s="61" t="e">
        <f ca="1">VLOOKUP(CONCATENATE($A$5, "ijb", $B38), data_range, 7, FALSE)</f>
        <v>#N/A</v>
      </c>
      <c r="H38" s="26" t="e">
        <f t="shared" ca="1" si="1"/>
        <v>#N/A</v>
      </c>
      <c r="I38" s="41"/>
      <c r="J38" s="70" t="s">
        <v>0</v>
      </c>
      <c r="K38" s="69" t="e">
        <f ca="1">VLOOKUP(CONCATENATE(K$6, "ijb", $J38), data_range, 10, FALSE)</f>
        <v>#N/A</v>
      </c>
      <c r="L38" s="69" t="e">
        <f ca="1">VLOOKUP(CONCATENATE(L$6, "ijb", $J38), data_range, 10, FALSE)</f>
        <v>#N/A</v>
      </c>
      <c r="M38" s="28"/>
      <c r="N38" s="28"/>
      <c r="O38" s="28"/>
      <c r="P38" s="28"/>
    </row>
    <row r="39" spans="1:16" s="42" customFormat="1" x14ac:dyDescent="0.25">
      <c r="A39" s="48"/>
      <c r="C39" s="58"/>
      <c r="D39" s="58"/>
      <c r="E39" s="58"/>
      <c r="F39" s="58"/>
      <c r="G39" s="58"/>
      <c r="H39" s="59"/>
      <c r="I39" s="41"/>
      <c r="J39" s="53"/>
      <c r="K39" s="45"/>
      <c r="L39" s="45"/>
      <c r="M39" s="28"/>
      <c r="N39" s="28"/>
      <c r="O39" s="28"/>
      <c r="P39" s="28"/>
    </row>
    <row r="40" spans="1:16" s="42" customFormat="1" x14ac:dyDescent="0.25">
      <c r="A40" s="48"/>
      <c r="B40" s="4"/>
      <c r="C40" s="4"/>
      <c r="D40" s="4"/>
      <c r="E40" s="4"/>
      <c r="F40" s="4"/>
      <c r="G40" s="4"/>
      <c r="H40" s="4"/>
      <c r="I40" s="39"/>
      <c r="J40" s="38"/>
      <c r="K40" s="28"/>
      <c r="L40" s="28"/>
      <c r="M40" s="28"/>
      <c r="N40" s="28"/>
      <c r="O40" s="28"/>
      <c r="P40" s="28"/>
    </row>
    <row r="41" spans="1:16" s="42" customFormat="1" x14ac:dyDescent="0.25">
      <c r="A41" s="48"/>
      <c r="B41" s="2" t="s">
        <v>32</v>
      </c>
      <c r="C41" s="2"/>
      <c r="D41" s="4"/>
      <c r="E41" s="4"/>
      <c r="F41" s="4"/>
      <c r="G41" s="4"/>
      <c r="H41" s="4"/>
      <c r="I41" s="39"/>
      <c r="J41" s="37"/>
      <c r="K41" s="4"/>
      <c r="L41" s="4"/>
      <c r="M41" s="4"/>
      <c r="N41" s="4"/>
      <c r="O41" s="4"/>
      <c r="P41" s="28"/>
    </row>
    <row r="42" spans="1:16" s="42" customFormat="1" x14ac:dyDescent="0.25">
      <c r="A42" s="48"/>
      <c r="B42" s="3" t="s">
        <v>21</v>
      </c>
      <c r="C42" s="3"/>
      <c r="D42" s="4"/>
      <c r="E42" s="4"/>
      <c r="F42" s="4"/>
      <c r="G42" s="4"/>
      <c r="H42" s="4"/>
      <c r="I42" s="39"/>
      <c r="J42" s="37"/>
      <c r="K42" s="4"/>
      <c r="L42" s="4"/>
      <c r="M42" s="4"/>
      <c r="N42" s="4"/>
      <c r="O42" s="4"/>
      <c r="P42" s="28"/>
    </row>
    <row r="43" spans="1:16" s="42" customFormat="1" x14ac:dyDescent="0.25">
      <c r="A43" s="48"/>
      <c r="B43" s="2" t="s">
        <v>64</v>
      </c>
      <c r="C43" s="4"/>
      <c r="D43" s="4"/>
      <c r="E43" s="4"/>
      <c r="F43" s="4"/>
      <c r="G43" s="4"/>
      <c r="H43" s="4"/>
      <c r="I43" s="39"/>
      <c r="J43" s="37"/>
      <c r="K43" s="4"/>
      <c r="L43" s="4"/>
      <c r="M43" s="4"/>
      <c r="N43" s="4"/>
      <c r="O43" s="4"/>
      <c r="P43" s="28"/>
    </row>
    <row r="44" spans="1:16" s="42" customFormat="1" x14ac:dyDescent="0.25">
      <c r="A44" s="48"/>
      <c r="B44" s="2" t="s">
        <v>65</v>
      </c>
      <c r="C44" s="4"/>
      <c r="D44" s="4"/>
      <c r="E44" s="4"/>
      <c r="F44" s="4"/>
      <c r="G44" s="4"/>
      <c r="H44" s="4"/>
      <c r="I44" s="39"/>
      <c r="M44" s="4"/>
      <c r="N44" s="4"/>
      <c r="O44" s="4"/>
      <c r="P44" s="28"/>
    </row>
    <row r="45" spans="1:16" s="42" customFormat="1" x14ac:dyDescent="0.25">
      <c r="A45" s="48"/>
      <c r="B45" s="4"/>
      <c r="C45" s="4"/>
      <c r="D45" s="4"/>
      <c r="E45" s="4"/>
      <c r="F45" s="4"/>
      <c r="G45" s="4"/>
      <c r="H45" s="4"/>
      <c r="I45" s="39"/>
      <c r="M45" s="4"/>
      <c r="N45" s="4"/>
      <c r="O45" s="4"/>
      <c r="P45" s="28"/>
    </row>
    <row r="46" spans="1:16" s="42" customFormat="1" x14ac:dyDescent="0.25">
      <c r="A46" s="48"/>
      <c r="B46" s="4"/>
      <c r="C46" s="4"/>
      <c r="D46" s="4"/>
      <c r="E46" s="4"/>
      <c r="F46" s="4"/>
      <c r="G46" s="4"/>
      <c r="H46" s="4"/>
      <c r="I46" s="39"/>
      <c r="M46" s="4"/>
      <c r="N46" s="4"/>
      <c r="O46" s="4"/>
      <c r="P46" s="28"/>
    </row>
    <row r="47" spans="1:16" s="42" customFormat="1" x14ac:dyDescent="0.25">
      <c r="A47" s="48"/>
      <c r="B47" s="4"/>
      <c r="C47" s="4"/>
      <c r="D47" s="4"/>
      <c r="E47" s="4"/>
      <c r="F47" s="4"/>
      <c r="G47" s="4"/>
      <c r="H47" s="4"/>
      <c r="I47" s="39"/>
      <c r="M47" s="4"/>
      <c r="N47" s="4"/>
      <c r="O47" s="4"/>
      <c r="P47" s="28"/>
    </row>
    <row r="48" spans="1:16" s="42" customFormat="1" x14ac:dyDescent="0.25">
      <c r="A48" s="48"/>
      <c r="B48" s="4"/>
      <c r="C48" s="4"/>
      <c r="D48" s="4"/>
      <c r="E48" s="4"/>
      <c r="F48" s="4"/>
      <c r="G48" s="4"/>
      <c r="H48" s="4"/>
      <c r="I48" s="39"/>
      <c r="M48" s="4"/>
      <c r="N48" s="4"/>
      <c r="O48" s="4"/>
      <c r="P48" s="28"/>
    </row>
    <row r="49" spans="1:16" s="42" customFormat="1" x14ac:dyDescent="0.25">
      <c r="A49" s="48"/>
      <c r="B49" s="4"/>
      <c r="C49" s="4"/>
      <c r="D49" s="4"/>
      <c r="E49" s="4"/>
      <c r="F49" s="4"/>
      <c r="G49" s="4"/>
      <c r="H49" s="4"/>
      <c r="I49" s="39"/>
      <c r="M49" s="4"/>
      <c r="N49" s="4"/>
      <c r="O49" s="4"/>
      <c r="P49" s="28"/>
    </row>
    <row r="50" spans="1:16" s="42" customFormat="1" x14ac:dyDescent="0.25">
      <c r="A50" s="48"/>
      <c r="B50" s="4"/>
      <c r="C50" s="4"/>
      <c r="D50" s="4"/>
      <c r="E50" s="4"/>
      <c r="F50" s="4"/>
      <c r="G50" s="4"/>
      <c r="H50" s="4"/>
      <c r="I50" s="39"/>
      <c r="M50" s="4"/>
      <c r="N50" s="4"/>
      <c r="O50" s="4"/>
      <c r="P50" s="28"/>
    </row>
    <row r="51" spans="1:16" s="42" customFormat="1" x14ac:dyDescent="0.25">
      <c r="A51" s="48"/>
      <c r="B51" s="4"/>
      <c r="C51" s="4"/>
      <c r="D51" s="4"/>
      <c r="E51" s="4"/>
      <c r="F51" s="4"/>
      <c r="G51" s="4"/>
      <c r="H51" s="4"/>
      <c r="I51" s="39"/>
      <c r="M51" s="4"/>
      <c r="N51" s="4"/>
      <c r="O51" s="4"/>
      <c r="P51" s="28"/>
    </row>
    <row r="52" spans="1:16" s="42" customFormat="1" x14ac:dyDescent="0.25">
      <c r="A52" s="48"/>
      <c r="B52" s="4"/>
      <c r="C52" s="4"/>
      <c r="D52" s="4"/>
      <c r="E52" s="4"/>
      <c r="F52" s="4"/>
      <c r="G52" s="4"/>
      <c r="H52" s="4"/>
      <c r="I52" s="39"/>
      <c r="M52" s="4"/>
      <c r="N52" s="4"/>
      <c r="O52" s="4"/>
      <c r="P52" s="28"/>
    </row>
    <row r="53" spans="1:16" s="42" customFormat="1" x14ac:dyDescent="0.25">
      <c r="A53" s="48"/>
      <c r="B53" s="4"/>
      <c r="C53" s="4"/>
      <c r="D53" s="4"/>
      <c r="E53" s="4"/>
      <c r="F53" s="4"/>
      <c r="G53" s="4"/>
      <c r="H53" s="4"/>
      <c r="I53" s="39"/>
      <c r="M53" s="4"/>
      <c r="N53" s="4"/>
      <c r="O53" s="4"/>
      <c r="P53" s="28"/>
    </row>
    <row r="54" spans="1:16" s="42" customFormat="1" x14ac:dyDescent="0.25">
      <c r="A54" s="48"/>
      <c r="B54" s="4"/>
      <c r="C54" s="4"/>
      <c r="D54" s="4"/>
      <c r="E54" s="4"/>
      <c r="F54" s="4"/>
      <c r="G54" s="4"/>
      <c r="H54" s="4"/>
      <c r="I54" s="39"/>
      <c r="M54" s="4"/>
      <c r="N54" s="4"/>
      <c r="O54" s="4"/>
      <c r="P54" s="28"/>
    </row>
    <row r="55" spans="1:16" s="42" customFormat="1" x14ac:dyDescent="0.25">
      <c r="A55" s="48"/>
      <c r="B55" s="4"/>
      <c r="C55" s="4"/>
      <c r="D55" s="4"/>
      <c r="E55" s="4"/>
      <c r="F55" s="4"/>
      <c r="G55" s="4"/>
      <c r="H55" s="4"/>
      <c r="I55" s="39"/>
      <c r="M55" s="4"/>
      <c r="N55" s="4"/>
      <c r="O55" s="4"/>
      <c r="P55" s="28"/>
    </row>
    <row r="56" spans="1:16" s="42" customFormat="1" x14ac:dyDescent="0.25">
      <c r="A56" s="48"/>
      <c r="B56" s="4"/>
      <c r="C56" s="4"/>
      <c r="D56" s="4"/>
      <c r="E56" s="4"/>
      <c r="F56" s="4"/>
      <c r="G56" s="4"/>
      <c r="H56" s="4"/>
      <c r="I56" s="39"/>
      <c r="M56" s="4"/>
      <c r="N56" s="4"/>
      <c r="O56" s="4"/>
      <c r="P56" s="28"/>
    </row>
    <row r="57" spans="1:16" s="42" customFormat="1" x14ac:dyDescent="0.25">
      <c r="A57" s="48"/>
      <c r="B57" s="4"/>
      <c r="C57" s="4"/>
      <c r="D57" s="4"/>
      <c r="E57" s="4"/>
      <c r="F57" s="4"/>
      <c r="G57" s="4"/>
      <c r="H57" s="4"/>
      <c r="I57" s="39"/>
      <c r="M57" s="4"/>
      <c r="N57" s="4"/>
      <c r="O57" s="4"/>
      <c r="P57" s="28"/>
    </row>
    <row r="58" spans="1:16" s="42" customFormat="1" x14ac:dyDescent="0.25">
      <c r="A58" s="48"/>
      <c r="B58" s="4"/>
      <c r="C58" s="4"/>
      <c r="D58" s="4"/>
      <c r="E58" s="4"/>
      <c r="F58" s="4"/>
      <c r="G58" s="4"/>
      <c r="H58" s="4"/>
      <c r="I58" s="39"/>
      <c r="M58" s="4"/>
      <c r="N58" s="4"/>
      <c r="O58" s="4"/>
      <c r="P58" s="28"/>
    </row>
    <row r="59" spans="1:16" s="42" customFormat="1" x14ac:dyDescent="0.25">
      <c r="A59" s="48"/>
      <c r="B59" s="4"/>
      <c r="C59" s="4"/>
      <c r="D59" s="4"/>
      <c r="E59" s="4"/>
      <c r="F59" s="4"/>
      <c r="G59" s="4"/>
      <c r="H59" s="4"/>
      <c r="I59" s="39"/>
      <c r="M59" s="4"/>
      <c r="N59" s="4"/>
      <c r="O59" s="4"/>
      <c r="P59" s="28"/>
    </row>
    <row r="60" spans="1:16" s="42" customFormat="1" x14ac:dyDescent="0.25">
      <c r="A60" s="48"/>
      <c r="B60" s="4"/>
      <c r="C60" s="4"/>
      <c r="D60" s="4"/>
      <c r="E60" s="4"/>
      <c r="F60" s="4"/>
      <c r="G60" s="4"/>
      <c r="H60" s="4"/>
      <c r="I60" s="39"/>
      <c r="M60" s="4"/>
      <c r="N60" s="4"/>
      <c r="O60" s="4"/>
      <c r="P60" s="28"/>
    </row>
    <row r="61" spans="1:16" s="42" customFormat="1" x14ac:dyDescent="0.25">
      <c r="A61" s="48"/>
      <c r="B61" s="4"/>
      <c r="C61" s="4"/>
      <c r="D61" s="4"/>
      <c r="E61" s="4"/>
      <c r="F61" s="4"/>
      <c r="G61" s="4"/>
      <c r="H61" s="4"/>
      <c r="I61" s="39"/>
      <c r="M61" s="4"/>
      <c r="N61" s="4"/>
      <c r="O61" s="4"/>
      <c r="P61" s="28"/>
    </row>
    <row r="62" spans="1:16" s="42" customFormat="1" x14ac:dyDescent="0.25">
      <c r="A62" s="48"/>
      <c r="B62" s="4"/>
      <c r="C62" s="4"/>
      <c r="D62" s="4"/>
      <c r="E62" s="4"/>
      <c r="F62" s="4"/>
      <c r="G62" s="4"/>
      <c r="H62" s="4"/>
      <c r="I62" s="39"/>
      <c r="M62" s="4"/>
      <c r="N62" s="4"/>
      <c r="O62" s="4"/>
      <c r="P62" s="28"/>
    </row>
    <row r="63" spans="1:16" s="42" customFormat="1" x14ac:dyDescent="0.25">
      <c r="A63" s="48"/>
      <c r="B63" s="4"/>
      <c r="C63" s="4"/>
      <c r="D63" s="4"/>
      <c r="E63" s="4"/>
      <c r="F63" s="4"/>
      <c r="G63" s="4"/>
      <c r="H63" s="4"/>
      <c r="I63" s="39"/>
      <c r="M63" s="4"/>
      <c r="N63" s="4"/>
      <c r="O63" s="4"/>
      <c r="P63" s="28"/>
    </row>
    <row r="64" spans="1:16" s="42" customFormat="1" x14ac:dyDescent="0.25">
      <c r="A64" s="48"/>
      <c r="B64" s="4"/>
      <c r="C64" s="4"/>
      <c r="D64" s="4"/>
      <c r="E64" s="4"/>
      <c r="F64" s="4"/>
      <c r="G64" s="4"/>
      <c r="H64" s="4"/>
      <c r="I64" s="39"/>
      <c r="M64" s="4"/>
      <c r="N64" s="4"/>
      <c r="O64" s="4"/>
      <c r="P64" s="28"/>
    </row>
    <row r="65" spans="1:16" s="42" customFormat="1" x14ac:dyDescent="0.25">
      <c r="A65" s="48"/>
      <c r="B65" s="4"/>
      <c r="C65" s="4"/>
      <c r="D65" s="4"/>
      <c r="E65" s="4"/>
      <c r="F65" s="4"/>
      <c r="G65" s="4"/>
      <c r="H65" s="4"/>
      <c r="I65" s="39"/>
      <c r="M65" s="28"/>
      <c r="N65" s="28"/>
      <c r="O65" s="28"/>
      <c r="P65" s="28"/>
    </row>
    <row r="77" spans="1:16" x14ac:dyDescent="0.25">
      <c r="J77" s="65"/>
      <c r="K77" s="66"/>
      <c r="L77" s="66"/>
    </row>
  </sheetData>
  <pageMargins left="0.70866141732283472" right="0.70866141732283472" top="0.74803149606299213" bottom="0.74803149606299213" header="0.31496062992125984" footer="0.31496062992125984"/>
  <pageSetup scale="64"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Drop Down 1">
              <controlPr defaultSize="0" autoLine="0" autoPict="0">
                <anchor moveWithCells="1">
                  <from>
                    <xdr:col>2</xdr:col>
                    <xdr:colOff>247650</xdr:colOff>
                    <xdr:row>3</xdr:row>
                    <xdr:rowOff>19050</xdr:rowOff>
                  </from>
                  <to>
                    <xdr:col>3</xdr:col>
                    <xdr:colOff>38100</xdr:colOff>
                    <xdr:row>3</xdr:row>
                    <xdr:rowOff>219075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42"/>
  <sheetViews>
    <sheetView showGridLines="0" zoomScaleNormal="100" workbookViewId="0"/>
  </sheetViews>
  <sheetFormatPr defaultRowHeight="15" x14ac:dyDescent="0.25"/>
  <cols>
    <col min="1" max="1" width="3.7109375" style="48" customWidth="1"/>
    <col min="2" max="2" width="29" style="4" customWidth="1"/>
    <col min="3" max="9" width="21.85546875" style="4" customWidth="1"/>
    <col min="10" max="10" width="10.140625" style="39" customWidth="1"/>
    <col min="11" max="11" width="27.5703125" style="51" bestFit="1" customWidth="1"/>
    <col min="12" max="13" width="10.140625" style="42" bestFit="1" customWidth="1"/>
    <col min="14" max="18" width="9.140625" style="42"/>
    <col min="19" max="16384" width="9.140625" style="4"/>
  </cols>
  <sheetData>
    <row r="1" spans="1:18" x14ac:dyDescent="0.25">
      <c r="A1" s="48" t="str">
        <f>'Contents &amp; Notes'!B1</f>
        <v xml:space="preserve"> </v>
      </c>
    </row>
    <row r="2" spans="1:18" ht="18.75" x14ac:dyDescent="0.3">
      <c r="B2" s="15" t="s">
        <v>114</v>
      </c>
      <c r="C2" s="15"/>
      <c r="D2" s="15"/>
    </row>
    <row r="3" spans="1:18" ht="18.75" x14ac:dyDescent="0.3">
      <c r="B3" s="15"/>
      <c r="C3" s="15"/>
      <c r="D3" s="15"/>
      <c r="J3" s="74"/>
      <c r="K3" s="75"/>
      <c r="L3" s="76"/>
      <c r="M3" s="76"/>
      <c r="N3" s="76"/>
      <c r="O3" s="76"/>
      <c r="P3" s="76"/>
    </row>
    <row r="4" spans="1:18" ht="18.75" x14ac:dyDescent="0.3">
      <c r="A4" s="48">
        <v>1</v>
      </c>
      <c r="B4" s="15" t="s">
        <v>61</v>
      </c>
      <c r="C4" s="15"/>
      <c r="D4" s="15"/>
      <c r="J4" s="74"/>
      <c r="K4" s="75"/>
      <c r="L4" s="76"/>
      <c r="M4" s="76"/>
      <c r="N4" s="76"/>
      <c r="O4" s="76"/>
      <c r="P4" s="76"/>
    </row>
    <row r="5" spans="1:18" x14ac:dyDescent="0.25">
      <c r="A5" s="49" t="str">
        <f xml:space="preserve"> VLOOKUP(A4, calculation!A1:B2, 2, FALSE)</f>
        <v>2016/17</v>
      </c>
      <c r="J5" s="74"/>
      <c r="K5" s="75"/>
      <c r="L5" s="76" t="s">
        <v>117</v>
      </c>
      <c r="M5" s="76"/>
      <c r="N5" s="76" t="s">
        <v>118</v>
      </c>
      <c r="O5" s="76"/>
      <c r="P5" s="76"/>
    </row>
    <row r="6" spans="1:18" s="19" customFormat="1" ht="33" customHeight="1" x14ac:dyDescent="0.25">
      <c r="A6" s="47" t="str">
        <f>IF(A4=1,"ᴿ","ᴾ")</f>
        <v>ᴿ</v>
      </c>
      <c r="B6" s="18"/>
      <c r="C6" s="31" t="s">
        <v>27</v>
      </c>
      <c r="D6" s="31" t="s">
        <v>116</v>
      </c>
      <c r="E6" s="31" t="s">
        <v>55</v>
      </c>
      <c r="F6" s="32" t="s">
        <v>66</v>
      </c>
      <c r="G6" s="32" t="s">
        <v>36</v>
      </c>
      <c r="H6" s="32" t="s">
        <v>56</v>
      </c>
      <c r="I6" s="31" t="s">
        <v>23</v>
      </c>
      <c r="J6" s="77"/>
      <c r="K6" s="62"/>
      <c r="L6" s="63" t="s">
        <v>58</v>
      </c>
      <c r="M6" s="63" t="s">
        <v>59</v>
      </c>
      <c r="N6" s="63" t="s">
        <v>58</v>
      </c>
      <c r="O6" s="63" t="s">
        <v>59</v>
      </c>
      <c r="P6" s="78"/>
      <c r="Q6" s="44"/>
      <c r="R6" s="44"/>
    </row>
    <row r="7" spans="1:18" x14ac:dyDescent="0.25">
      <c r="B7" s="73" t="s">
        <v>14</v>
      </c>
      <c r="C7" s="9" t="e">
        <f ca="1">SUM(E7:H7)</f>
        <v>#N/A</v>
      </c>
      <c r="D7" s="79" t="e">
        <f ca="1">C7/$C$16</f>
        <v>#N/A</v>
      </c>
      <c r="E7" s="9" t="e">
        <f ca="1">VLOOKUP(CONCATENATE($A$5, "age", $B7), data_range, 5, FALSE)</f>
        <v>#N/A</v>
      </c>
      <c r="F7" s="9" t="e">
        <f ca="1">VLOOKUP(CONCATENATE($A$5, "age", $B7), data_range, 6, FALSE)</f>
        <v>#N/A</v>
      </c>
      <c r="G7" s="9" t="e">
        <f ca="1">VLOOKUP(CONCATENATE($A$5, "age", $B7), data_range, 8, FALSE)</f>
        <v>#N/A</v>
      </c>
      <c r="H7" s="9" t="e">
        <f ca="1">VLOOKUP(CONCATENATE($A$5, "age", $B7), data_range, 7, FALSE)</f>
        <v>#N/A</v>
      </c>
      <c r="I7" s="23" t="e">
        <f ca="1">(E7+F7)/(C7-G7)</f>
        <v>#N/A</v>
      </c>
      <c r="J7" s="74"/>
      <c r="K7" s="63" t="s">
        <v>14</v>
      </c>
      <c r="L7" s="64" t="e">
        <f ca="1">VLOOKUP(CONCATENATE(L$6, "age", $K7), data_range, 10, FALSE)</f>
        <v>#N/A</v>
      </c>
      <c r="M7" s="64" t="e">
        <f ca="1">VLOOKUP(CONCATENATE(M$6, "age", $K7), data_range, 10, FALSE)</f>
        <v>#N/A</v>
      </c>
      <c r="N7" s="63"/>
      <c r="O7" s="76"/>
      <c r="P7" s="76"/>
    </row>
    <row r="8" spans="1:18" x14ac:dyDescent="0.25">
      <c r="B8" s="21" t="s">
        <v>15</v>
      </c>
      <c r="C8" s="9" t="e">
        <f t="shared" ref="C8:C15" ca="1" si="0">SUM(E8:H8)</f>
        <v>#N/A</v>
      </c>
      <c r="D8" s="79" t="e">
        <f t="shared" ref="D8:D16" ca="1" si="1">C8/$C$16</f>
        <v>#N/A</v>
      </c>
      <c r="E8" s="9" t="e">
        <f ca="1">VLOOKUP(CONCATENATE($A$5, "age", $B8), data_range, 5, FALSE)</f>
        <v>#N/A</v>
      </c>
      <c r="F8" s="9" t="e">
        <f ca="1">VLOOKUP(CONCATENATE($A$5, "age", $B8), data_range, 6, FALSE)</f>
        <v>#N/A</v>
      </c>
      <c r="G8" s="9" t="e">
        <f ca="1">VLOOKUP(CONCATENATE($A$5, "age", $B8), data_range, 8, FALSE)</f>
        <v>#N/A</v>
      </c>
      <c r="H8" s="9" t="e">
        <f ca="1">VLOOKUP(CONCATENATE($A$5, "age", $B8), data_range, 7, FALSE)</f>
        <v>#N/A</v>
      </c>
      <c r="I8" s="24" t="e">
        <f t="shared" ref="I8:I16" ca="1" si="2">(E8+F8)/(C8-G8)</f>
        <v>#N/A</v>
      </c>
      <c r="J8" s="74"/>
      <c r="K8" s="63" t="s">
        <v>15</v>
      </c>
      <c r="L8" s="64" t="e">
        <f ca="1">VLOOKUP(CONCATENATE(L$6, "age", $K8), data_range, 10, FALSE)</f>
        <v>#N/A</v>
      </c>
      <c r="M8" s="64" t="e">
        <f ca="1">VLOOKUP(CONCATENATE(M$6, "age", $K8), data_range, 10, FALSE)</f>
        <v>#N/A</v>
      </c>
      <c r="N8" s="63"/>
      <c r="O8" s="76"/>
      <c r="P8" s="76"/>
    </row>
    <row r="9" spans="1:18" x14ac:dyDescent="0.25">
      <c r="B9" s="21" t="s">
        <v>16</v>
      </c>
      <c r="C9" s="9" t="e">
        <f t="shared" ca="1" si="0"/>
        <v>#N/A</v>
      </c>
      <c r="D9" s="79" t="e">
        <f t="shared" ca="1" si="1"/>
        <v>#N/A</v>
      </c>
      <c r="E9" s="9" t="e">
        <f ca="1">VLOOKUP(CONCATENATE($A$5, "age", $B9), data_range, 5, FALSE)</f>
        <v>#N/A</v>
      </c>
      <c r="F9" s="9" t="e">
        <f ca="1">VLOOKUP(CONCATENATE($A$5, "age", $B9), data_range, 6, FALSE)</f>
        <v>#N/A</v>
      </c>
      <c r="G9" s="9" t="e">
        <f ca="1">VLOOKUP(CONCATENATE($A$5, "age", $B9), data_range, 8, FALSE)</f>
        <v>#N/A</v>
      </c>
      <c r="H9" s="9" t="e">
        <f ca="1">VLOOKUP(CONCATENATE($A$5, "age", $B9), data_range, 7, FALSE)</f>
        <v>#N/A</v>
      </c>
      <c r="I9" s="24" t="e">
        <f t="shared" ca="1" si="2"/>
        <v>#N/A</v>
      </c>
      <c r="J9" s="74"/>
      <c r="K9" s="63" t="s">
        <v>16</v>
      </c>
      <c r="L9" s="64" t="e">
        <f ca="1">VLOOKUP(CONCATENATE(L$6, "age", $K9), data_range, 10, FALSE)</f>
        <v>#N/A</v>
      </c>
      <c r="M9" s="64" t="e">
        <f ca="1">VLOOKUP(CONCATENATE(M$6, "age", $K9), data_range, 10, FALSE)</f>
        <v>#N/A</v>
      </c>
      <c r="N9" s="63"/>
      <c r="O9" s="76"/>
      <c r="P9" s="76"/>
    </row>
    <row r="10" spans="1:18" x14ac:dyDescent="0.25">
      <c r="B10" s="21" t="s">
        <v>17</v>
      </c>
      <c r="C10" s="9" t="e">
        <f t="shared" ca="1" si="0"/>
        <v>#N/A</v>
      </c>
      <c r="D10" s="79" t="e">
        <f t="shared" ca="1" si="1"/>
        <v>#N/A</v>
      </c>
      <c r="E10" s="9" t="e">
        <f ca="1">VLOOKUP(CONCATENATE($A$5, "age", $B10), data_range, 5, FALSE)</f>
        <v>#N/A</v>
      </c>
      <c r="F10" s="9" t="e">
        <f ca="1">VLOOKUP(CONCATENATE($A$5, "age", $B10), data_range, 6, FALSE)</f>
        <v>#N/A</v>
      </c>
      <c r="G10" s="9" t="e">
        <f ca="1">VLOOKUP(CONCATENATE($A$5, "age", $B10), data_range, 8, FALSE)</f>
        <v>#N/A</v>
      </c>
      <c r="H10" s="9" t="e">
        <f ca="1">VLOOKUP(CONCATENATE($A$5, "age", $B10), data_range, 7, FALSE)</f>
        <v>#N/A</v>
      </c>
      <c r="I10" s="24" t="e">
        <f t="shared" ca="1" si="2"/>
        <v>#N/A</v>
      </c>
      <c r="J10" s="74"/>
      <c r="K10" s="63" t="s">
        <v>17</v>
      </c>
      <c r="L10" s="64" t="e">
        <f ca="1">VLOOKUP(CONCATENATE(L$6, "age", $K10), data_range, 10, FALSE)</f>
        <v>#N/A</v>
      </c>
      <c r="M10" s="64" t="e">
        <f ca="1">VLOOKUP(CONCATENATE(M$6, "age", $K10), data_range, 10, FALSE)</f>
        <v>#N/A</v>
      </c>
      <c r="N10" s="63"/>
      <c r="O10" s="76"/>
      <c r="P10" s="76"/>
    </row>
    <row r="11" spans="1:18" x14ac:dyDescent="0.25">
      <c r="B11" s="21" t="s">
        <v>18</v>
      </c>
      <c r="C11" s="9" t="e">
        <f t="shared" ca="1" si="0"/>
        <v>#N/A</v>
      </c>
      <c r="D11" s="79" t="e">
        <f t="shared" ca="1" si="1"/>
        <v>#N/A</v>
      </c>
      <c r="E11" s="9" t="e">
        <f ca="1">VLOOKUP(CONCATENATE($A$5, "age", $B11), data_range, 5, FALSE)</f>
        <v>#N/A</v>
      </c>
      <c r="F11" s="9" t="e">
        <f ca="1">VLOOKUP(CONCATENATE($A$5, "age", $B11), data_range, 6, FALSE)</f>
        <v>#N/A</v>
      </c>
      <c r="G11" s="9" t="e">
        <f ca="1">VLOOKUP(CONCATENATE($A$5, "age", $B11), data_range, 8, FALSE)</f>
        <v>#N/A</v>
      </c>
      <c r="H11" s="9" t="e">
        <f ca="1">VLOOKUP(CONCATENATE($A$5, "age", $B11), data_range, 7, FALSE)</f>
        <v>#N/A</v>
      </c>
      <c r="I11" s="24" t="e">
        <f t="shared" ca="1" si="2"/>
        <v>#N/A</v>
      </c>
      <c r="J11" s="74"/>
      <c r="K11" s="63" t="s">
        <v>18</v>
      </c>
      <c r="L11" s="64" t="e">
        <f ca="1">VLOOKUP(CONCATENATE(L$6, "age", $K11), data_range, 10, FALSE)</f>
        <v>#N/A</v>
      </c>
      <c r="M11" s="64" t="e">
        <f ca="1">VLOOKUP(CONCATENATE(M$6, "age", $K11), data_range, 10, FALSE)</f>
        <v>#N/A</v>
      </c>
      <c r="N11" s="63"/>
      <c r="O11" s="76"/>
      <c r="P11" s="76"/>
    </row>
    <row r="12" spans="1:18" x14ac:dyDescent="0.25">
      <c r="B12" s="21" t="s">
        <v>19</v>
      </c>
      <c r="C12" s="9" t="e">
        <f t="shared" ca="1" si="0"/>
        <v>#N/A</v>
      </c>
      <c r="D12" s="79" t="e">
        <f t="shared" ca="1" si="1"/>
        <v>#N/A</v>
      </c>
      <c r="E12" s="9" t="e">
        <f ca="1">VLOOKUP(CONCATENATE($A$5, "age", $B12), data_range, 5, FALSE)</f>
        <v>#N/A</v>
      </c>
      <c r="F12" s="9" t="e">
        <f ca="1">VLOOKUP(CONCATENATE($A$5, "age", $B12), data_range, 6, FALSE)</f>
        <v>#N/A</v>
      </c>
      <c r="G12" s="9" t="e">
        <f ca="1">VLOOKUP(CONCATENATE($A$5, "age", $B12), data_range, 8, FALSE)</f>
        <v>#N/A</v>
      </c>
      <c r="H12" s="9" t="e">
        <f ca="1">VLOOKUP(CONCATENATE($A$5, "age", $B12), data_range, 7, FALSE)</f>
        <v>#N/A</v>
      </c>
      <c r="I12" s="24" t="e">
        <f t="shared" ca="1" si="2"/>
        <v>#N/A</v>
      </c>
      <c r="J12" s="74"/>
      <c r="K12" s="63" t="s">
        <v>19</v>
      </c>
      <c r="L12" s="64" t="e">
        <f ca="1">VLOOKUP(CONCATENATE(L$6, "age", $K12), data_range, 10, FALSE)</f>
        <v>#N/A</v>
      </c>
      <c r="M12" s="64" t="e">
        <f ca="1">VLOOKUP(CONCATENATE(M$6, "age", $K12), data_range, 10, FALSE)</f>
        <v>#N/A</v>
      </c>
      <c r="N12" s="63"/>
      <c r="O12" s="76"/>
      <c r="P12" s="76"/>
    </row>
    <row r="13" spans="1:18" x14ac:dyDescent="0.25">
      <c r="B13" s="21" t="s">
        <v>20</v>
      </c>
      <c r="C13" s="9" t="e">
        <f t="shared" ca="1" si="0"/>
        <v>#N/A</v>
      </c>
      <c r="D13" s="79" t="e">
        <f t="shared" ca="1" si="1"/>
        <v>#N/A</v>
      </c>
      <c r="E13" s="9" t="e">
        <f ca="1">VLOOKUP(CONCATENATE($A$5, "age", $B13), data_range, 5, FALSE)</f>
        <v>#N/A</v>
      </c>
      <c r="F13" s="9" t="e">
        <f ca="1">VLOOKUP(CONCATENATE($A$5, "age", $B13), data_range, 6, FALSE)</f>
        <v>#N/A</v>
      </c>
      <c r="G13" s="9" t="e">
        <f ca="1">VLOOKUP(CONCATENATE($A$5, "age", $B13), data_range, 8, FALSE)</f>
        <v>#N/A</v>
      </c>
      <c r="H13" s="9" t="e">
        <f ca="1">VLOOKUP(CONCATENATE($A$5, "age", $B13), data_range, 7, FALSE)</f>
        <v>#N/A</v>
      </c>
      <c r="I13" s="24" t="e">
        <f t="shared" ca="1" si="2"/>
        <v>#N/A</v>
      </c>
      <c r="J13" s="74"/>
      <c r="K13" s="63" t="s">
        <v>20</v>
      </c>
      <c r="L13" s="64" t="e">
        <f ca="1">VLOOKUP(CONCATENATE(L$6, "age", $K13), data_range, 10, FALSE)</f>
        <v>#N/A</v>
      </c>
      <c r="M13" s="64" t="e">
        <f ca="1">VLOOKUP(CONCATENATE(M$6, "age", $K13), data_range, 10, FALSE)</f>
        <v>#N/A</v>
      </c>
      <c r="N13" s="63"/>
      <c r="O13" s="76"/>
      <c r="P13" s="76"/>
    </row>
    <row r="14" spans="1:18" x14ac:dyDescent="0.25">
      <c r="B14" s="21" t="s">
        <v>110</v>
      </c>
      <c r="C14" s="9" t="e">
        <f t="shared" ca="1" si="0"/>
        <v>#N/A</v>
      </c>
      <c r="D14" s="79" t="e">
        <f t="shared" ca="1" si="1"/>
        <v>#N/A</v>
      </c>
      <c r="E14" s="9" t="e">
        <f ca="1">VLOOKUP(CONCATENATE($A$5, "age", $B14), data_range, 5, FALSE)</f>
        <v>#N/A</v>
      </c>
      <c r="F14" s="9" t="e">
        <f ca="1">VLOOKUP(CONCATENATE($A$5, "age", $B14), data_range, 6, FALSE)</f>
        <v>#N/A</v>
      </c>
      <c r="G14" s="9" t="e">
        <f ca="1">VLOOKUP(CONCATENATE($A$5, "age", $B14), data_range, 8, FALSE)</f>
        <v>#N/A</v>
      </c>
      <c r="H14" s="9" t="e">
        <f ca="1">VLOOKUP(CONCATENATE($A$5, "age", $B14), data_range, 7, FALSE)</f>
        <v>#N/A</v>
      </c>
      <c r="I14" s="24" t="e">
        <f t="shared" ca="1" si="2"/>
        <v>#N/A</v>
      </c>
      <c r="J14" s="74"/>
      <c r="K14" s="63" t="s">
        <v>110</v>
      </c>
      <c r="L14" s="64" t="e">
        <f ca="1">VLOOKUP(CONCATENATE(L$6, "age", $K14), data_range, 10, FALSE)</f>
        <v>#N/A</v>
      </c>
      <c r="M14" s="64" t="e">
        <f ca="1">VLOOKUP(CONCATENATE(M$6, "age", $K14), data_range, 10, FALSE)</f>
        <v>#N/A</v>
      </c>
      <c r="N14" s="63"/>
      <c r="O14" s="76"/>
      <c r="P14" s="76"/>
    </row>
    <row r="15" spans="1:18" x14ac:dyDescent="0.25">
      <c r="B15" s="60" t="s">
        <v>111</v>
      </c>
      <c r="C15" s="9" t="e">
        <f t="shared" ca="1" si="0"/>
        <v>#N/A</v>
      </c>
      <c r="D15" s="79" t="e">
        <f t="shared" ca="1" si="1"/>
        <v>#N/A</v>
      </c>
      <c r="E15" s="9" t="e">
        <f ca="1">VLOOKUP(CONCATENATE($A$5, "age", $B15), data_range, 5, FALSE)</f>
        <v>#N/A</v>
      </c>
      <c r="F15" s="9" t="e">
        <f ca="1">VLOOKUP(CONCATENATE($A$5, "age", $B15), data_range, 6, FALSE)</f>
        <v>#N/A</v>
      </c>
      <c r="G15" s="9" t="e">
        <f ca="1">VLOOKUP(CONCATENATE($A$5, "age", $B15), data_range, 8, FALSE)</f>
        <v>#N/A</v>
      </c>
      <c r="H15" s="9" t="e">
        <f ca="1">VLOOKUP(CONCATENATE($A$5, "age", $B15), data_range, 7, FALSE)</f>
        <v>#N/A</v>
      </c>
      <c r="I15" s="24" t="e">
        <f t="shared" ca="1" si="2"/>
        <v>#N/A</v>
      </c>
      <c r="J15" s="74"/>
      <c r="K15" s="63" t="s">
        <v>111</v>
      </c>
      <c r="L15" s="64" t="e">
        <f ca="1">VLOOKUP(CONCATENATE(L$6, "age", $K15), data_range, 10, FALSE)</f>
        <v>#N/A</v>
      </c>
      <c r="M15" s="64" t="e">
        <f ca="1">VLOOKUP(CONCATENATE(M$6, "age", $K15), data_range, 10, FALSE)</f>
        <v>#N/A</v>
      </c>
      <c r="N15" s="63"/>
      <c r="O15" s="76"/>
      <c r="P15" s="76"/>
    </row>
    <row r="16" spans="1:18" s="42" customFormat="1" x14ac:dyDescent="0.25">
      <c r="A16" s="48"/>
      <c r="B16" s="8" t="s">
        <v>115</v>
      </c>
      <c r="C16" s="10" t="e">
        <f ca="1">SUM(C7:C15)</f>
        <v>#N/A</v>
      </c>
      <c r="D16" s="80" t="e">
        <f t="shared" ca="1" si="1"/>
        <v>#N/A</v>
      </c>
      <c r="E16" s="10" t="e">
        <f ca="1">SUM(E7:E15)</f>
        <v>#N/A</v>
      </c>
      <c r="F16" s="10" t="e">
        <f t="shared" ref="F16:H16" ca="1" si="3">SUM(F7:F15)</f>
        <v>#N/A</v>
      </c>
      <c r="G16" s="10" t="e">
        <f t="shared" ca="1" si="3"/>
        <v>#N/A</v>
      </c>
      <c r="H16" s="10" t="e">
        <f t="shared" ca="1" si="3"/>
        <v>#N/A</v>
      </c>
      <c r="I16" s="26" t="e">
        <f t="shared" ca="1" si="2"/>
        <v>#N/A</v>
      </c>
      <c r="J16" s="74"/>
      <c r="K16" s="62"/>
      <c r="L16" s="64"/>
      <c r="M16" s="64"/>
      <c r="N16" s="63"/>
      <c r="O16" s="76"/>
      <c r="P16" s="76"/>
      <c r="Q16" s="28"/>
    </row>
    <row r="17" spans="1:17" s="42" customFormat="1" x14ac:dyDescent="0.25">
      <c r="A17" s="48"/>
      <c r="B17" s="4"/>
      <c r="C17" s="4"/>
      <c r="D17" s="4"/>
      <c r="E17" s="4"/>
      <c r="F17" s="4"/>
      <c r="G17" s="4"/>
      <c r="H17" s="4"/>
      <c r="I17" s="4"/>
      <c r="J17" s="74"/>
      <c r="K17" s="62"/>
      <c r="L17" s="63"/>
      <c r="M17" s="63"/>
      <c r="N17" s="63"/>
      <c r="O17" s="76"/>
      <c r="P17" s="76"/>
      <c r="Q17" s="28"/>
    </row>
    <row r="18" spans="1:17" s="42" customFormat="1" x14ac:dyDescent="0.25">
      <c r="A18" s="48"/>
      <c r="B18" s="2" t="s">
        <v>32</v>
      </c>
      <c r="C18" s="2"/>
      <c r="D18" s="2"/>
      <c r="E18" s="4"/>
      <c r="F18" s="4"/>
      <c r="G18" s="4"/>
      <c r="H18" s="4"/>
      <c r="I18" s="4"/>
      <c r="J18" s="74"/>
      <c r="K18" s="62"/>
      <c r="L18" s="63"/>
      <c r="M18" s="63"/>
      <c r="N18" s="63"/>
      <c r="O18" s="76"/>
      <c r="P18" s="76"/>
      <c r="Q18" s="28"/>
    </row>
    <row r="19" spans="1:17" s="42" customFormat="1" x14ac:dyDescent="0.25">
      <c r="A19" s="48"/>
      <c r="B19" s="5" t="s">
        <v>31</v>
      </c>
      <c r="C19" s="3"/>
      <c r="D19" s="3"/>
      <c r="E19" s="4"/>
      <c r="F19" s="4"/>
      <c r="G19" s="4"/>
      <c r="H19" s="4"/>
      <c r="I19" s="4"/>
      <c r="J19" s="74"/>
      <c r="K19" s="62"/>
      <c r="L19" s="63"/>
      <c r="M19" s="63"/>
      <c r="N19" s="63"/>
      <c r="O19" s="76"/>
      <c r="P19" s="76"/>
      <c r="Q19" s="28"/>
    </row>
    <row r="20" spans="1:17" s="42" customFormat="1" x14ac:dyDescent="0.25">
      <c r="A20" s="48"/>
      <c r="B20" s="16" t="s">
        <v>21</v>
      </c>
      <c r="C20" s="4"/>
      <c r="D20" s="4"/>
      <c r="E20" s="4"/>
      <c r="F20" s="4"/>
      <c r="G20" s="4"/>
      <c r="H20" s="4"/>
      <c r="I20" s="4"/>
      <c r="J20" s="74"/>
      <c r="K20" s="75"/>
      <c r="L20" s="76"/>
      <c r="M20" s="76"/>
      <c r="N20" s="76"/>
      <c r="O20" s="76"/>
      <c r="P20" s="76"/>
      <c r="Q20" s="28"/>
    </row>
    <row r="21" spans="1:17" s="42" customFormat="1" x14ac:dyDescent="0.25">
      <c r="A21" s="48"/>
      <c r="B21" s="2" t="s">
        <v>29</v>
      </c>
      <c r="C21" s="4"/>
      <c r="D21" s="4"/>
      <c r="E21" s="4"/>
      <c r="F21" s="4"/>
      <c r="G21" s="4"/>
      <c r="H21" s="4"/>
      <c r="I21" s="4"/>
      <c r="J21" s="74"/>
      <c r="K21" s="75"/>
      <c r="L21" s="76"/>
      <c r="M21" s="76"/>
      <c r="N21" s="76"/>
      <c r="O21" s="76"/>
      <c r="P21" s="76"/>
      <c r="Q21" s="28"/>
    </row>
    <row r="22" spans="1:17" s="42" customFormat="1" x14ac:dyDescent="0.25">
      <c r="A22" s="48"/>
      <c r="B22" s="5" t="s">
        <v>30</v>
      </c>
      <c r="C22" s="4"/>
      <c r="D22" s="4"/>
      <c r="E22" s="4"/>
      <c r="F22" s="4"/>
      <c r="G22" s="4"/>
      <c r="H22" s="4"/>
      <c r="I22" s="4"/>
      <c r="J22" s="74"/>
      <c r="K22" s="75"/>
      <c r="L22" s="76"/>
      <c r="M22" s="76"/>
      <c r="N22" s="76"/>
      <c r="O22" s="76"/>
      <c r="P22" s="76"/>
      <c r="Q22" s="28"/>
    </row>
    <row r="23" spans="1:17" s="42" customFormat="1" x14ac:dyDescent="0.25">
      <c r="A23" s="48"/>
      <c r="B23" s="2" t="s">
        <v>37</v>
      </c>
      <c r="C23" s="4"/>
      <c r="D23" s="4"/>
      <c r="E23" s="4"/>
      <c r="F23" s="4"/>
      <c r="G23" s="4"/>
      <c r="H23" s="4"/>
      <c r="I23" s="4"/>
      <c r="J23" s="74"/>
      <c r="K23" s="75"/>
      <c r="L23" s="76"/>
      <c r="M23" s="76"/>
      <c r="N23" s="76"/>
      <c r="O23" s="76"/>
      <c r="P23" s="76"/>
      <c r="Q23" s="28"/>
    </row>
    <row r="24" spans="1:17" s="42" customFormat="1" x14ac:dyDescent="0.25">
      <c r="A24" s="48"/>
      <c r="B24" s="3" t="s">
        <v>21</v>
      </c>
      <c r="C24" s="4"/>
      <c r="D24" s="4"/>
      <c r="E24" s="4"/>
      <c r="F24" s="4"/>
      <c r="G24" s="4"/>
      <c r="H24" s="4"/>
      <c r="I24" s="4"/>
      <c r="J24" s="74"/>
      <c r="K24" s="75"/>
      <c r="L24" s="76"/>
      <c r="M24" s="76"/>
      <c r="N24" s="76"/>
      <c r="O24" s="76"/>
      <c r="P24" s="76"/>
      <c r="Q24" s="28"/>
    </row>
    <row r="25" spans="1:17" s="42" customFormat="1" x14ac:dyDescent="0.25">
      <c r="A25" s="48"/>
      <c r="B25" s="2" t="s">
        <v>64</v>
      </c>
      <c r="C25" s="4"/>
      <c r="D25" s="4"/>
      <c r="E25" s="4"/>
      <c r="F25" s="4"/>
      <c r="G25" s="4"/>
      <c r="H25" s="4"/>
      <c r="I25" s="4"/>
      <c r="J25" s="74"/>
      <c r="K25" s="75"/>
      <c r="L25" s="76"/>
      <c r="M25" s="76"/>
      <c r="N25" s="76"/>
      <c r="O25" s="76"/>
      <c r="P25" s="76"/>
      <c r="Q25" s="28"/>
    </row>
    <row r="26" spans="1:17" s="42" customFormat="1" x14ac:dyDescent="0.25">
      <c r="A26" s="48"/>
      <c r="B26" s="2" t="s">
        <v>65</v>
      </c>
      <c r="C26" s="4"/>
      <c r="D26" s="4"/>
      <c r="E26" s="4"/>
      <c r="F26" s="4"/>
      <c r="G26" s="4"/>
      <c r="H26" s="4"/>
      <c r="I26" s="4"/>
      <c r="J26" s="74"/>
      <c r="K26" s="75"/>
      <c r="L26" s="76"/>
      <c r="M26" s="76"/>
      <c r="N26" s="76"/>
      <c r="O26" s="76"/>
      <c r="P26" s="76"/>
      <c r="Q26" s="28"/>
    </row>
    <row r="27" spans="1:17" s="42" customFormat="1" x14ac:dyDescent="0.25">
      <c r="A27" s="48"/>
      <c r="B27" s="4"/>
      <c r="C27" s="4"/>
      <c r="D27" s="4"/>
      <c r="E27" s="4"/>
      <c r="F27" s="4"/>
      <c r="G27" s="4"/>
      <c r="H27" s="4"/>
      <c r="I27" s="4"/>
      <c r="J27" s="39"/>
      <c r="K27" s="51"/>
      <c r="N27" s="4"/>
      <c r="O27" s="4"/>
      <c r="P27" s="4"/>
      <c r="Q27" s="28"/>
    </row>
    <row r="28" spans="1:17" s="42" customFormat="1" x14ac:dyDescent="0.25">
      <c r="A28" s="48"/>
      <c r="B28" s="4"/>
      <c r="C28" s="4"/>
      <c r="D28" s="4"/>
      <c r="E28" s="4"/>
      <c r="F28" s="4"/>
      <c r="G28" s="4"/>
      <c r="H28" s="4"/>
      <c r="I28" s="4"/>
      <c r="J28" s="39"/>
      <c r="K28" s="51"/>
      <c r="N28" s="4"/>
      <c r="O28" s="4"/>
      <c r="P28" s="4"/>
      <c r="Q28" s="28"/>
    </row>
    <row r="29" spans="1:17" s="42" customFormat="1" x14ac:dyDescent="0.25">
      <c r="A29" s="48"/>
      <c r="B29" s="4"/>
      <c r="C29" s="4"/>
      <c r="D29" s="4"/>
      <c r="E29" s="4"/>
      <c r="F29" s="4"/>
      <c r="G29" s="4"/>
      <c r="H29" s="4"/>
      <c r="I29" s="4"/>
      <c r="J29" s="39"/>
      <c r="K29" s="51"/>
      <c r="N29" s="4"/>
      <c r="O29" s="4"/>
      <c r="P29" s="4"/>
      <c r="Q29" s="28"/>
    </row>
    <row r="30" spans="1:17" s="42" customFormat="1" x14ac:dyDescent="0.25">
      <c r="A30" s="48"/>
      <c r="B30" s="4"/>
      <c r="C30" s="4"/>
      <c r="D30" s="4"/>
      <c r="E30" s="4"/>
      <c r="F30" s="4"/>
      <c r="G30" s="4"/>
      <c r="H30" s="4"/>
      <c r="I30" s="4"/>
      <c r="J30" s="39"/>
      <c r="K30" s="51"/>
      <c r="N30" s="4"/>
      <c r="O30" s="4"/>
      <c r="P30" s="4"/>
      <c r="Q30" s="28"/>
    </row>
    <row r="31" spans="1:17" s="42" customFormat="1" x14ac:dyDescent="0.25">
      <c r="A31" s="48"/>
      <c r="B31" s="4"/>
      <c r="C31" s="4"/>
      <c r="D31" s="4"/>
      <c r="E31" s="4"/>
      <c r="F31" s="4"/>
      <c r="G31" s="4"/>
      <c r="H31" s="4"/>
      <c r="I31" s="4"/>
      <c r="J31" s="39"/>
      <c r="K31" s="51"/>
      <c r="N31" s="4"/>
      <c r="O31" s="4"/>
      <c r="P31" s="4"/>
      <c r="Q31" s="28"/>
    </row>
    <row r="32" spans="1:17" s="42" customFormat="1" x14ac:dyDescent="0.25">
      <c r="A32" s="48"/>
      <c r="B32" s="4"/>
      <c r="C32" s="4"/>
      <c r="D32" s="4"/>
      <c r="E32" s="4"/>
      <c r="F32" s="4"/>
      <c r="G32" s="4"/>
      <c r="H32" s="4"/>
      <c r="I32" s="4"/>
      <c r="J32" s="39"/>
      <c r="K32" s="51"/>
      <c r="N32" s="4"/>
      <c r="O32" s="4"/>
      <c r="P32" s="4"/>
      <c r="Q32" s="28"/>
    </row>
    <row r="33" spans="1:17" s="42" customFormat="1" x14ac:dyDescent="0.25">
      <c r="A33" s="48"/>
      <c r="B33" s="4"/>
      <c r="C33" s="4"/>
      <c r="D33" s="4"/>
      <c r="E33" s="4"/>
      <c r="F33" s="4"/>
      <c r="G33" s="4"/>
      <c r="H33" s="4"/>
      <c r="I33" s="4"/>
      <c r="J33" s="39"/>
      <c r="K33" s="51"/>
      <c r="N33" s="4"/>
      <c r="O33" s="4"/>
      <c r="P33" s="4"/>
      <c r="Q33" s="28"/>
    </row>
    <row r="34" spans="1:17" s="42" customFormat="1" x14ac:dyDescent="0.25">
      <c r="A34" s="48"/>
      <c r="B34" s="4"/>
      <c r="C34" s="4"/>
      <c r="D34" s="4"/>
      <c r="E34" s="4"/>
      <c r="F34" s="4"/>
      <c r="G34" s="4"/>
      <c r="H34" s="4"/>
      <c r="I34" s="4"/>
      <c r="J34" s="39"/>
      <c r="K34" s="51"/>
      <c r="N34" s="4"/>
      <c r="O34" s="4"/>
      <c r="P34" s="4"/>
      <c r="Q34" s="28"/>
    </row>
    <row r="35" spans="1:17" s="42" customFormat="1" x14ac:dyDescent="0.25">
      <c r="A35" s="48"/>
      <c r="B35" s="4"/>
      <c r="C35" s="4"/>
      <c r="D35" s="4"/>
      <c r="E35" s="4"/>
      <c r="F35" s="4"/>
      <c r="G35" s="4"/>
      <c r="H35" s="4"/>
      <c r="I35" s="4"/>
      <c r="J35" s="39"/>
      <c r="K35" s="51"/>
      <c r="N35" s="4"/>
      <c r="O35" s="4"/>
      <c r="P35" s="4"/>
      <c r="Q35" s="28"/>
    </row>
    <row r="36" spans="1:17" s="42" customFormat="1" x14ac:dyDescent="0.25">
      <c r="A36" s="48"/>
      <c r="B36" s="4"/>
      <c r="C36" s="4"/>
      <c r="D36" s="4"/>
      <c r="E36" s="4"/>
      <c r="F36" s="4"/>
      <c r="G36" s="4"/>
      <c r="H36" s="4"/>
      <c r="I36" s="4"/>
      <c r="J36" s="39"/>
      <c r="K36" s="51"/>
      <c r="N36" s="4"/>
      <c r="O36" s="4"/>
      <c r="P36" s="4"/>
      <c r="Q36" s="28"/>
    </row>
    <row r="37" spans="1:17" s="42" customFormat="1" x14ac:dyDescent="0.25">
      <c r="A37" s="48"/>
      <c r="B37" s="4"/>
      <c r="C37" s="4"/>
      <c r="D37" s="4"/>
      <c r="E37" s="4"/>
      <c r="F37" s="4"/>
      <c r="G37" s="4"/>
      <c r="H37" s="4"/>
      <c r="I37" s="4"/>
      <c r="J37" s="39"/>
      <c r="K37" s="37"/>
      <c r="L37" s="4"/>
      <c r="M37" s="4"/>
      <c r="N37" s="4"/>
      <c r="O37" s="4"/>
      <c r="P37" s="4"/>
      <c r="Q37" s="28"/>
    </row>
    <row r="38" spans="1:17" s="42" customFormat="1" x14ac:dyDescent="0.25">
      <c r="A38" s="48"/>
      <c r="B38" s="4"/>
      <c r="C38" s="4"/>
      <c r="D38" s="4"/>
      <c r="E38" s="4"/>
      <c r="F38" s="4"/>
      <c r="G38" s="4"/>
      <c r="H38" s="4"/>
      <c r="I38" s="4"/>
      <c r="J38" s="39"/>
      <c r="K38" s="37"/>
      <c r="L38" s="4"/>
      <c r="M38" s="4"/>
      <c r="N38" s="4"/>
      <c r="O38" s="4"/>
      <c r="P38" s="4"/>
      <c r="Q38" s="28"/>
    </row>
    <row r="39" spans="1:17" s="42" customFormat="1" x14ac:dyDescent="0.25">
      <c r="A39" s="48"/>
      <c r="B39" s="4"/>
      <c r="C39" s="4"/>
      <c r="D39" s="4"/>
      <c r="E39" s="4"/>
      <c r="F39" s="4"/>
      <c r="G39" s="4"/>
      <c r="H39" s="4"/>
      <c r="I39" s="4"/>
      <c r="J39" s="39"/>
      <c r="K39" s="37"/>
      <c r="L39" s="4"/>
      <c r="M39" s="4"/>
      <c r="N39" s="4"/>
      <c r="O39" s="4"/>
      <c r="P39" s="4"/>
      <c r="Q39" s="28"/>
    </row>
    <row r="40" spans="1:17" s="42" customFormat="1" x14ac:dyDescent="0.25">
      <c r="A40" s="48"/>
      <c r="B40" s="4"/>
      <c r="C40" s="4"/>
      <c r="D40" s="4"/>
      <c r="E40" s="4"/>
      <c r="F40" s="4"/>
      <c r="G40" s="4"/>
      <c r="H40" s="4"/>
      <c r="I40" s="4"/>
      <c r="J40" s="39"/>
      <c r="K40" s="37"/>
      <c r="L40" s="4"/>
      <c r="M40" s="4"/>
      <c r="N40" s="4"/>
      <c r="O40" s="4"/>
      <c r="P40" s="4"/>
      <c r="Q40" s="28"/>
    </row>
    <row r="41" spans="1:17" s="42" customFormat="1" x14ac:dyDescent="0.25">
      <c r="A41" s="48"/>
      <c r="B41" s="4"/>
      <c r="C41" s="4"/>
      <c r="D41" s="4"/>
      <c r="E41" s="4"/>
      <c r="F41" s="4"/>
      <c r="G41" s="4"/>
      <c r="H41" s="4"/>
      <c r="I41" s="4"/>
      <c r="J41" s="39"/>
      <c r="K41" s="37"/>
      <c r="L41" s="4"/>
      <c r="M41" s="4"/>
      <c r="N41" s="4"/>
      <c r="O41" s="4"/>
      <c r="P41" s="4"/>
      <c r="Q41" s="28"/>
    </row>
    <row r="42" spans="1:17" s="42" customFormat="1" x14ac:dyDescent="0.25">
      <c r="A42" s="48"/>
      <c r="B42" s="4"/>
      <c r="C42" s="4"/>
      <c r="D42" s="4"/>
      <c r="E42" s="4"/>
      <c r="F42" s="4"/>
      <c r="G42" s="4"/>
      <c r="H42" s="4"/>
      <c r="I42" s="4"/>
      <c r="J42" s="39"/>
      <c r="K42" s="38"/>
      <c r="L42" s="28"/>
      <c r="M42" s="28"/>
      <c r="N42" s="28"/>
      <c r="O42" s="28"/>
      <c r="P42" s="28"/>
      <c r="Q42" s="28"/>
    </row>
  </sheetData>
  <pageMargins left="0.70866141732283472" right="0.70866141732283472" top="0.74803149606299213" bottom="0.74803149606299213" header="0.31496062992125984" footer="0.31496062992125984"/>
  <pageSetup scale="64" orientation="landscape" r:id="rId1"/>
  <ignoredErrors>
    <ignoredError sqref="D1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4337" r:id="rId4" name="Drop Down 1">
              <controlPr defaultSize="0" autoLine="0" autoPict="0">
                <anchor moveWithCells="1">
                  <from>
                    <xdr:col>2</xdr:col>
                    <xdr:colOff>247650</xdr:colOff>
                    <xdr:row>3</xdr:row>
                    <xdr:rowOff>19050</xdr:rowOff>
                  </from>
                  <to>
                    <xdr:col>3</xdr:col>
                    <xdr:colOff>38100</xdr:colOff>
                    <xdr:row>3</xdr:row>
                    <xdr:rowOff>219075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6"/>
  <sheetViews>
    <sheetView showGridLines="0" zoomScaleNormal="100" workbookViewId="0"/>
  </sheetViews>
  <sheetFormatPr defaultRowHeight="15" x14ac:dyDescent="0.25"/>
  <cols>
    <col min="1" max="1" width="3.7109375" style="48" customWidth="1"/>
    <col min="2" max="2" width="29" style="4" customWidth="1"/>
    <col min="3" max="9" width="21.85546875" style="4" customWidth="1"/>
    <col min="10" max="10" width="10.140625" style="39" customWidth="1"/>
    <col min="11" max="11" width="27.5703125" style="51" bestFit="1" customWidth="1"/>
    <col min="12" max="13" width="10.140625" style="42" bestFit="1" customWidth="1"/>
    <col min="14" max="18" width="9.140625" style="42"/>
    <col min="19" max="16384" width="9.140625" style="4"/>
  </cols>
  <sheetData>
    <row r="1" spans="1:18" x14ac:dyDescent="0.25">
      <c r="A1" s="48" t="str">
        <f>'Contents &amp; Notes'!B1</f>
        <v xml:space="preserve"> </v>
      </c>
    </row>
    <row r="2" spans="1:18" ht="18.75" x14ac:dyDescent="0.3">
      <c r="B2" s="15" t="s">
        <v>119</v>
      </c>
      <c r="C2" s="15"/>
      <c r="D2" s="15"/>
    </row>
    <row r="3" spans="1:18" ht="18.75" x14ac:dyDescent="0.3">
      <c r="B3" s="15"/>
      <c r="C3" s="15"/>
      <c r="D3" s="15"/>
      <c r="J3" s="74"/>
      <c r="K3" s="75"/>
      <c r="L3" s="76"/>
      <c r="M3" s="76"/>
      <c r="N3" s="76"/>
      <c r="O3" s="76"/>
      <c r="P3" s="76"/>
    </row>
    <row r="4" spans="1:18" ht="18.75" x14ac:dyDescent="0.3">
      <c r="A4" s="48">
        <v>2</v>
      </c>
      <c r="B4" s="15" t="s">
        <v>61</v>
      </c>
      <c r="C4" s="15"/>
      <c r="D4" s="15"/>
      <c r="J4" s="74"/>
      <c r="K4" s="75"/>
      <c r="L4" s="76"/>
      <c r="M4" s="76"/>
      <c r="N4" s="76"/>
      <c r="O4" s="76"/>
      <c r="P4" s="76"/>
    </row>
    <row r="5" spans="1:18" x14ac:dyDescent="0.25">
      <c r="A5" s="49" t="str">
        <f xml:space="preserve"> VLOOKUP(A4, calculation!A1:B2, 2, FALSE)</f>
        <v>2017/18</v>
      </c>
      <c r="J5" s="74"/>
      <c r="K5" s="75"/>
      <c r="L5" s="76" t="s">
        <v>117</v>
      </c>
      <c r="M5" s="76"/>
      <c r="N5" s="76" t="s">
        <v>118</v>
      </c>
      <c r="O5" s="76"/>
      <c r="P5" s="76"/>
    </row>
    <row r="6" spans="1:18" s="19" customFormat="1" ht="33" customHeight="1" x14ac:dyDescent="0.25">
      <c r="A6" s="47" t="str">
        <f>IF(A4=1,"ᴿ","ᴾ")</f>
        <v>ᴾ</v>
      </c>
      <c r="B6" s="18"/>
      <c r="C6" s="31" t="s">
        <v>27</v>
      </c>
      <c r="D6" s="31" t="s">
        <v>116</v>
      </c>
      <c r="E6" s="31" t="s">
        <v>55</v>
      </c>
      <c r="F6" s="32" t="s">
        <v>66</v>
      </c>
      <c r="G6" s="32" t="s">
        <v>36</v>
      </c>
      <c r="H6" s="32" t="s">
        <v>56</v>
      </c>
      <c r="I6" s="31" t="s">
        <v>23</v>
      </c>
      <c r="J6" s="77"/>
      <c r="K6" s="62"/>
      <c r="L6" s="63" t="s">
        <v>58</v>
      </c>
      <c r="M6" s="63" t="s">
        <v>59</v>
      </c>
      <c r="N6" s="63" t="s">
        <v>58</v>
      </c>
      <c r="O6" s="63" t="s">
        <v>59</v>
      </c>
      <c r="P6" s="78"/>
      <c r="Q6" s="44"/>
      <c r="R6" s="44"/>
    </row>
    <row r="7" spans="1:18" x14ac:dyDescent="0.25">
      <c r="B7" s="81" t="s">
        <v>112</v>
      </c>
      <c r="C7" s="9" t="e">
        <f ca="1">SUM(E7:H7)</f>
        <v>#N/A</v>
      </c>
      <c r="D7" s="79" t="e">
        <f ca="1">C7/$C$13</f>
        <v>#N/A</v>
      </c>
      <c r="E7" s="9" t="e">
        <f ca="1">VLOOKUP(CONCATENATE($A$5, "simd", $B7), data_range, 5, FALSE)</f>
        <v>#N/A</v>
      </c>
      <c r="F7" s="9" t="e">
        <f ca="1">VLOOKUP(CONCATENATE($A$5, "simd", $B7), data_range, 6, FALSE)</f>
        <v>#N/A</v>
      </c>
      <c r="G7" s="9" t="e">
        <f ca="1">VLOOKUP(CONCATENATE($A$5, "simd", $B7), data_range, 8, FALSE)</f>
        <v>#N/A</v>
      </c>
      <c r="H7" s="9" t="e">
        <f ca="1">VLOOKUP(CONCATENATE($A$5, "simd", $B7), data_range, 7, FALSE)</f>
        <v>#N/A</v>
      </c>
      <c r="I7" s="23" t="e">
        <f ca="1">(E7+F7)/(C7-G7)</f>
        <v>#N/A</v>
      </c>
      <c r="J7" s="74"/>
      <c r="K7" s="63" t="s">
        <v>14</v>
      </c>
      <c r="L7" s="64" t="e">
        <f ca="1">VLOOKUP(CONCATENATE(L$6, "age", $K7), data_range, 10, FALSE)</f>
        <v>#N/A</v>
      </c>
      <c r="M7" s="64" t="e">
        <f ca="1">VLOOKUP(CONCATENATE(M$6, "age", $K7), data_range, 10, FALSE)</f>
        <v>#N/A</v>
      </c>
      <c r="N7" s="63"/>
      <c r="O7" s="76"/>
      <c r="P7" s="76"/>
    </row>
    <row r="8" spans="1:18" x14ac:dyDescent="0.25">
      <c r="B8" s="82">
        <v>2</v>
      </c>
      <c r="C8" s="9" t="e">
        <f t="shared" ref="C8:C12" ca="1" si="0">SUM(E8:H8)</f>
        <v>#N/A</v>
      </c>
      <c r="D8" s="79" t="e">
        <f ca="1">C8/$C$13</f>
        <v>#N/A</v>
      </c>
      <c r="E8" s="9" t="e">
        <f ca="1">VLOOKUP(CONCATENATE($A$5, "simd", $B8), data_range, 5, FALSE)</f>
        <v>#N/A</v>
      </c>
      <c r="F8" s="9" t="e">
        <f ca="1">VLOOKUP(CONCATENATE($A$5, "simd", $B8), data_range, 6, FALSE)</f>
        <v>#N/A</v>
      </c>
      <c r="G8" s="9" t="e">
        <f ca="1">VLOOKUP(CONCATENATE($A$5, "simd", $B8), data_range, 8, FALSE)</f>
        <v>#N/A</v>
      </c>
      <c r="H8" s="9" t="e">
        <f ca="1">VLOOKUP(CONCATENATE($A$5, "simd", $B8), data_range, 7, FALSE)</f>
        <v>#N/A</v>
      </c>
      <c r="I8" s="24" t="e">
        <f t="shared" ref="I8:I13" ca="1" si="1">(E8+F8)/(C8-G8)</f>
        <v>#N/A</v>
      </c>
      <c r="J8" s="74"/>
      <c r="K8" s="63" t="s">
        <v>15</v>
      </c>
      <c r="L8" s="64" t="e">
        <f ca="1">VLOOKUP(CONCATENATE(L$6, "age", $K8), data_range, 10, FALSE)</f>
        <v>#N/A</v>
      </c>
      <c r="M8" s="64" t="e">
        <f ca="1">VLOOKUP(CONCATENATE(M$6, "age", $K8), data_range, 10, FALSE)</f>
        <v>#N/A</v>
      </c>
      <c r="N8" s="63"/>
      <c r="O8" s="76"/>
      <c r="P8" s="76"/>
    </row>
    <row r="9" spans="1:18" x14ac:dyDescent="0.25">
      <c r="B9" s="82">
        <v>3</v>
      </c>
      <c r="C9" s="9" t="e">
        <f t="shared" ca="1" si="0"/>
        <v>#N/A</v>
      </c>
      <c r="D9" s="79" t="e">
        <f ca="1">C9/$C$13</f>
        <v>#N/A</v>
      </c>
      <c r="E9" s="9" t="e">
        <f ca="1">VLOOKUP(CONCATENATE($A$5, "simd", $B9), data_range, 5, FALSE)</f>
        <v>#N/A</v>
      </c>
      <c r="F9" s="9" t="e">
        <f ca="1">VLOOKUP(CONCATENATE($A$5, "simd", $B9), data_range, 6, FALSE)</f>
        <v>#N/A</v>
      </c>
      <c r="G9" s="9" t="e">
        <f ca="1">VLOOKUP(CONCATENATE($A$5, "simd", $B9), data_range, 8, FALSE)</f>
        <v>#N/A</v>
      </c>
      <c r="H9" s="9" t="e">
        <f ca="1">VLOOKUP(CONCATENATE($A$5, "simd", $B9), data_range, 7, FALSE)</f>
        <v>#N/A</v>
      </c>
      <c r="I9" s="24" t="e">
        <f t="shared" ca="1" si="1"/>
        <v>#N/A</v>
      </c>
      <c r="J9" s="74"/>
      <c r="K9" s="63" t="s">
        <v>16</v>
      </c>
      <c r="L9" s="64" t="e">
        <f ca="1">VLOOKUP(CONCATENATE(L$6, "age", $K9), data_range, 10, FALSE)</f>
        <v>#N/A</v>
      </c>
      <c r="M9" s="64" t="e">
        <f ca="1">VLOOKUP(CONCATENATE(M$6, "age", $K9), data_range, 10, FALSE)</f>
        <v>#N/A</v>
      </c>
      <c r="N9" s="63"/>
      <c r="O9" s="76"/>
      <c r="P9" s="76"/>
    </row>
    <row r="10" spans="1:18" x14ac:dyDescent="0.25">
      <c r="B10" s="82">
        <v>4</v>
      </c>
      <c r="C10" s="9" t="e">
        <f t="shared" ca="1" si="0"/>
        <v>#N/A</v>
      </c>
      <c r="D10" s="79" t="e">
        <f ca="1">C10/$C$13</f>
        <v>#N/A</v>
      </c>
      <c r="E10" s="9" t="e">
        <f ca="1">VLOOKUP(CONCATENATE($A$5, "simd", $B10), data_range, 5, FALSE)</f>
        <v>#N/A</v>
      </c>
      <c r="F10" s="9" t="e">
        <f ca="1">VLOOKUP(CONCATENATE($A$5, "simd", $B10), data_range, 6, FALSE)</f>
        <v>#N/A</v>
      </c>
      <c r="G10" s="9" t="e">
        <f ca="1">VLOOKUP(CONCATENATE($A$5, "simd", $B10), data_range, 8, FALSE)</f>
        <v>#N/A</v>
      </c>
      <c r="H10" s="9" t="e">
        <f ca="1">VLOOKUP(CONCATENATE($A$5, "simd", $B10), data_range, 7, FALSE)</f>
        <v>#N/A</v>
      </c>
      <c r="I10" s="24" t="e">
        <f t="shared" ca="1" si="1"/>
        <v>#N/A</v>
      </c>
      <c r="J10" s="74"/>
      <c r="K10" s="63" t="s">
        <v>17</v>
      </c>
      <c r="L10" s="64" t="e">
        <f ca="1">VLOOKUP(CONCATENATE(L$6, "age", $K10), data_range, 10, FALSE)</f>
        <v>#N/A</v>
      </c>
      <c r="M10" s="64" t="e">
        <f ca="1">VLOOKUP(CONCATENATE(M$6, "age", $K10), data_range, 10, FALSE)</f>
        <v>#N/A</v>
      </c>
      <c r="N10" s="63"/>
      <c r="O10" s="76"/>
      <c r="P10" s="76"/>
    </row>
    <row r="11" spans="1:18" x14ac:dyDescent="0.25">
      <c r="B11" s="82" t="s">
        <v>113</v>
      </c>
      <c r="C11" s="9" t="e">
        <f t="shared" ca="1" si="0"/>
        <v>#N/A</v>
      </c>
      <c r="D11" s="79" t="e">
        <f ca="1">C11/$C$13</f>
        <v>#N/A</v>
      </c>
      <c r="E11" s="9" t="e">
        <f ca="1">VLOOKUP(CONCATENATE($A$5, "simd", $B11), data_range, 5, FALSE)</f>
        <v>#N/A</v>
      </c>
      <c r="F11" s="9" t="e">
        <f ca="1">VLOOKUP(CONCATENATE($A$5, "simd", $B11), data_range, 6, FALSE)</f>
        <v>#N/A</v>
      </c>
      <c r="G11" s="9" t="e">
        <f ca="1">VLOOKUP(CONCATENATE($A$5, "simd", $B11), data_range, 8, FALSE)</f>
        <v>#N/A</v>
      </c>
      <c r="H11" s="9" t="e">
        <f ca="1">VLOOKUP(CONCATENATE($A$5, "simd", $B11), data_range, 7, FALSE)</f>
        <v>#N/A</v>
      </c>
      <c r="I11" s="24" t="e">
        <f t="shared" ca="1" si="1"/>
        <v>#N/A</v>
      </c>
      <c r="J11" s="74"/>
      <c r="K11" s="63" t="s">
        <v>18</v>
      </c>
      <c r="L11" s="64" t="e">
        <f ca="1">VLOOKUP(CONCATENATE(L$6, "age", $K11), data_range, 10, FALSE)</f>
        <v>#N/A</v>
      </c>
      <c r="M11" s="64" t="e">
        <f ca="1">VLOOKUP(CONCATENATE(M$6, "age", $K11), data_range, 10, FALSE)</f>
        <v>#N/A</v>
      </c>
      <c r="N11" s="63"/>
      <c r="O11" s="76"/>
      <c r="P11" s="76"/>
    </row>
    <row r="12" spans="1:18" x14ac:dyDescent="0.25">
      <c r="B12" s="82" t="s">
        <v>111</v>
      </c>
      <c r="C12" s="9" t="e">
        <f t="shared" ca="1" si="0"/>
        <v>#N/A</v>
      </c>
      <c r="D12" s="79" t="e">
        <f ca="1">C12/$C$13</f>
        <v>#N/A</v>
      </c>
      <c r="E12" s="9" t="e">
        <f ca="1">VLOOKUP(CONCATENATE($A$5, "simd", $B12), data_range, 5, FALSE)</f>
        <v>#N/A</v>
      </c>
      <c r="F12" s="9" t="e">
        <f ca="1">VLOOKUP(CONCATENATE($A$5, "simd", $B12), data_range, 6, FALSE)</f>
        <v>#N/A</v>
      </c>
      <c r="G12" s="9" t="e">
        <f ca="1">VLOOKUP(CONCATENATE($A$5, "simd", $B12), data_range, 8, FALSE)</f>
        <v>#N/A</v>
      </c>
      <c r="H12" s="9" t="e">
        <f ca="1">VLOOKUP(CONCATENATE($A$5, "simd", $B12), data_range, 7, FALSE)</f>
        <v>#N/A</v>
      </c>
      <c r="I12" s="24" t="e">
        <f t="shared" ca="1" si="1"/>
        <v>#N/A</v>
      </c>
      <c r="J12" s="74"/>
      <c r="K12" s="63" t="s">
        <v>19</v>
      </c>
      <c r="L12" s="64" t="e">
        <f ca="1">VLOOKUP(CONCATENATE(L$6, "age", $K12), data_range, 10, FALSE)</f>
        <v>#N/A</v>
      </c>
      <c r="M12" s="64" t="e">
        <f ca="1">VLOOKUP(CONCATENATE(M$6, "age", $K12), data_range, 10, FALSE)</f>
        <v>#N/A</v>
      </c>
      <c r="N12" s="63"/>
      <c r="O12" s="76"/>
      <c r="P12" s="76"/>
    </row>
    <row r="13" spans="1:18" s="42" customFormat="1" x14ac:dyDescent="0.25">
      <c r="A13" s="48"/>
      <c r="B13" s="8" t="s">
        <v>115</v>
      </c>
      <c r="C13" s="61" t="e">
        <f ca="1">SUM(C7:C12)</f>
        <v>#N/A</v>
      </c>
      <c r="D13" s="80" t="e">
        <f ca="1">C13/$C$13</f>
        <v>#N/A</v>
      </c>
      <c r="E13" s="10" t="e">
        <f ca="1">SUM(E7:E12)</f>
        <v>#N/A</v>
      </c>
      <c r="F13" s="10" t="e">
        <f ca="1">SUM(F7:F12)</f>
        <v>#N/A</v>
      </c>
      <c r="G13" s="10" t="e">
        <f ca="1">SUM(G7:G12)</f>
        <v>#N/A</v>
      </c>
      <c r="H13" s="10" t="e">
        <f ca="1">SUM(H7:H12)</f>
        <v>#N/A</v>
      </c>
      <c r="I13" s="26" t="e">
        <f t="shared" ca="1" si="1"/>
        <v>#N/A</v>
      </c>
      <c r="J13" s="74"/>
      <c r="K13" s="62"/>
      <c r="L13" s="64"/>
      <c r="M13" s="64"/>
      <c r="N13" s="63"/>
      <c r="O13" s="76"/>
      <c r="P13" s="76"/>
      <c r="Q13" s="28"/>
    </row>
    <row r="14" spans="1:18" s="42" customFormat="1" x14ac:dyDescent="0.25">
      <c r="A14" s="48"/>
      <c r="B14" s="4"/>
      <c r="C14" s="4"/>
      <c r="D14" s="4"/>
      <c r="E14" s="4"/>
      <c r="F14" s="4"/>
      <c r="G14" s="4"/>
      <c r="H14" s="4"/>
      <c r="I14" s="4"/>
      <c r="J14" s="74"/>
      <c r="K14" s="62"/>
      <c r="L14" s="63"/>
      <c r="M14" s="63"/>
      <c r="N14" s="63"/>
      <c r="O14" s="76"/>
      <c r="P14" s="76"/>
      <c r="Q14" s="28"/>
    </row>
    <row r="15" spans="1:18" s="42" customFormat="1" x14ac:dyDescent="0.25">
      <c r="A15" s="48"/>
      <c r="B15" s="5" t="s">
        <v>31</v>
      </c>
      <c r="C15" s="4"/>
      <c r="D15" s="4"/>
      <c r="E15" s="4"/>
      <c r="F15" s="4"/>
      <c r="G15" s="4"/>
      <c r="H15" s="4"/>
      <c r="I15" s="4"/>
      <c r="J15" s="74"/>
      <c r="K15" s="62"/>
      <c r="L15" s="63"/>
      <c r="M15" s="63"/>
      <c r="N15" s="63"/>
      <c r="O15" s="76"/>
      <c r="P15" s="76"/>
      <c r="Q15" s="28"/>
    </row>
    <row r="16" spans="1:18" s="42" customFormat="1" x14ac:dyDescent="0.25">
      <c r="A16" s="48"/>
      <c r="B16" s="16" t="s">
        <v>21</v>
      </c>
      <c r="C16" s="4"/>
      <c r="D16" s="4"/>
      <c r="E16" s="4"/>
      <c r="F16" s="4"/>
      <c r="G16" s="4"/>
      <c r="H16" s="4"/>
      <c r="I16" s="4"/>
      <c r="J16" s="74"/>
      <c r="K16" s="62"/>
      <c r="L16" s="63"/>
      <c r="M16" s="63"/>
      <c r="N16" s="63"/>
      <c r="O16" s="76"/>
      <c r="P16" s="76"/>
      <c r="Q16" s="28"/>
    </row>
    <row r="17" spans="1:17" s="42" customFormat="1" x14ac:dyDescent="0.25">
      <c r="A17" s="48"/>
      <c r="B17" s="2" t="s">
        <v>29</v>
      </c>
      <c r="C17" s="4"/>
      <c r="D17" s="4"/>
      <c r="E17" s="4"/>
      <c r="F17" s="4"/>
      <c r="G17" s="4"/>
      <c r="H17" s="4"/>
      <c r="I17" s="4"/>
      <c r="J17" s="74"/>
      <c r="K17" s="75"/>
      <c r="L17" s="76"/>
      <c r="M17" s="76"/>
      <c r="N17" s="76"/>
      <c r="O17" s="76"/>
      <c r="P17" s="76"/>
      <c r="Q17" s="28"/>
    </row>
    <row r="18" spans="1:17" s="42" customFormat="1" x14ac:dyDescent="0.25">
      <c r="A18" s="48"/>
      <c r="B18" s="30" t="s">
        <v>35</v>
      </c>
      <c r="C18" s="4"/>
      <c r="D18" s="4"/>
      <c r="E18" s="4"/>
      <c r="F18" s="4"/>
      <c r="G18" s="4"/>
      <c r="H18" s="4"/>
      <c r="I18" s="4"/>
      <c r="J18" s="74"/>
      <c r="K18" s="75"/>
      <c r="L18" s="76"/>
      <c r="M18" s="76"/>
      <c r="N18" s="76"/>
      <c r="O18" s="76"/>
      <c r="P18" s="76"/>
      <c r="Q18" s="28"/>
    </row>
    <row r="19" spans="1:17" s="42" customFormat="1" x14ac:dyDescent="0.25">
      <c r="A19" s="48"/>
      <c r="B19" s="36" t="s">
        <v>38</v>
      </c>
      <c r="C19" s="36"/>
      <c r="D19" s="36"/>
      <c r="E19" s="36"/>
      <c r="F19" s="36"/>
      <c r="G19" s="4"/>
      <c r="H19" s="4"/>
      <c r="I19" s="4"/>
      <c r="J19" s="74"/>
      <c r="K19" s="75"/>
      <c r="L19" s="76"/>
      <c r="M19" s="76"/>
      <c r="N19" s="76"/>
      <c r="O19" s="76"/>
      <c r="P19" s="76"/>
      <c r="Q19" s="28"/>
    </row>
    <row r="20" spans="1:17" s="42" customFormat="1" x14ac:dyDescent="0.25">
      <c r="A20" s="48"/>
      <c r="B20" s="2" t="s">
        <v>37</v>
      </c>
      <c r="C20" s="4"/>
      <c r="D20" s="4"/>
      <c r="E20" s="4"/>
      <c r="F20" s="4"/>
      <c r="G20" s="4"/>
      <c r="H20" s="4"/>
      <c r="I20" s="4"/>
      <c r="J20" s="74"/>
      <c r="K20" s="75"/>
      <c r="L20" s="76"/>
      <c r="M20" s="76"/>
      <c r="N20" s="76"/>
      <c r="O20" s="76"/>
      <c r="P20" s="76"/>
      <c r="Q20" s="28"/>
    </row>
    <row r="21" spans="1:17" s="42" customFormat="1" x14ac:dyDescent="0.25">
      <c r="A21" s="48"/>
      <c r="B21" s="4"/>
      <c r="C21" s="4"/>
      <c r="D21" s="4"/>
      <c r="E21" s="4"/>
      <c r="F21" s="4"/>
      <c r="G21" s="4"/>
      <c r="H21" s="4"/>
      <c r="I21" s="4"/>
      <c r="J21" s="39"/>
      <c r="K21" s="51"/>
      <c r="N21" s="4"/>
      <c r="O21" s="4"/>
      <c r="P21" s="4"/>
      <c r="Q21" s="28"/>
    </row>
    <row r="22" spans="1:17" s="42" customFormat="1" x14ac:dyDescent="0.25">
      <c r="A22" s="48"/>
      <c r="B22" s="4"/>
      <c r="C22" s="4"/>
      <c r="D22" s="4"/>
      <c r="E22" s="4"/>
      <c r="F22" s="4"/>
      <c r="G22" s="4"/>
      <c r="H22" s="4"/>
      <c r="I22" s="4"/>
      <c r="J22" s="39"/>
      <c r="K22" s="51"/>
      <c r="N22" s="4"/>
      <c r="O22" s="4"/>
      <c r="P22" s="4"/>
      <c r="Q22" s="28"/>
    </row>
    <row r="23" spans="1:17" s="42" customFormat="1" x14ac:dyDescent="0.25">
      <c r="A23" s="48"/>
      <c r="B23" s="4"/>
      <c r="C23" s="4"/>
      <c r="D23" s="4"/>
      <c r="E23" s="4"/>
      <c r="F23" s="4"/>
      <c r="G23" s="4"/>
      <c r="H23" s="4"/>
      <c r="I23" s="4"/>
      <c r="J23" s="39"/>
      <c r="K23" s="51"/>
      <c r="N23" s="4"/>
      <c r="O23" s="4"/>
      <c r="P23" s="4"/>
      <c r="Q23" s="28"/>
    </row>
    <row r="24" spans="1:17" s="42" customFormat="1" x14ac:dyDescent="0.25">
      <c r="A24" s="48"/>
      <c r="B24" s="4"/>
      <c r="C24" s="4"/>
      <c r="D24" s="4"/>
      <c r="E24" s="4"/>
      <c r="F24" s="4"/>
      <c r="G24" s="4"/>
      <c r="H24" s="4"/>
      <c r="I24" s="4"/>
      <c r="J24" s="39"/>
      <c r="K24" s="51"/>
      <c r="N24" s="4"/>
      <c r="O24" s="4"/>
      <c r="P24" s="4"/>
      <c r="Q24" s="28"/>
    </row>
    <row r="25" spans="1:17" s="42" customFormat="1" x14ac:dyDescent="0.25">
      <c r="A25" s="48"/>
      <c r="B25" s="4"/>
      <c r="C25" s="4"/>
      <c r="D25" s="4"/>
      <c r="E25" s="4"/>
      <c r="F25" s="4"/>
      <c r="G25" s="4"/>
      <c r="H25" s="4"/>
      <c r="I25" s="4"/>
      <c r="J25" s="39"/>
      <c r="K25" s="51"/>
      <c r="N25" s="4"/>
      <c r="O25" s="4"/>
      <c r="P25" s="4"/>
      <c r="Q25" s="28"/>
    </row>
    <row r="26" spans="1:17" s="42" customFormat="1" x14ac:dyDescent="0.25">
      <c r="A26" s="48"/>
      <c r="B26" s="4"/>
      <c r="C26" s="4"/>
      <c r="D26" s="4"/>
      <c r="E26" s="4"/>
      <c r="F26" s="4"/>
      <c r="G26" s="4"/>
      <c r="H26" s="4"/>
      <c r="I26" s="4"/>
      <c r="J26" s="39"/>
      <c r="K26" s="51"/>
      <c r="N26" s="4"/>
      <c r="O26" s="4"/>
      <c r="P26" s="4"/>
      <c r="Q26" s="28"/>
    </row>
    <row r="27" spans="1:17" s="42" customFormat="1" x14ac:dyDescent="0.25">
      <c r="A27" s="48"/>
      <c r="B27" s="4"/>
      <c r="C27" s="4"/>
      <c r="D27" s="4"/>
      <c r="E27" s="4"/>
      <c r="F27" s="4"/>
      <c r="G27" s="4"/>
      <c r="H27" s="4"/>
      <c r="I27" s="4"/>
      <c r="J27" s="39"/>
      <c r="K27" s="51"/>
      <c r="N27" s="4"/>
      <c r="O27" s="4"/>
      <c r="P27" s="4"/>
      <c r="Q27" s="28"/>
    </row>
    <row r="28" spans="1:17" s="42" customFormat="1" x14ac:dyDescent="0.25">
      <c r="A28" s="48"/>
      <c r="B28" s="4"/>
      <c r="C28" s="4"/>
      <c r="D28" s="4"/>
      <c r="E28" s="4"/>
      <c r="F28" s="4"/>
      <c r="G28" s="4"/>
      <c r="H28" s="4"/>
      <c r="I28" s="4"/>
      <c r="J28" s="39"/>
      <c r="K28" s="51"/>
      <c r="N28" s="4"/>
      <c r="O28" s="4"/>
      <c r="P28" s="4"/>
      <c r="Q28" s="28"/>
    </row>
    <row r="29" spans="1:17" s="42" customFormat="1" x14ac:dyDescent="0.25">
      <c r="A29" s="48"/>
      <c r="B29" s="4"/>
      <c r="C29" s="4"/>
      <c r="D29" s="4"/>
      <c r="E29" s="4"/>
      <c r="F29" s="4"/>
      <c r="G29" s="4"/>
      <c r="H29" s="4"/>
      <c r="I29" s="4"/>
      <c r="J29" s="39"/>
      <c r="K29" s="51"/>
      <c r="N29" s="4"/>
      <c r="O29" s="4"/>
      <c r="P29" s="4"/>
      <c r="Q29" s="28"/>
    </row>
    <row r="30" spans="1:17" s="42" customFormat="1" x14ac:dyDescent="0.25">
      <c r="A30" s="48"/>
      <c r="B30" s="4"/>
      <c r="C30" s="4"/>
      <c r="D30" s="4"/>
      <c r="E30" s="4"/>
      <c r="F30" s="4"/>
      <c r="G30" s="4"/>
      <c r="H30" s="4"/>
      <c r="I30" s="4"/>
      <c r="J30" s="39"/>
      <c r="K30" s="51"/>
      <c r="N30" s="4"/>
      <c r="O30" s="4"/>
      <c r="P30" s="4"/>
      <c r="Q30" s="28"/>
    </row>
    <row r="31" spans="1:17" s="42" customFormat="1" x14ac:dyDescent="0.25">
      <c r="A31" s="48"/>
      <c r="B31" s="4"/>
      <c r="C31" s="4"/>
      <c r="D31" s="4"/>
      <c r="E31" s="4"/>
      <c r="F31" s="4"/>
      <c r="G31" s="4"/>
      <c r="H31" s="4"/>
      <c r="I31" s="4"/>
      <c r="J31" s="39"/>
      <c r="K31" s="37"/>
      <c r="L31" s="4"/>
      <c r="M31" s="4"/>
      <c r="N31" s="4"/>
      <c r="O31" s="4"/>
      <c r="P31" s="4"/>
      <c r="Q31" s="28"/>
    </row>
    <row r="32" spans="1:17" s="42" customFormat="1" x14ac:dyDescent="0.25">
      <c r="A32" s="48"/>
      <c r="B32" s="4"/>
      <c r="C32" s="4"/>
      <c r="D32" s="4"/>
      <c r="E32" s="4"/>
      <c r="F32" s="4"/>
      <c r="G32" s="4"/>
      <c r="H32" s="4"/>
      <c r="I32" s="4"/>
      <c r="J32" s="39"/>
      <c r="K32" s="37"/>
      <c r="L32" s="4"/>
      <c r="M32" s="4"/>
      <c r="N32" s="4"/>
      <c r="O32" s="4"/>
      <c r="P32" s="4"/>
      <c r="Q32" s="28"/>
    </row>
    <row r="33" spans="1:17" s="42" customFormat="1" x14ac:dyDescent="0.25">
      <c r="A33" s="48"/>
      <c r="B33" s="4"/>
      <c r="C33" s="4"/>
      <c r="D33" s="4"/>
      <c r="E33" s="4"/>
      <c r="F33" s="4"/>
      <c r="G33" s="4"/>
      <c r="H33" s="4"/>
      <c r="I33" s="4"/>
      <c r="J33" s="39"/>
      <c r="K33" s="37"/>
      <c r="L33" s="4"/>
      <c r="M33" s="4"/>
      <c r="N33" s="4"/>
      <c r="O33" s="4"/>
      <c r="P33" s="4"/>
      <c r="Q33" s="28"/>
    </row>
    <row r="34" spans="1:17" s="42" customFormat="1" x14ac:dyDescent="0.25">
      <c r="A34" s="48"/>
      <c r="B34" s="4"/>
      <c r="C34" s="4"/>
      <c r="D34" s="4"/>
      <c r="E34" s="4"/>
      <c r="F34" s="4"/>
      <c r="G34" s="4"/>
      <c r="H34" s="4"/>
      <c r="I34" s="4"/>
      <c r="J34" s="39"/>
      <c r="K34" s="37"/>
      <c r="L34" s="4"/>
      <c r="M34" s="4"/>
      <c r="N34" s="4"/>
      <c r="O34" s="4"/>
      <c r="P34" s="4"/>
      <c r="Q34" s="28"/>
    </row>
    <row r="35" spans="1:17" s="42" customFormat="1" x14ac:dyDescent="0.25">
      <c r="A35" s="48"/>
      <c r="B35" s="4"/>
      <c r="C35" s="4"/>
      <c r="D35" s="4"/>
      <c r="E35" s="4"/>
      <c r="F35" s="4"/>
      <c r="G35" s="4"/>
      <c r="H35" s="4"/>
      <c r="I35" s="4"/>
      <c r="J35" s="39"/>
      <c r="K35" s="37"/>
      <c r="L35" s="4"/>
      <c r="M35" s="4"/>
      <c r="N35" s="4"/>
      <c r="O35" s="4"/>
      <c r="P35" s="4"/>
      <c r="Q35" s="28"/>
    </row>
    <row r="36" spans="1:17" s="42" customFormat="1" x14ac:dyDescent="0.25">
      <c r="A36" s="48"/>
      <c r="B36" s="4"/>
      <c r="C36" s="4"/>
      <c r="D36" s="4"/>
      <c r="E36" s="4"/>
      <c r="F36" s="4"/>
      <c r="G36" s="4"/>
      <c r="H36" s="4"/>
      <c r="I36" s="4"/>
      <c r="J36" s="39"/>
      <c r="K36" s="38"/>
      <c r="L36" s="28"/>
      <c r="M36" s="28"/>
      <c r="N36" s="28"/>
      <c r="O36" s="28"/>
      <c r="P36" s="28"/>
      <c r="Q36" s="28"/>
    </row>
  </sheetData>
  <mergeCells count="1">
    <mergeCell ref="B19:F19"/>
  </mergeCells>
  <pageMargins left="0.70866141732283472" right="0.70866141732283472" top="0.74803149606299213" bottom="0.74803149606299213" header="0.31496062992125984" footer="0.31496062992125984"/>
  <pageSetup scale="64" orientation="landscape" r:id="rId1"/>
  <ignoredErrors>
    <ignoredError sqref="D1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5361" r:id="rId4" name="Drop Down 1">
              <controlPr defaultSize="0" autoLine="0" autoPict="0">
                <anchor moveWithCells="1">
                  <from>
                    <xdr:col>2</xdr:col>
                    <xdr:colOff>247650</xdr:colOff>
                    <xdr:row>3</xdr:row>
                    <xdr:rowOff>19050</xdr:rowOff>
                  </from>
                  <to>
                    <xdr:col>3</xdr:col>
                    <xdr:colOff>38100</xdr:colOff>
                    <xdr:row>3</xdr:row>
                    <xdr:rowOff>219075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5"/>
  <sheetViews>
    <sheetView workbookViewId="0"/>
  </sheetViews>
  <sheetFormatPr defaultRowHeight="15" x14ac:dyDescent="0.25"/>
  <cols>
    <col min="1" max="1" width="34.5703125" style="1" customWidth="1"/>
    <col min="2" max="2" width="27.5703125" bestFit="1" customWidth="1"/>
    <col min="3" max="4" width="9.42578125" bestFit="1" customWidth="1"/>
    <col min="5" max="5" width="7.85546875" bestFit="1" customWidth="1"/>
    <col min="6" max="6" width="4" bestFit="1" customWidth="1"/>
    <col min="7" max="7" width="8.140625" bestFit="1" customWidth="1"/>
    <col min="9" max="9" width="9.140625" style="50"/>
  </cols>
  <sheetData>
    <row r="1" spans="1:10" x14ac:dyDescent="0.25">
      <c r="A1" s="1" t="s">
        <v>60</v>
      </c>
      <c r="B1" s="1"/>
      <c r="C1" s="1"/>
      <c r="D1" s="1"/>
      <c r="E1" s="1"/>
      <c r="F1" s="1"/>
      <c r="G1" s="1"/>
      <c r="H1" s="1"/>
      <c r="I1" s="1"/>
      <c r="J1" s="1"/>
    </row>
    <row r="2" spans="1:10" x14ac:dyDescent="0.25">
      <c r="A2" s="1" t="str">
        <f>CONCATENATE(B2,C2,D2)</f>
        <v/>
      </c>
      <c r="B2" s="1"/>
      <c r="C2" s="1"/>
      <c r="D2" s="1"/>
      <c r="E2" s="1"/>
      <c r="F2" s="1"/>
      <c r="G2" s="1"/>
      <c r="H2" s="1"/>
      <c r="I2" s="1"/>
      <c r="J2" s="1"/>
    </row>
    <row r="3" spans="1:10" x14ac:dyDescent="0.25">
      <c r="A3" s="1" t="str">
        <f t="shared" ref="A3:A66" si="0">CONCATENATE(B3,C3,D3)</f>
        <v/>
      </c>
      <c r="B3" s="1"/>
      <c r="C3" s="1"/>
      <c r="D3" s="1"/>
      <c r="E3" s="1"/>
      <c r="F3" s="1"/>
      <c r="G3" s="1"/>
      <c r="H3" s="1"/>
      <c r="I3" s="1"/>
      <c r="J3" s="1"/>
    </row>
    <row r="4" spans="1:10" x14ac:dyDescent="0.25">
      <c r="A4" s="1" t="str">
        <f t="shared" si="0"/>
        <v/>
      </c>
      <c r="B4" s="1"/>
      <c r="C4" s="1"/>
      <c r="D4" s="1"/>
      <c r="E4" s="1"/>
      <c r="F4" s="1"/>
      <c r="G4" s="1"/>
      <c r="H4" s="1"/>
      <c r="I4" s="1"/>
      <c r="J4" s="1"/>
    </row>
    <row r="5" spans="1:10" x14ac:dyDescent="0.25">
      <c r="A5" s="1" t="str">
        <f t="shared" si="0"/>
        <v/>
      </c>
      <c r="B5" s="1"/>
      <c r="C5" s="1"/>
      <c r="D5" s="1"/>
      <c r="E5" s="1"/>
      <c r="F5" s="1"/>
      <c r="G5" s="1"/>
      <c r="H5" s="1"/>
      <c r="I5" s="1"/>
      <c r="J5" s="1"/>
    </row>
    <row r="6" spans="1:10" x14ac:dyDescent="0.25">
      <c r="A6" s="1" t="str">
        <f t="shared" si="0"/>
        <v/>
      </c>
      <c r="B6" s="1"/>
      <c r="C6" s="1"/>
      <c r="D6" s="1"/>
      <c r="E6" s="1"/>
      <c r="F6" s="1"/>
      <c r="G6" s="1"/>
      <c r="H6" s="1"/>
      <c r="I6" s="1"/>
      <c r="J6" s="1"/>
    </row>
    <row r="7" spans="1:10" x14ac:dyDescent="0.25">
      <c r="A7" s="1" t="str">
        <f t="shared" si="0"/>
        <v/>
      </c>
      <c r="B7" s="1"/>
      <c r="C7" s="1"/>
      <c r="D7" s="1"/>
      <c r="E7" s="1"/>
      <c r="F7" s="1"/>
      <c r="G7" s="1"/>
      <c r="H7" s="1"/>
      <c r="I7" s="1"/>
      <c r="J7" s="1"/>
    </row>
    <row r="8" spans="1:10" x14ac:dyDescent="0.25">
      <c r="A8" s="1" t="str">
        <f t="shared" si="0"/>
        <v/>
      </c>
      <c r="B8" s="1"/>
      <c r="C8" s="1"/>
      <c r="D8" s="1"/>
      <c r="E8" s="1"/>
      <c r="F8" s="1"/>
      <c r="G8" s="1"/>
      <c r="H8" s="1"/>
      <c r="I8" s="1"/>
      <c r="J8" s="1"/>
    </row>
    <row r="9" spans="1:10" x14ac:dyDescent="0.25">
      <c r="A9" s="1" t="str">
        <f t="shared" si="0"/>
        <v/>
      </c>
      <c r="B9" s="1"/>
      <c r="C9" s="1"/>
      <c r="D9" s="1"/>
      <c r="E9" s="1"/>
      <c r="F9" s="1"/>
      <c r="G9" s="1"/>
      <c r="H9" s="1"/>
      <c r="I9" s="1"/>
      <c r="J9" s="1"/>
    </row>
    <row r="10" spans="1:10" x14ac:dyDescent="0.25">
      <c r="A10" s="1" t="str">
        <f t="shared" si="0"/>
        <v/>
      </c>
      <c r="B10" s="1"/>
      <c r="C10" s="1"/>
      <c r="D10" s="1"/>
      <c r="E10" s="1"/>
      <c r="F10" s="1"/>
      <c r="G10" s="1"/>
      <c r="H10" s="1"/>
      <c r="I10" s="1"/>
      <c r="J10" s="1"/>
    </row>
    <row r="11" spans="1:10" x14ac:dyDescent="0.25">
      <c r="A11" s="1" t="str">
        <f t="shared" si="0"/>
        <v/>
      </c>
      <c r="B11" s="1"/>
      <c r="C11" s="1"/>
      <c r="D11" s="1"/>
      <c r="E11" s="1"/>
      <c r="F11" s="1"/>
      <c r="G11" s="1"/>
      <c r="H11" s="1"/>
      <c r="I11" s="1"/>
      <c r="J11" s="1"/>
    </row>
    <row r="12" spans="1:10" x14ac:dyDescent="0.25">
      <c r="A12" s="1" t="str">
        <f t="shared" si="0"/>
        <v/>
      </c>
      <c r="B12" s="1"/>
      <c r="C12" s="1"/>
      <c r="D12" s="1"/>
      <c r="E12" s="1"/>
      <c r="F12" s="1"/>
      <c r="G12" s="1"/>
      <c r="H12" s="1"/>
      <c r="I12" s="1"/>
      <c r="J12" s="1"/>
    </row>
    <row r="13" spans="1:10" x14ac:dyDescent="0.25">
      <c r="A13" s="1" t="str">
        <f t="shared" si="0"/>
        <v/>
      </c>
      <c r="B13" s="1"/>
      <c r="C13" s="1"/>
      <c r="D13" s="1"/>
      <c r="E13" s="1"/>
      <c r="F13" s="1"/>
      <c r="G13" s="1"/>
      <c r="H13" s="1"/>
      <c r="I13" s="1"/>
      <c r="J13" s="1"/>
    </row>
    <row r="14" spans="1:10" x14ac:dyDescent="0.25">
      <c r="A14" s="1" t="str">
        <f t="shared" si="0"/>
        <v/>
      </c>
      <c r="B14" s="1"/>
      <c r="C14" s="1"/>
      <c r="D14" s="1"/>
      <c r="E14" s="1"/>
      <c r="F14" s="1"/>
      <c r="G14" s="1"/>
      <c r="H14" s="1"/>
      <c r="I14" s="1"/>
      <c r="J14" s="1"/>
    </row>
    <row r="15" spans="1:10" x14ac:dyDescent="0.25">
      <c r="A15" s="1" t="str">
        <f t="shared" si="0"/>
        <v/>
      </c>
      <c r="B15" s="1"/>
      <c r="C15" s="1"/>
      <c r="D15" s="1"/>
      <c r="E15" s="1"/>
      <c r="F15" s="1"/>
      <c r="G15" s="1"/>
      <c r="H15" s="1"/>
      <c r="I15" s="1"/>
      <c r="J15" s="1"/>
    </row>
    <row r="16" spans="1:10" x14ac:dyDescent="0.25">
      <c r="A16" s="1" t="str">
        <f t="shared" si="0"/>
        <v/>
      </c>
      <c r="B16" s="1"/>
      <c r="C16" s="1"/>
      <c r="D16" s="1"/>
      <c r="E16" s="1"/>
      <c r="F16" s="1"/>
      <c r="G16" s="1"/>
      <c r="H16" s="1"/>
      <c r="I16" s="1"/>
      <c r="J16" s="1"/>
    </row>
    <row r="17" spans="1:10" x14ac:dyDescent="0.25">
      <c r="A17" s="1" t="str">
        <f t="shared" si="0"/>
        <v/>
      </c>
      <c r="B17" s="1"/>
      <c r="C17" s="1"/>
      <c r="D17" s="1"/>
      <c r="E17" s="1"/>
      <c r="F17" s="1"/>
      <c r="G17" s="1"/>
      <c r="H17" s="1"/>
      <c r="I17" s="1"/>
      <c r="J17" s="1"/>
    </row>
    <row r="18" spans="1:10" x14ac:dyDescent="0.25">
      <c r="A18" s="1" t="str">
        <f t="shared" si="0"/>
        <v/>
      </c>
      <c r="B18" s="1"/>
      <c r="C18" s="1"/>
      <c r="D18" s="1"/>
      <c r="E18" s="1"/>
      <c r="F18" s="1"/>
      <c r="G18" s="1"/>
      <c r="H18" s="1"/>
      <c r="I18" s="1"/>
      <c r="J18" s="1"/>
    </row>
    <row r="19" spans="1:10" x14ac:dyDescent="0.25">
      <c r="A19" s="1" t="str">
        <f t="shared" si="0"/>
        <v/>
      </c>
      <c r="B19" s="1"/>
      <c r="C19" s="1"/>
      <c r="D19" s="1"/>
      <c r="E19" s="1"/>
      <c r="F19" s="1"/>
      <c r="G19" s="1"/>
      <c r="H19" s="1"/>
      <c r="I19" s="1"/>
      <c r="J19" s="1"/>
    </row>
    <row r="20" spans="1:10" x14ac:dyDescent="0.25">
      <c r="A20" s="1" t="str">
        <f t="shared" si="0"/>
        <v/>
      </c>
      <c r="B20" s="1"/>
      <c r="C20" s="1"/>
      <c r="D20" s="1"/>
      <c r="E20" s="1"/>
      <c r="F20" s="1"/>
      <c r="G20" s="1"/>
      <c r="H20" s="1"/>
      <c r="I20" s="1"/>
      <c r="J20" s="1"/>
    </row>
    <row r="21" spans="1:10" x14ac:dyDescent="0.25">
      <c r="A21" s="1" t="str">
        <f t="shared" si="0"/>
        <v/>
      </c>
      <c r="B21" s="1"/>
      <c r="C21" s="1"/>
      <c r="D21" s="1"/>
      <c r="E21" s="1"/>
      <c r="F21" s="1"/>
      <c r="G21" s="1"/>
      <c r="H21" s="1"/>
      <c r="I21" s="1"/>
      <c r="J21" s="1"/>
    </row>
    <row r="22" spans="1:10" x14ac:dyDescent="0.25">
      <c r="A22" s="1" t="str">
        <f t="shared" si="0"/>
        <v/>
      </c>
      <c r="B22" s="1"/>
      <c r="C22" s="1"/>
      <c r="D22" s="1"/>
      <c r="E22" s="1"/>
      <c r="F22" s="1"/>
      <c r="G22" s="1"/>
      <c r="H22" s="1"/>
      <c r="I22" s="1"/>
      <c r="J22" s="1"/>
    </row>
    <row r="23" spans="1:10" x14ac:dyDescent="0.25">
      <c r="A23" s="1" t="str">
        <f t="shared" si="0"/>
        <v/>
      </c>
      <c r="B23" s="1"/>
      <c r="C23" s="1"/>
      <c r="D23" s="1"/>
      <c r="E23" s="1"/>
      <c r="F23" s="1"/>
      <c r="G23" s="1"/>
      <c r="H23" s="1"/>
      <c r="I23" s="1"/>
      <c r="J23" s="1"/>
    </row>
    <row r="24" spans="1:10" x14ac:dyDescent="0.25">
      <c r="A24" s="1" t="str">
        <f t="shared" si="0"/>
        <v/>
      </c>
      <c r="B24" s="1"/>
      <c r="C24" s="1"/>
      <c r="D24" s="1"/>
      <c r="E24" s="1"/>
      <c r="F24" s="1"/>
      <c r="G24" s="1"/>
      <c r="H24" s="1"/>
      <c r="I24" s="1"/>
      <c r="J24" s="1"/>
    </row>
    <row r="25" spans="1:10" x14ac:dyDescent="0.25">
      <c r="A25" s="1" t="str">
        <f t="shared" si="0"/>
        <v/>
      </c>
      <c r="B25" s="1"/>
      <c r="C25" s="1"/>
      <c r="D25" s="1"/>
      <c r="E25" s="1"/>
      <c r="F25" s="1"/>
      <c r="G25" s="1"/>
      <c r="H25" s="1"/>
      <c r="I25" s="1"/>
      <c r="J25" s="1"/>
    </row>
    <row r="26" spans="1:10" x14ac:dyDescent="0.25">
      <c r="A26" s="1" t="str">
        <f t="shared" si="0"/>
        <v/>
      </c>
      <c r="B26" s="1"/>
      <c r="C26" s="1"/>
      <c r="D26" s="1"/>
      <c r="E26" s="1"/>
      <c r="F26" s="1"/>
      <c r="G26" s="1"/>
      <c r="H26" s="1"/>
      <c r="I26" s="1"/>
      <c r="J26" s="1"/>
    </row>
    <row r="27" spans="1:10" x14ac:dyDescent="0.25">
      <c r="A27" s="1" t="str">
        <f t="shared" si="0"/>
        <v/>
      </c>
      <c r="B27" s="1"/>
      <c r="C27" s="1"/>
      <c r="D27" s="1"/>
      <c r="E27" s="1"/>
      <c r="F27" s="1"/>
      <c r="G27" s="1"/>
      <c r="H27" s="1"/>
      <c r="I27" s="1"/>
      <c r="J27" s="1"/>
    </row>
    <row r="28" spans="1:10" x14ac:dyDescent="0.25">
      <c r="A28" s="1" t="str">
        <f t="shared" si="0"/>
        <v/>
      </c>
      <c r="B28" s="1"/>
      <c r="C28" s="1"/>
      <c r="D28" s="1"/>
      <c r="E28" s="1"/>
      <c r="F28" s="1"/>
      <c r="G28" s="1"/>
      <c r="H28" s="1"/>
      <c r="I28" s="1"/>
      <c r="J28" s="1"/>
    </row>
    <row r="29" spans="1:10" x14ac:dyDescent="0.25">
      <c r="A29" s="1" t="str">
        <f t="shared" si="0"/>
        <v/>
      </c>
      <c r="B29" s="1"/>
      <c r="C29" s="1"/>
      <c r="D29" s="1"/>
      <c r="E29" s="1"/>
      <c r="F29" s="1"/>
      <c r="G29" s="1"/>
      <c r="H29" s="1"/>
      <c r="I29" s="1"/>
      <c r="J29" s="1"/>
    </row>
    <row r="30" spans="1:10" x14ac:dyDescent="0.25">
      <c r="A30" s="1" t="str">
        <f t="shared" si="0"/>
        <v/>
      </c>
      <c r="B30" s="1"/>
      <c r="C30" s="1"/>
      <c r="D30" s="1"/>
      <c r="E30" s="1"/>
      <c r="F30" s="1"/>
      <c r="G30" s="1"/>
      <c r="H30" s="1"/>
      <c r="I30" s="1"/>
      <c r="J30" s="1"/>
    </row>
    <row r="31" spans="1:10" x14ac:dyDescent="0.25">
      <c r="A31" s="1" t="str">
        <f t="shared" si="0"/>
        <v/>
      </c>
      <c r="B31" s="1"/>
      <c r="C31" s="1"/>
      <c r="D31" s="1"/>
      <c r="E31" s="1"/>
      <c r="F31" s="1"/>
      <c r="G31" s="1"/>
      <c r="H31" s="1"/>
      <c r="I31" s="1"/>
      <c r="J31" s="1"/>
    </row>
    <row r="32" spans="1:10" x14ac:dyDescent="0.25">
      <c r="A32" s="1" t="str">
        <f t="shared" si="0"/>
        <v/>
      </c>
      <c r="B32" s="1"/>
      <c r="C32" s="1"/>
      <c r="D32" s="1"/>
      <c r="E32" s="1"/>
      <c r="F32" s="1"/>
      <c r="G32" s="1"/>
      <c r="H32" s="1"/>
      <c r="I32" s="1"/>
      <c r="J32" s="1"/>
    </row>
    <row r="33" spans="1:10" x14ac:dyDescent="0.25">
      <c r="A33" s="1" t="str">
        <f t="shared" si="0"/>
        <v/>
      </c>
      <c r="B33" s="1"/>
      <c r="C33" s="1"/>
      <c r="D33" s="1"/>
      <c r="E33" s="1"/>
      <c r="F33" s="1"/>
      <c r="G33" s="1"/>
      <c r="H33" s="1"/>
      <c r="I33" s="1"/>
      <c r="J33" s="1"/>
    </row>
    <row r="34" spans="1:10" x14ac:dyDescent="0.25">
      <c r="A34" s="1" t="str">
        <f t="shared" si="0"/>
        <v/>
      </c>
      <c r="B34" s="1"/>
      <c r="C34" s="1"/>
      <c r="D34" s="1"/>
      <c r="E34" s="1"/>
      <c r="F34" s="1"/>
      <c r="G34" s="1"/>
      <c r="H34" s="1"/>
      <c r="I34" s="1"/>
      <c r="J34" s="1"/>
    </row>
    <row r="35" spans="1:10" x14ac:dyDescent="0.25">
      <c r="A35" s="1" t="str">
        <f t="shared" si="0"/>
        <v/>
      </c>
      <c r="B35" s="1"/>
      <c r="C35" s="1"/>
      <c r="D35" s="1"/>
      <c r="E35" s="1"/>
      <c r="F35" s="1"/>
      <c r="G35" s="1"/>
      <c r="H35" s="1"/>
      <c r="I35" s="1"/>
      <c r="J35" s="1"/>
    </row>
    <row r="36" spans="1:10" x14ac:dyDescent="0.25">
      <c r="A36" s="1" t="str">
        <f t="shared" si="0"/>
        <v/>
      </c>
      <c r="B36" s="1"/>
      <c r="C36" s="1"/>
      <c r="D36" s="1"/>
      <c r="E36" s="1"/>
      <c r="F36" s="1"/>
      <c r="G36" s="1"/>
      <c r="H36" s="1"/>
      <c r="I36" s="1"/>
      <c r="J36" s="1"/>
    </row>
    <row r="37" spans="1:10" x14ac:dyDescent="0.25">
      <c r="A37" s="1" t="str">
        <f t="shared" si="0"/>
        <v/>
      </c>
      <c r="B37" s="1"/>
      <c r="C37" s="1"/>
      <c r="D37" s="1"/>
      <c r="E37" s="1"/>
      <c r="F37" s="1"/>
      <c r="G37" s="1"/>
      <c r="H37" s="1"/>
      <c r="I37" s="1"/>
      <c r="J37" s="1"/>
    </row>
    <row r="38" spans="1:10" x14ac:dyDescent="0.25">
      <c r="A38" s="1" t="str">
        <f t="shared" si="0"/>
        <v/>
      </c>
      <c r="B38" s="1"/>
      <c r="C38" s="1"/>
      <c r="D38" s="1"/>
      <c r="E38" s="1"/>
      <c r="F38" s="1"/>
      <c r="G38" s="1"/>
      <c r="H38" s="1"/>
      <c r="I38" s="1"/>
      <c r="J38" s="1"/>
    </row>
    <row r="39" spans="1:10" x14ac:dyDescent="0.25">
      <c r="A39" s="1" t="str">
        <f t="shared" si="0"/>
        <v/>
      </c>
      <c r="B39" s="1"/>
      <c r="C39" s="1"/>
      <c r="D39" s="1"/>
      <c r="E39" s="1"/>
      <c r="F39" s="1"/>
      <c r="G39" s="1"/>
      <c r="H39" s="1"/>
      <c r="I39" s="1"/>
      <c r="J39" s="1"/>
    </row>
    <row r="40" spans="1:10" x14ac:dyDescent="0.25">
      <c r="A40" s="1" t="str">
        <f t="shared" si="0"/>
        <v/>
      </c>
      <c r="B40" s="1"/>
      <c r="C40" s="1"/>
      <c r="D40" s="1"/>
      <c r="E40" s="1"/>
      <c r="F40" s="1"/>
      <c r="G40" s="1"/>
      <c r="H40" s="1"/>
      <c r="I40" s="1"/>
      <c r="J40" s="1"/>
    </row>
    <row r="41" spans="1:10" x14ac:dyDescent="0.25">
      <c r="A41" s="1" t="str">
        <f t="shared" si="0"/>
        <v/>
      </c>
      <c r="B41" s="1"/>
      <c r="C41" s="1"/>
      <c r="D41" s="1"/>
      <c r="E41" s="1"/>
      <c r="F41" s="1"/>
      <c r="G41" s="1"/>
      <c r="H41" s="1"/>
      <c r="I41" s="1"/>
      <c r="J41" s="1"/>
    </row>
    <row r="42" spans="1:10" x14ac:dyDescent="0.25">
      <c r="A42" s="1" t="str">
        <f t="shared" si="0"/>
        <v/>
      </c>
      <c r="B42" s="1"/>
      <c r="C42" s="1"/>
      <c r="D42" s="1"/>
      <c r="E42" s="1"/>
      <c r="F42" s="1"/>
      <c r="G42" s="1"/>
      <c r="H42" s="1"/>
      <c r="I42" s="1"/>
      <c r="J42" s="1"/>
    </row>
    <row r="43" spans="1:10" x14ac:dyDescent="0.25">
      <c r="A43" s="1" t="str">
        <f t="shared" si="0"/>
        <v/>
      </c>
      <c r="B43" s="1"/>
      <c r="C43" s="1"/>
      <c r="D43" s="1"/>
      <c r="E43" s="1"/>
      <c r="F43" s="1"/>
      <c r="G43" s="1"/>
      <c r="H43" s="1"/>
      <c r="I43" s="1"/>
      <c r="J43" s="1"/>
    </row>
    <row r="44" spans="1:10" x14ac:dyDescent="0.25">
      <c r="A44" s="1" t="str">
        <f t="shared" si="0"/>
        <v/>
      </c>
      <c r="B44" s="1"/>
      <c r="C44" s="1"/>
      <c r="D44" s="1"/>
      <c r="E44" s="1"/>
      <c r="F44" s="1"/>
      <c r="G44" s="1"/>
      <c r="H44" s="1"/>
      <c r="I44" s="1"/>
      <c r="J44" s="1"/>
    </row>
    <row r="45" spans="1:10" x14ac:dyDescent="0.25">
      <c r="A45" s="1" t="str">
        <f t="shared" si="0"/>
        <v/>
      </c>
      <c r="B45" s="1"/>
      <c r="C45" s="1"/>
      <c r="D45" s="1"/>
      <c r="E45" s="1"/>
      <c r="F45" s="1"/>
      <c r="G45" s="1"/>
      <c r="H45" s="1"/>
      <c r="I45" s="1"/>
      <c r="J45" s="1"/>
    </row>
    <row r="46" spans="1:10" x14ac:dyDescent="0.25">
      <c r="A46" s="1" t="str">
        <f t="shared" si="0"/>
        <v/>
      </c>
      <c r="B46" s="1"/>
      <c r="C46" s="1"/>
      <c r="D46" s="1"/>
      <c r="E46" s="1"/>
      <c r="F46" s="1"/>
      <c r="G46" s="1"/>
      <c r="H46" s="1"/>
      <c r="I46" s="1"/>
      <c r="J46" s="1"/>
    </row>
    <row r="47" spans="1:10" x14ac:dyDescent="0.25">
      <c r="A47" s="1" t="str">
        <f t="shared" si="0"/>
        <v/>
      </c>
      <c r="B47" s="1"/>
      <c r="C47" s="1"/>
      <c r="D47" s="1"/>
      <c r="E47" s="1"/>
      <c r="F47" s="1"/>
      <c r="G47" s="1"/>
      <c r="H47" s="1"/>
      <c r="I47" s="1"/>
      <c r="J47" s="1"/>
    </row>
    <row r="48" spans="1:10" x14ac:dyDescent="0.25">
      <c r="A48" s="1" t="str">
        <f t="shared" si="0"/>
        <v/>
      </c>
      <c r="B48" s="1"/>
      <c r="C48" s="1"/>
      <c r="D48" s="1"/>
      <c r="E48" s="1"/>
      <c r="F48" s="1"/>
      <c r="G48" s="1"/>
      <c r="H48" s="1"/>
      <c r="I48" s="1"/>
      <c r="J48" s="1"/>
    </row>
    <row r="49" spans="1:10" x14ac:dyDescent="0.25">
      <c r="A49" s="1" t="str">
        <f t="shared" si="0"/>
        <v/>
      </c>
      <c r="B49" s="1"/>
      <c r="C49" s="1"/>
      <c r="D49" s="1"/>
      <c r="E49" s="1"/>
      <c r="F49" s="1"/>
      <c r="G49" s="1"/>
      <c r="H49" s="1"/>
      <c r="I49" s="1"/>
      <c r="J49" s="1"/>
    </row>
    <row r="50" spans="1:10" x14ac:dyDescent="0.25">
      <c r="A50" s="1" t="str">
        <f t="shared" si="0"/>
        <v/>
      </c>
      <c r="B50" s="1"/>
      <c r="C50" s="1"/>
      <c r="D50" s="1"/>
      <c r="E50" s="1"/>
      <c r="F50" s="1"/>
      <c r="G50" s="1"/>
      <c r="H50" s="1"/>
      <c r="I50" s="1"/>
      <c r="J50" s="1"/>
    </row>
    <row r="51" spans="1:10" x14ac:dyDescent="0.25">
      <c r="A51" s="1" t="str">
        <f t="shared" si="0"/>
        <v/>
      </c>
      <c r="B51" s="1"/>
      <c r="C51" s="1"/>
      <c r="D51" s="1"/>
      <c r="E51" s="1"/>
      <c r="F51" s="1"/>
      <c r="G51" s="1"/>
      <c r="H51" s="1"/>
      <c r="I51" s="1"/>
      <c r="J51" s="1"/>
    </row>
    <row r="52" spans="1:10" x14ac:dyDescent="0.25">
      <c r="A52" s="1" t="str">
        <f t="shared" si="0"/>
        <v/>
      </c>
      <c r="B52" s="1"/>
      <c r="C52" s="1"/>
      <c r="D52" s="1"/>
      <c r="E52" s="1"/>
      <c r="F52" s="1"/>
      <c r="G52" s="1"/>
      <c r="H52" s="1"/>
      <c r="I52" s="1"/>
      <c r="J52" s="1"/>
    </row>
    <row r="53" spans="1:10" x14ac:dyDescent="0.25">
      <c r="A53" s="1" t="str">
        <f t="shared" si="0"/>
        <v/>
      </c>
      <c r="B53" s="1"/>
      <c r="C53" s="1"/>
      <c r="D53" s="1"/>
      <c r="E53" s="1"/>
      <c r="F53" s="1"/>
      <c r="G53" s="1"/>
      <c r="H53" s="1"/>
      <c r="I53" s="1"/>
      <c r="J53" s="1"/>
    </row>
    <row r="54" spans="1:10" x14ac:dyDescent="0.25">
      <c r="A54" s="1" t="str">
        <f t="shared" si="0"/>
        <v/>
      </c>
      <c r="B54" s="1"/>
      <c r="C54" s="1"/>
      <c r="D54" s="1"/>
      <c r="E54" s="1"/>
      <c r="F54" s="1"/>
      <c r="G54" s="1"/>
      <c r="H54" s="1"/>
      <c r="I54" s="1"/>
      <c r="J54" s="1"/>
    </row>
    <row r="55" spans="1:10" x14ac:dyDescent="0.25">
      <c r="A55" s="1" t="str">
        <f t="shared" si="0"/>
        <v/>
      </c>
      <c r="B55" s="1"/>
      <c r="C55" s="1"/>
      <c r="D55" s="1"/>
      <c r="E55" s="1"/>
      <c r="F55" s="1"/>
      <c r="G55" s="1"/>
      <c r="H55" s="1"/>
      <c r="I55" s="1"/>
      <c r="J55" s="1"/>
    </row>
    <row r="56" spans="1:10" x14ac:dyDescent="0.25">
      <c r="A56" s="1" t="str">
        <f t="shared" si="0"/>
        <v/>
      </c>
      <c r="B56" s="1"/>
      <c r="C56" s="1"/>
      <c r="D56" s="1"/>
      <c r="E56" s="1"/>
      <c r="F56" s="1"/>
      <c r="G56" s="1"/>
      <c r="H56" s="1"/>
      <c r="I56" s="1"/>
      <c r="J56" s="1"/>
    </row>
    <row r="57" spans="1:10" x14ac:dyDescent="0.25">
      <c r="A57" s="1" t="str">
        <f t="shared" si="0"/>
        <v/>
      </c>
      <c r="B57" s="1"/>
      <c r="C57" s="1"/>
      <c r="D57" s="1"/>
      <c r="E57" s="1"/>
      <c r="F57" s="1"/>
      <c r="G57" s="1"/>
      <c r="H57" s="1"/>
      <c r="I57" s="1"/>
      <c r="J57" s="1"/>
    </row>
    <row r="58" spans="1:10" x14ac:dyDescent="0.25">
      <c r="A58" s="1" t="str">
        <f t="shared" si="0"/>
        <v/>
      </c>
      <c r="B58" s="1"/>
      <c r="C58" s="1"/>
      <c r="D58" s="1"/>
      <c r="E58" s="1"/>
      <c r="F58" s="1"/>
      <c r="G58" s="1"/>
      <c r="H58" s="1"/>
      <c r="I58" s="1"/>
      <c r="J58" s="1"/>
    </row>
    <row r="59" spans="1:10" x14ac:dyDescent="0.25">
      <c r="A59" s="1" t="str">
        <f t="shared" si="0"/>
        <v/>
      </c>
      <c r="B59" s="1"/>
      <c r="C59" s="1"/>
      <c r="D59" s="1"/>
      <c r="E59" s="1"/>
      <c r="F59" s="1"/>
      <c r="G59" s="1"/>
      <c r="H59" s="1"/>
      <c r="I59" s="1"/>
      <c r="J59" s="1"/>
    </row>
    <row r="60" spans="1:10" x14ac:dyDescent="0.25">
      <c r="A60" s="1" t="str">
        <f t="shared" si="0"/>
        <v/>
      </c>
      <c r="B60" s="1"/>
      <c r="C60" s="1"/>
      <c r="D60" s="1"/>
      <c r="E60" s="1"/>
      <c r="F60" s="1"/>
      <c r="G60" s="1"/>
      <c r="H60" s="1"/>
      <c r="I60" s="1"/>
      <c r="J60" s="1"/>
    </row>
    <row r="61" spans="1:10" x14ac:dyDescent="0.25">
      <c r="A61" s="1" t="str">
        <f t="shared" si="0"/>
        <v/>
      </c>
      <c r="B61" s="1"/>
      <c r="C61" s="1"/>
      <c r="D61" s="1"/>
      <c r="E61" s="1"/>
      <c r="F61" s="1"/>
      <c r="G61" s="1"/>
      <c r="H61" s="1"/>
      <c r="I61" s="1"/>
      <c r="J61" s="1"/>
    </row>
    <row r="62" spans="1:10" x14ac:dyDescent="0.25">
      <c r="A62" s="1" t="str">
        <f t="shared" si="0"/>
        <v/>
      </c>
      <c r="B62" s="1"/>
      <c r="C62" s="1"/>
      <c r="D62" s="1"/>
      <c r="E62" s="1"/>
      <c r="F62" s="1"/>
      <c r="G62" s="1"/>
      <c r="H62" s="1"/>
      <c r="I62" s="1"/>
      <c r="J62" s="1"/>
    </row>
    <row r="63" spans="1:10" x14ac:dyDescent="0.25">
      <c r="A63" s="1" t="str">
        <f t="shared" si="0"/>
        <v/>
      </c>
      <c r="B63" s="1"/>
      <c r="C63" s="1"/>
      <c r="D63" s="1"/>
      <c r="E63" s="1"/>
      <c r="F63" s="1"/>
      <c r="G63" s="1"/>
      <c r="H63" s="1"/>
      <c r="I63" s="1"/>
      <c r="J63" s="1"/>
    </row>
    <row r="64" spans="1:10" x14ac:dyDescent="0.25">
      <c r="A64" s="1" t="str">
        <f t="shared" si="0"/>
        <v/>
      </c>
      <c r="B64" s="1"/>
      <c r="C64" s="1"/>
      <c r="D64" s="1"/>
      <c r="E64" s="1"/>
      <c r="F64" s="1"/>
      <c r="G64" s="1"/>
      <c r="H64" s="1"/>
      <c r="I64" s="1"/>
      <c r="J64" s="1"/>
    </row>
    <row r="65" spans="1:10" x14ac:dyDescent="0.25">
      <c r="A65" s="1" t="str">
        <f t="shared" si="0"/>
        <v/>
      </c>
      <c r="B65" s="1"/>
      <c r="C65" s="1"/>
      <c r="D65" s="1"/>
      <c r="E65" s="1"/>
      <c r="F65" s="1"/>
      <c r="G65" s="1"/>
      <c r="H65" s="1"/>
      <c r="I65" s="1"/>
      <c r="J65" s="1"/>
    </row>
    <row r="66" spans="1:10" x14ac:dyDescent="0.25">
      <c r="A66" s="1" t="str">
        <f t="shared" si="0"/>
        <v/>
      </c>
      <c r="B66" s="1"/>
      <c r="C66" s="1"/>
      <c r="D66" s="1"/>
      <c r="E66" s="1"/>
      <c r="F66" s="1"/>
      <c r="G66" s="1"/>
      <c r="H66" s="1"/>
      <c r="I66" s="1"/>
      <c r="J66" s="1"/>
    </row>
    <row r="67" spans="1:10" x14ac:dyDescent="0.25">
      <c r="A67" s="1" t="str">
        <f t="shared" ref="A67:A125" si="1">CONCATENATE(B67,C67,D67)</f>
        <v/>
      </c>
      <c r="B67" s="1"/>
      <c r="C67" s="1"/>
      <c r="D67" s="1"/>
      <c r="E67" s="1"/>
      <c r="F67" s="1"/>
      <c r="G67" s="1"/>
      <c r="H67" s="1"/>
      <c r="I67" s="1"/>
      <c r="J67" s="1"/>
    </row>
    <row r="68" spans="1:10" x14ac:dyDescent="0.25">
      <c r="A68" s="1" t="str">
        <f t="shared" si="1"/>
        <v/>
      </c>
      <c r="B68" s="1"/>
      <c r="C68" s="1"/>
      <c r="D68" s="1"/>
      <c r="E68" s="1"/>
      <c r="F68" s="1"/>
      <c r="G68" s="1"/>
      <c r="H68" s="1"/>
      <c r="I68" s="1"/>
      <c r="J68" s="1"/>
    </row>
    <row r="69" spans="1:10" x14ac:dyDescent="0.25">
      <c r="A69" s="1" t="str">
        <f t="shared" si="1"/>
        <v/>
      </c>
      <c r="B69" s="1"/>
      <c r="C69" s="1"/>
      <c r="D69" s="1"/>
      <c r="E69" s="1"/>
      <c r="F69" s="1"/>
      <c r="G69" s="1"/>
      <c r="H69" s="1"/>
      <c r="I69" s="1"/>
      <c r="J69" s="1"/>
    </row>
    <row r="70" spans="1:10" x14ac:dyDescent="0.25">
      <c r="A70" s="1" t="str">
        <f t="shared" si="1"/>
        <v/>
      </c>
      <c r="B70" s="1"/>
      <c r="C70" s="1"/>
      <c r="D70" s="1"/>
      <c r="E70" s="1"/>
      <c r="F70" s="1"/>
      <c r="G70" s="1"/>
      <c r="H70" s="1"/>
      <c r="I70" s="1"/>
      <c r="J70" s="1"/>
    </row>
    <row r="71" spans="1:10" x14ac:dyDescent="0.25">
      <c r="A71" s="1" t="str">
        <f t="shared" si="1"/>
        <v/>
      </c>
      <c r="B71" s="1"/>
      <c r="C71" s="1"/>
      <c r="D71" s="1"/>
      <c r="E71" s="1"/>
      <c r="F71" s="1"/>
      <c r="G71" s="1"/>
      <c r="H71" s="1"/>
      <c r="I71" s="1"/>
      <c r="J71" s="1"/>
    </row>
    <row r="72" spans="1:10" x14ac:dyDescent="0.25">
      <c r="A72" s="1" t="str">
        <f t="shared" si="1"/>
        <v/>
      </c>
      <c r="B72" s="1"/>
      <c r="C72" s="1"/>
      <c r="D72" s="1"/>
      <c r="E72" s="1"/>
      <c r="F72" s="1"/>
      <c r="G72" s="1"/>
      <c r="H72" s="1"/>
      <c r="I72" s="1"/>
      <c r="J72" s="1"/>
    </row>
    <row r="73" spans="1:10" x14ac:dyDescent="0.25">
      <c r="A73" s="1" t="str">
        <f t="shared" si="1"/>
        <v/>
      </c>
      <c r="B73" s="1"/>
      <c r="C73" s="1"/>
      <c r="D73" s="1"/>
      <c r="E73" s="1"/>
      <c r="F73" s="1"/>
      <c r="G73" s="1"/>
      <c r="H73" s="1"/>
      <c r="I73" s="1"/>
      <c r="J73" s="1"/>
    </row>
    <row r="74" spans="1:10" x14ac:dyDescent="0.25">
      <c r="A74" s="1" t="str">
        <f t="shared" si="1"/>
        <v/>
      </c>
      <c r="B74" s="1"/>
      <c r="C74" s="1"/>
      <c r="D74" s="1"/>
      <c r="E74" s="1"/>
      <c r="F74" s="1"/>
      <c r="G74" s="1"/>
      <c r="H74" s="1"/>
      <c r="I74" s="1"/>
      <c r="J74" s="1"/>
    </row>
    <row r="75" spans="1:10" x14ac:dyDescent="0.25">
      <c r="A75" s="1" t="str">
        <f t="shared" si="1"/>
        <v/>
      </c>
      <c r="B75" s="1"/>
      <c r="C75" s="1"/>
      <c r="D75" s="1"/>
      <c r="E75" s="1"/>
      <c r="F75" s="1"/>
      <c r="G75" s="1"/>
      <c r="H75" s="1"/>
      <c r="I75" s="1"/>
      <c r="J75" s="1"/>
    </row>
    <row r="76" spans="1:10" x14ac:dyDescent="0.25">
      <c r="A76" s="1" t="str">
        <f t="shared" si="1"/>
        <v/>
      </c>
      <c r="B76" s="1"/>
      <c r="C76" s="1"/>
      <c r="D76" s="1"/>
      <c r="E76" s="1"/>
      <c r="F76" s="1"/>
      <c r="G76" s="1"/>
      <c r="H76" s="1"/>
      <c r="I76" s="1"/>
      <c r="J76" s="1"/>
    </row>
    <row r="77" spans="1:10" x14ac:dyDescent="0.25">
      <c r="A77" s="1" t="str">
        <f t="shared" si="1"/>
        <v/>
      </c>
      <c r="B77" s="1"/>
      <c r="C77" s="1"/>
      <c r="D77" s="1"/>
      <c r="E77" s="1"/>
      <c r="F77" s="1"/>
      <c r="G77" s="1"/>
      <c r="H77" s="1"/>
      <c r="I77" s="1"/>
      <c r="J77" s="1"/>
    </row>
    <row r="78" spans="1:10" x14ac:dyDescent="0.25">
      <c r="A78" s="1" t="str">
        <f t="shared" si="1"/>
        <v/>
      </c>
      <c r="B78" s="1"/>
      <c r="C78" s="1"/>
      <c r="D78" s="1"/>
      <c r="E78" s="1"/>
      <c r="F78" s="1"/>
      <c r="G78" s="1"/>
      <c r="H78" s="1"/>
      <c r="I78" s="1"/>
      <c r="J78" s="1"/>
    </row>
    <row r="79" spans="1:10" x14ac:dyDescent="0.25">
      <c r="A79" s="1" t="str">
        <f t="shared" si="1"/>
        <v/>
      </c>
      <c r="B79" s="1"/>
      <c r="C79" s="1"/>
      <c r="D79" s="1"/>
      <c r="E79" s="1"/>
      <c r="F79" s="1"/>
      <c r="G79" s="1"/>
      <c r="H79" s="1"/>
      <c r="I79" s="1"/>
      <c r="J79" s="1"/>
    </row>
    <row r="80" spans="1:10" x14ac:dyDescent="0.25">
      <c r="A80" s="1" t="str">
        <f t="shared" si="1"/>
        <v/>
      </c>
      <c r="B80" s="1"/>
      <c r="C80" s="1"/>
      <c r="D80" s="1"/>
      <c r="E80" s="1"/>
      <c r="F80" s="1"/>
      <c r="G80" s="1"/>
      <c r="H80" s="1"/>
      <c r="I80" s="1"/>
      <c r="J80" s="1"/>
    </row>
    <row r="81" spans="1:10" x14ac:dyDescent="0.25">
      <c r="A81" s="1" t="str">
        <f t="shared" si="1"/>
        <v/>
      </c>
      <c r="B81" s="1"/>
      <c r="C81" s="1"/>
      <c r="D81" s="1"/>
      <c r="E81" s="1"/>
      <c r="F81" s="1"/>
      <c r="G81" s="1"/>
      <c r="H81" s="1"/>
      <c r="I81" s="1"/>
      <c r="J81" s="1"/>
    </row>
    <row r="82" spans="1:10" x14ac:dyDescent="0.25">
      <c r="A82" s="1" t="str">
        <f t="shared" si="1"/>
        <v/>
      </c>
      <c r="B82" s="1"/>
      <c r="C82" s="1"/>
      <c r="D82" s="1"/>
      <c r="E82" s="1"/>
      <c r="F82" s="1"/>
      <c r="G82" s="1"/>
      <c r="H82" s="1"/>
      <c r="I82" s="1"/>
      <c r="J82" s="1"/>
    </row>
    <row r="83" spans="1:10" x14ac:dyDescent="0.25">
      <c r="A83" s="1" t="str">
        <f t="shared" si="1"/>
        <v/>
      </c>
      <c r="B83" s="1"/>
      <c r="C83" s="1"/>
      <c r="D83" s="1"/>
      <c r="E83" s="1"/>
      <c r="F83" s="1"/>
      <c r="G83" s="1"/>
      <c r="H83" s="1"/>
      <c r="I83" s="1"/>
      <c r="J83" s="1"/>
    </row>
    <row r="84" spans="1:10" x14ac:dyDescent="0.25">
      <c r="A84" s="1" t="str">
        <f t="shared" si="1"/>
        <v/>
      </c>
      <c r="B84" s="1"/>
      <c r="C84" s="1"/>
      <c r="D84" s="1"/>
      <c r="E84" s="1"/>
      <c r="F84" s="1"/>
      <c r="G84" s="1"/>
      <c r="H84" s="1"/>
      <c r="I84" s="1"/>
      <c r="J84" s="1"/>
    </row>
    <row r="85" spans="1:10" x14ac:dyDescent="0.25">
      <c r="A85" s="1" t="str">
        <f t="shared" si="1"/>
        <v/>
      </c>
      <c r="B85" s="1"/>
      <c r="C85" s="1"/>
      <c r="D85" s="1"/>
      <c r="E85" s="1"/>
      <c r="F85" s="1"/>
      <c r="G85" s="1"/>
      <c r="H85" s="1"/>
      <c r="I85" s="1"/>
      <c r="J85" s="1"/>
    </row>
    <row r="86" spans="1:10" x14ac:dyDescent="0.25">
      <c r="A86" s="1" t="str">
        <f t="shared" si="1"/>
        <v/>
      </c>
      <c r="B86" s="1"/>
      <c r="C86" s="1"/>
      <c r="D86" s="1"/>
      <c r="E86" s="1"/>
      <c r="F86" s="1"/>
      <c r="G86" s="1"/>
      <c r="H86" s="1"/>
      <c r="I86" s="1"/>
      <c r="J86" s="1"/>
    </row>
    <row r="87" spans="1:10" x14ac:dyDescent="0.25">
      <c r="A87" s="1" t="str">
        <f t="shared" si="1"/>
        <v/>
      </c>
      <c r="B87" s="1"/>
      <c r="C87" s="1"/>
      <c r="D87" s="1"/>
      <c r="E87" s="1"/>
      <c r="F87" s="1"/>
      <c r="G87" s="1"/>
      <c r="H87" s="1"/>
      <c r="I87" s="1"/>
      <c r="J87" s="1"/>
    </row>
    <row r="88" spans="1:10" x14ac:dyDescent="0.25">
      <c r="A88" s="1" t="str">
        <f t="shared" si="1"/>
        <v/>
      </c>
      <c r="B88" s="1"/>
      <c r="C88" s="1"/>
      <c r="D88" s="1"/>
      <c r="E88" s="1"/>
      <c r="F88" s="1"/>
      <c r="G88" s="1"/>
      <c r="H88" s="1"/>
      <c r="I88" s="1"/>
      <c r="J88" s="1"/>
    </row>
    <row r="89" spans="1:10" x14ac:dyDescent="0.25">
      <c r="A89" s="1" t="str">
        <f t="shared" si="1"/>
        <v/>
      </c>
      <c r="B89" s="1"/>
      <c r="C89" s="1"/>
      <c r="D89" s="1"/>
      <c r="E89" s="1"/>
      <c r="F89" s="1"/>
      <c r="G89" s="1"/>
      <c r="H89" s="1"/>
      <c r="I89" s="1"/>
      <c r="J89" s="1"/>
    </row>
    <row r="90" spans="1:10" x14ac:dyDescent="0.25">
      <c r="A90" s="1" t="str">
        <f t="shared" si="1"/>
        <v/>
      </c>
      <c r="B90" s="1"/>
      <c r="C90" s="1"/>
      <c r="D90" s="1"/>
      <c r="E90" s="1"/>
      <c r="F90" s="1"/>
      <c r="G90" s="1"/>
      <c r="H90" s="1"/>
      <c r="I90" s="1"/>
      <c r="J90" s="1"/>
    </row>
    <row r="91" spans="1:10" x14ac:dyDescent="0.25">
      <c r="A91" s="1" t="str">
        <f t="shared" si="1"/>
        <v/>
      </c>
      <c r="B91" s="1"/>
      <c r="C91" s="1"/>
      <c r="D91" s="1"/>
      <c r="E91" s="1"/>
      <c r="F91" s="1"/>
      <c r="G91" s="1"/>
      <c r="H91" s="1"/>
      <c r="I91" s="1"/>
      <c r="J91" s="1"/>
    </row>
    <row r="92" spans="1:10" x14ac:dyDescent="0.25">
      <c r="A92" s="1" t="str">
        <f t="shared" si="1"/>
        <v/>
      </c>
      <c r="B92" s="1"/>
      <c r="C92" s="1"/>
      <c r="D92" s="1"/>
      <c r="E92" s="1"/>
      <c r="F92" s="1"/>
      <c r="G92" s="1"/>
      <c r="H92" s="1"/>
      <c r="I92" s="1"/>
      <c r="J92" s="1"/>
    </row>
    <row r="93" spans="1:10" x14ac:dyDescent="0.25">
      <c r="A93" s="1" t="str">
        <f t="shared" si="1"/>
        <v/>
      </c>
      <c r="B93" s="1"/>
      <c r="C93" s="1"/>
      <c r="D93" s="1"/>
      <c r="E93" s="1"/>
      <c r="F93" s="1"/>
      <c r="G93" s="1"/>
      <c r="H93" s="1"/>
      <c r="I93" s="1"/>
      <c r="J93" s="1"/>
    </row>
    <row r="94" spans="1:10" x14ac:dyDescent="0.25">
      <c r="A94" s="1" t="str">
        <f t="shared" si="1"/>
        <v/>
      </c>
      <c r="B94" s="1"/>
      <c r="C94" s="1"/>
      <c r="D94" s="1"/>
      <c r="E94" s="1"/>
      <c r="F94" s="1"/>
      <c r="G94" s="1"/>
      <c r="H94" s="1"/>
      <c r="I94" s="1"/>
      <c r="J94" s="1"/>
    </row>
    <row r="95" spans="1:10" x14ac:dyDescent="0.25">
      <c r="A95" s="1" t="str">
        <f t="shared" si="1"/>
        <v/>
      </c>
      <c r="B95" s="1"/>
      <c r="C95" s="1"/>
      <c r="D95" s="1"/>
      <c r="E95" s="1"/>
      <c r="F95" s="1"/>
      <c r="G95" s="1"/>
      <c r="H95" s="1"/>
      <c r="I95" s="1"/>
      <c r="J95" s="1"/>
    </row>
    <row r="96" spans="1:10" x14ac:dyDescent="0.25">
      <c r="A96" s="1" t="str">
        <f t="shared" si="1"/>
        <v/>
      </c>
      <c r="B96" s="1"/>
      <c r="C96" s="1"/>
      <c r="D96" s="1"/>
      <c r="E96" s="1"/>
      <c r="F96" s="1"/>
      <c r="G96" s="1"/>
      <c r="H96" s="1"/>
      <c r="I96" s="1"/>
      <c r="J96" s="1"/>
    </row>
    <row r="97" spans="1:10" x14ac:dyDescent="0.25">
      <c r="A97" s="1" t="str">
        <f t="shared" si="1"/>
        <v/>
      </c>
      <c r="B97" s="1"/>
      <c r="C97" s="1"/>
      <c r="D97" s="1"/>
      <c r="E97" s="1"/>
      <c r="F97" s="1"/>
      <c r="G97" s="1"/>
      <c r="H97" s="1"/>
      <c r="I97" s="1"/>
      <c r="J97" s="1"/>
    </row>
    <row r="98" spans="1:10" x14ac:dyDescent="0.25">
      <c r="A98" s="1" t="str">
        <f t="shared" si="1"/>
        <v/>
      </c>
      <c r="B98" s="1"/>
      <c r="C98" s="1"/>
      <c r="D98" s="1"/>
      <c r="E98" s="1"/>
      <c r="F98" s="1"/>
      <c r="G98" s="1"/>
      <c r="H98" s="1"/>
      <c r="I98" s="1"/>
      <c r="J98" s="1"/>
    </row>
    <row r="99" spans="1:10" x14ac:dyDescent="0.25">
      <c r="A99" s="1" t="str">
        <f t="shared" si="1"/>
        <v/>
      </c>
      <c r="B99" s="1"/>
      <c r="C99" s="1"/>
      <c r="D99" s="1"/>
      <c r="E99" s="1"/>
      <c r="F99" s="1"/>
      <c r="G99" s="1"/>
      <c r="H99" s="1"/>
      <c r="I99" s="1"/>
      <c r="J99" s="1"/>
    </row>
    <row r="100" spans="1:10" x14ac:dyDescent="0.25">
      <c r="A100" s="1" t="str">
        <f t="shared" si="1"/>
        <v/>
      </c>
      <c r="B100" s="1"/>
      <c r="C100" s="1"/>
      <c r="D100" s="1"/>
      <c r="E100" s="1"/>
      <c r="F100" s="1"/>
      <c r="G100" s="1"/>
      <c r="H100" s="1"/>
      <c r="I100" s="1"/>
      <c r="J100" s="1"/>
    </row>
    <row r="101" spans="1:10" x14ac:dyDescent="0.25">
      <c r="A101" s="1" t="str">
        <f t="shared" si="1"/>
        <v/>
      </c>
      <c r="B101" s="1"/>
      <c r="C101" s="1"/>
      <c r="D101" s="1"/>
      <c r="E101" s="1"/>
      <c r="F101" s="1"/>
      <c r="G101" s="1"/>
      <c r="H101" s="1"/>
      <c r="I101" s="1"/>
      <c r="J101" s="1"/>
    </row>
    <row r="102" spans="1:10" x14ac:dyDescent="0.25">
      <c r="A102" s="1" t="str">
        <f t="shared" si="1"/>
        <v/>
      </c>
      <c r="B102" s="1"/>
      <c r="C102" s="1"/>
      <c r="D102" s="1"/>
      <c r="E102" s="1"/>
      <c r="F102" s="1"/>
      <c r="G102" s="1"/>
      <c r="H102" s="1"/>
      <c r="I102" s="1"/>
      <c r="J102" s="1"/>
    </row>
    <row r="103" spans="1:10" x14ac:dyDescent="0.25">
      <c r="A103" s="1" t="str">
        <f t="shared" si="1"/>
        <v/>
      </c>
      <c r="B103" s="1"/>
      <c r="C103" s="1"/>
      <c r="D103" s="1"/>
      <c r="E103" s="1"/>
      <c r="F103" s="1"/>
      <c r="G103" s="1"/>
      <c r="H103" s="1"/>
      <c r="I103" s="1"/>
      <c r="J103" s="1"/>
    </row>
    <row r="104" spans="1:10" x14ac:dyDescent="0.25">
      <c r="A104" s="1" t="str">
        <f t="shared" si="1"/>
        <v/>
      </c>
      <c r="B104" s="1"/>
      <c r="C104" s="1"/>
      <c r="D104" s="1"/>
      <c r="E104" s="1"/>
      <c r="F104" s="1"/>
      <c r="G104" s="1"/>
      <c r="H104" s="1"/>
      <c r="I104" s="1"/>
      <c r="J104" s="1"/>
    </row>
    <row r="105" spans="1:10" x14ac:dyDescent="0.25">
      <c r="A105" s="1" t="str">
        <f t="shared" si="1"/>
        <v/>
      </c>
      <c r="B105" s="1"/>
      <c r="C105" s="1"/>
      <c r="D105" s="1"/>
      <c r="E105" s="1"/>
      <c r="F105" s="1"/>
      <c r="G105" s="1"/>
      <c r="H105" s="1"/>
      <c r="I105" s="1"/>
      <c r="J105" s="1"/>
    </row>
    <row r="106" spans="1:10" x14ac:dyDescent="0.25">
      <c r="A106" s="1" t="str">
        <f t="shared" si="1"/>
        <v/>
      </c>
      <c r="B106" s="1"/>
      <c r="C106" s="1"/>
      <c r="D106" s="1"/>
      <c r="E106" s="1"/>
      <c r="F106" s="1"/>
      <c r="G106" s="1"/>
      <c r="H106" s="1"/>
      <c r="I106" s="1"/>
      <c r="J106" s="1"/>
    </row>
    <row r="107" spans="1:10" x14ac:dyDescent="0.25">
      <c r="A107" s="1" t="str">
        <f t="shared" si="1"/>
        <v/>
      </c>
      <c r="B107" s="1"/>
      <c r="C107" s="1"/>
      <c r="D107" s="1"/>
      <c r="E107" s="1"/>
      <c r="F107" s="1"/>
      <c r="G107" s="1"/>
      <c r="H107" s="1"/>
      <c r="I107" s="1"/>
      <c r="J107" s="1"/>
    </row>
    <row r="108" spans="1:10" x14ac:dyDescent="0.25">
      <c r="A108" s="1" t="str">
        <f t="shared" si="1"/>
        <v/>
      </c>
      <c r="B108" s="1"/>
      <c r="C108" s="1"/>
      <c r="D108" s="1"/>
      <c r="E108" s="1"/>
      <c r="F108" s="1"/>
      <c r="G108" s="1"/>
      <c r="H108" s="1"/>
      <c r="I108" s="1"/>
      <c r="J108" s="1"/>
    </row>
    <row r="109" spans="1:10" x14ac:dyDescent="0.25">
      <c r="A109" s="1" t="str">
        <f t="shared" si="1"/>
        <v/>
      </c>
      <c r="B109" s="1"/>
      <c r="C109" s="1"/>
      <c r="D109" s="1"/>
      <c r="E109" s="1"/>
      <c r="F109" s="1"/>
      <c r="G109" s="1"/>
      <c r="H109" s="1"/>
      <c r="I109" s="1"/>
      <c r="J109" s="1"/>
    </row>
    <row r="110" spans="1:10" x14ac:dyDescent="0.25">
      <c r="A110" s="1" t="str">
        <f t="shared" si="1"/>
        <v/>
      </c>
      <c r="B110" s="1"/>
      <c r="C110" s="1"/>
      <c r="D110" s="1"/>
      <c r="E110" s="1"/>
      <c r="F110" s="1"/>
      <c r="G110" s="1"/>
      <c r="H110" s="1"/>
      <c r="I110" s="1"/>
      <c r="J110" s="1"/>
    </row>
    <row r="111" spans="1:10" x14ac:dyDescent="0.25">
      <c r="A111" s="1" t="str">
        <f t="shared" si="1"/>
        <v/>
      </c>
      <c r="B111" s="1"/>
      <c r="C111" s="1"/>
      <c r="D111" s="1"/>
      <c r="E111" s="1"/>
      <c r="F111" s="1"/>
      <c r="G111" s="1"/>
      <c r="H111" s="1"/>
      <c r="I111" s="1"/>
      <c r="J111" s="1"/>
    </row>
    <row r="112" spans="1:10" x14ac:dyDescent="0.25">
      <c r="A112" s="1" t="str">
        <f t="shared" si="1"/>
        <v/>
      </c>
      <c r="B112" s="1"/>
      <c r="C112" s="1"/>
      <c r="D112" s="1"/>
      <c r="E112" s="1"/>
      <c r="F112" s="1"/>
      <c r="G112" s="1"/>
      <c r="H112" s="1"/>
      <c r="I112" s="1"/>
      <c r="J112" s="1"/>
    </row>
    <row r="113" spans="1:10" x14ac:dyDescent="0.25">
      <c r="A113" s="1" t="str">
        <f t="shared" si="1"/>
        <v/>
      </c>
      <c r="B113" s="1"/>
      <c r="C113" s="1"/>
      <c r="D113" s="1"/>
      <c r="E113" s="1"/>
      <c r="F113" s="1"/>
      <c r="G113" s="1"/>
      <c r="H113" s="1"/>
      <c r="I113" s="1"/>
      <c r="J113" s="1"/>
    </row>
    <row r="114" spans="1:10" x14ac:dyDescent="0.25">
      <c r="A114" s="1" t="str">
        <f t="shared" si="1"/>
        <v/>
      </c>
      <c r="B114" s="1"/>
      <c r="C114" s="1"/>
      <c r="D114" s="1"/>
      <c r="E114" s="1"/>
      <c r="F114" s="1"/>
      <c r="G114" s="1"/>
      <c r="H114" s="1"/>
      <c r="I114" s="1"/>
      <c r="J114" s="1"/>
    </row>
    <row r="115" spans="1:10" x14ac:dyDescent="0.25">
      <c r="A115" s="1" t="str">
        <f t="shared" si="1"/>
        <v/>
      </c>
      <c r="B115" s="1"/>
      <c r="C115" s="1"/>
      <c r="D115" s="1"/>
      <c r="E115" s="1"/>
      <c r="F115" s="1"/>
      <c r="G115" s="1"/>
      <c r="H115" s="1"/>
      <c r="I115" s="1"/>
      <c r="J115" s="1"/>
    </row>
    <row r="116" spans="1:10" x14ac:dyDescent="0.25">
      <c r="A116" s="1" t="str">
        <f t="shared" si="1"/>
        <v/>
      </c>
      <c r="B116" s="1"/>
      <c r="C116" s="1"/>
      <c r="D116" s="1"/>
      <c r="E116" s="1"/>
      <c r="F116" s="1"/>
      <c r="G116" s="1"/>
      <c r="H116" s="1"/>
      <c r="I116" s="1"/>
      <c r="J116" s="1"/>
    </row>
    <row r="117" spans="1:10" x14ac:dyDescent="0.25">
      <c r="A117" s="1" t="str">
        <f t="shared" si="1"/>
        <v/>
      </c>
      <c r="B117" s="1"/>
      <c r="C117" s="1"/>
      <c r="D117" s="1"/>
      <c r="E117" s="1"/>
      <c r="F117" s="1"/>
      <c r="G117" s="1"/>
      <c r="H117" s="1"/>
      <c r="I117" s="1"/>
      <c r="J117" s="1"/>
    </row>
    <row r="118" spans="1:10" x14ac:dyDescent="0.25">
      <c r="A118" s="1" t="str">
        <f t="shared" si="1"/>
        <v/>
      </c>
      <c r="B118" s="1"/>
      <c r="C118" s="1"/>
      <c r="D118" s="1"/>
      <c r="E118" s="1"/>
      <c r="F118" s="1"/>
      <c r="G118" s="1"/>
      <c r="H118" s="1"/>
      <c r="I118" s="1"/>
      <c r="J118" s="1"/>
    </row>
    <row r="119" spans="1:10" x14ac:dyDescent="0.25">
      <c r="A119" s="1" t="str">
        <f t="shared" si="1"/>
        <v/>
      </c>
      <c r="B119" s="1"/>
      <c r="C119" s="1"/>
      <c r="D119" s="1"/>
      <c r="E119" s="1"/>
      <c r="F119" s="1"/>
      <c r="G119" s="1"/>
      <c r="H119" s="1"/>
      <c r="I119" s="1"/>
      <c r="J119" s="1"/>
    </row>
    <row r="120" spans="1:10" x14ac:dyDescent="0.25">
      <c r="A120" s="1" t="str">
        <f t="shared" si="1"/>
        <v/>
      </c>
      <c r="B120" s="1"/>
      <c r="C120" s="1"/>
      <c r="D120" s="1"/>
      <c r="E120" s="1"/>
      <c r="F120" s="1"/>
      <c r="G120" s="1"/>
      <c r="H120" s="1"/>
      <c r="I120" s="1"/>
      <c r="J120" s="1"/>
    </row>
    <row r="121" spans="1:10" x14ac:dyDescent="0.25">
      <c r="A121" s="1" t="str">
        <f t="shared" si="1"/>
        <v/>
      </c>
      <c r="B121" s="1"/>
      <c r="C121" s="1"/>
      <c r="D121" s="1"/>
      <c r="E121" s="1"/>
      <c r="F121" s="1"/>
      <c r="G121" s="1"/>
      <c r="H121" s="1"/>
      <c r="I121" s="1"/>
      <c r="J121" s="1"/>
    </row>
    <row r="122" spans="1:10" x14ac:dyDescent="0.25">
      <c r="A122" s="1" t="str">
        <f t="shared" si="1"/>
        <v/>
      </c>
      <c r="B122" s="1"/>
      <c r="C122" s="1"/>
      <c r="D122" s="1"/>
      <c r="E122" s="1"/>
      <c r="F122" s="1"/>
      <c r="G122" s="1"/>
      <c r="H122" s="1"/>
      <c r="I122" s="1"/>
      <c r="J122" s="1"/>
    </row>
    <row r="123" spans="1:10" x14ac:dyDescent="0.25">
      <c r="A123" s="1" t="str">
        <f t="shared" si="1"/>
        <v/>
      </c>
      <c r="B123" s="1"/>
      <c r="C123" s="1"/>
      <c r="D123" s="1"/>
      <c r="E123" s="1"/>
      <c r="F123" s="1"/>
      <c r="G123" s="1"/>
      <c r="H123" s="1"/>
      <c r="I123" s="1"/>
      <c r="J123" s="1"/>
    </row>
    <row r="124" spans="1:10" x14ac:dyDescent="0.25">
      <c r="A124" s="1" t="str">
        <f t="shared" si="1"/>
        <v/>
      </c>
      <c r="B124" s="1"/>
      <c r="C124" s="1"/>
      <c r="D124" s="1"/>
      <c r="E124" s="1"/>
      <c r="F124" s="1"/>
      <c r="G124" s="1"/>
      <c r="H124" s="1"/>
      <c r="I124" s="1"/>
      <c r="J124" s="1"/>
    </row>
    <row r="125" spans="1:10" x14ac:dyDescent="0.25">
      <c r="A125" s="1" t="str">
        <f t="shared" si="1"/>
        <v/>
      </c>
      <c r="B125" s="1"/>
      <c r="C125" s="1"/>
      <c r="D125" s="1"/>
      <c r="E125" s="1"/>
      <c r="F125" s="1"/>
      <c r="G125" s="1"/>
      <c r="H125" s="1"/>
      <c r="I125" s="1"/>
      <c r="J125" s="1"/>
    </row>
  </sheetData>
  <sortState ref="A2:H29">
    <sortCondition ref="C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6"/>
  <sheetViews>
    <sheetView workbookViewId="0"/>
  </sheetViews>
  <sheetFormatPr defaultRowHeight="15" x14ac:dyDescent="0.25"/>
  <cols>
    <col min="1" max="1" width="29.42578125" style="1" bestFit="1" customWidth="1"/>
    <col min="2" max="16384" width="9.140625" style="1"/>
  </cols>
  <sheetData>
    <row r="1" spans="1:1" x14ac:dyDescent="0.25">
      <c r="A1" s="1" t="s">
        <v>60</v>
      </c>
    </row>
    <row r="2" spans="1:1" x14ac:dyDescent="0.25">
      <c r="A2" s="1" t="str">
        <f>CONCATENATE(C2,B2)</f>
        <v/>
      </c>
    </row>
    <row r="3" spans="1:1" x14ac:dyDescent="0.25">
      <c r="A3" s="1" t="str">
        <f t="shared" ref="A3:A66" si="0">CONCATENATE(C3,B3)</f>
        <v/>
      </c>
    </row>
    <row r="4" spans="1:1" x14ac:dyDescent="0.25">
      <c r="A4" s="1" t="str">
        <f t="shared" si="0"/>
        <v/>
      </c>
    </row>
    <row r="5" spans="1:1" x14ac:dyDescent="0.25">
      <c r="A5" s="1" t="str">
        <f t="shared" si="0"/>
        <v/>
      </c>
    </row>
    <row r="6" spans="1:1" x14ac:dyDescent="0.25">
      <c r="A6" s="1" t="str">
        <f t="shared" si="0"/>
        <v/>
      </c>
    </row>
    <row r="7" spans="1:1" x14ac:dyDescent="0.25">
      <c r="A7" s="1" t="str">
        <f t="shared" si="0"/>
        <v/>
      </c>
    </row>
    <row r="8" spans="1:1" x14ac:dyDescent="0.25">
      <c r="A8" s="1" t="str">
        <f t="shared" si="0"/>
        <v/>
      </c>
    </row>
    <row r="9" spans="1:1" x14ac:dyDescent="0.25">
      <c r="A9" s="1" t="str">
        <f t="shared" si="0"/>
        <v/>
      </c>
    </row>
    <row r="10" spans="1:1" x14ac:dyDescent="0.25">
      <c r="A10" s="1" t="str">
        <f t="shared" si="0"/>
        <v/>
      </c>
    </row>
    <row r="11" spans="1:1" x14ac:dyDescent="0.25">
      <c r="A11" s="1" t="str">
        <f t="shared" si="0"/>
        <v/>
      </c>
    </row>
    <row r="12" spans="1:1" x14ac:dyDescent="0.25">
      <c r="A12" s="1" t="str">
        <f t="shared" si="0"/>
        <v/>
      </c>
    </row>
    <row r="13" spans="1:1" x14ac:dyDescent="0.25">
      <c r="A13" s="1" t="str">
        <f t="shared" si="0"/>
        <v/>
      </c>
    </row>
    <row r="14" spans="1:1" x14ac:dyDescent="0.25">
      <c r="A14" s="1" t="str">
        <f t="shared" si="0"/>
        <v/>
      </c>
    </row>
    <row r="15" spans="1:1" x14ac:dyDescent="0.25">
      <c r="A15" s="1" t="str">
        <f t="shared" si="0"/>
        <v/>
      </c>
    </row>
    <row r="16" spans="1:1" x14ac:dyDescent="0.25">
      <c r="A16" s="1" t="str">
        <f t="shared" si="0"/>
        <v/>
      </c>
    </row>
    <row r="17" spans="1:1" x14ac:dyDescent="0.25">
      <c r="A17" s="1" t="str">
        <f t="shared" si="0"/>
        <v/>
      </c>
    </row>
    <row r="18" spans="1:1" x14ac:dyDescent="0.25">
      <c r="A18" s="1" t="str">
        <f t="shared" si="0"/>
        <v/>
      </c>
    </row>
    <row r="19" spans="1:1" x14ac:dyDescent="0.25">
      <c r="A19" s="1" t="str">
        <f t="shared" si="0"/>
        <v/>
      </c>
    </row>
    <row r="20" spans="1:1" x14ac:dyDescent="0.25">
      <c r="A20" s="1" t="str">
        <f t="shared" si="0"/>
        <v/>
      </c>
    </row>
    <row r="21" spans="1:1" x14ac:dyDescent="0.25">
      <c r="A21" s="1" t="str">
        <f t="shared" si="0"/>
        <v/>
      </c>
    </row>
    <row r="22" spans="1:1" x14ac:dyDescent="0.25">
      <c r="A22" s="1" t="str">
        <f t="shared" si="0"/>
        <v/>
      </c>
    </row>
    <row r="23" spans="1:1" x14ac:dyDescent="0.25">
      <c r="A23" s="1" t="str">
        <f t="shared" si="0"/>
        <v/>
      </c>
    </row>
    <row r="24" spans="1:1" x14ac:dyDescent="0.25">
      <c r="A24" s="1" t="str">
        <f t="shared" si="0"/>
        <v/>
      </c>
    </row>
    <row r="25" spans="1:1" x14ac:dyDescent="0.25">
      <c r="A25" s="1" t="str">
        <f t="shared" si="0"/>
        <v/>
      </c>
    </row>
    <row r="26" spans="1:1" x14ac:dyDescent="0.25">
      <c r="A26" s="1" t="str">
        <f t="shared" si="0"/>
        <v/>
      </c>
    </row>
    <row r="27" spans="1:1" x14ac:dyDescent="0.25">
      <c r="A27" s="1" t="str">
        <f t="shared" si="0"/>
        <v/>
      </c>
    </row>
    <row r="28" spans="1:1" x14ac:dyDescent="0.25">
      <c r="A28" s="1" t="str">
        <f t="shared" si="0"/>
        <v/>
      </c>
    </row>
    <row r="29" spans="1:1" x14ac:dyDescent="0.25">
      <c r="A29" s="1" t="str">
        <f t="shared" si="0"/>
        <v/>
      </c>
    </row>
    <row r="30" spans="1:1" x14ac:dyDescent="0.25">
      <c r="A30" s="1" t="str">
        <f t="shared" si="0"/>
        <v/>
      </c>
    </row>
    <row r="31" spans="1:1" x14ac:dyDescent="0.25">
      <c r="A31" s="1" t="str">
        <f t="shared" si="0"/>
        <v/>
      </c>
    </row>
    <row r="32" spans="1:1" x14ac:dyDescent="0.25">
      <c r="A32" s="1" t="str">
        <f t="shared" si="0"/>
        <v/>
      </c>
    </row>
    <row r="33" spans="1:1" x14ac:dyDescent="0.25">
      <c r="A33" s="1" t="str">
        <f t="shared" si="0"/>
        <v/>
      </c>
    </row>
    <row r="34" spans="1:1" x14ac:dyDescent="0.25">
      <c r="A34" s="1" t="str">
        <f t="shared" si="0"/>
        <v/>
      </c>
    </row>
    <row r="35" spans="1:1" x14ac:dyDescent="0.25">
      <c r="A35" s="1" t="str">
        <f t="shared" si="0"/>
        <v/>
      </c>
    </row>
    <row r="36" spans="1:1" x14ac:dyDescent="0.25">
      <c r="A36" s="1" t="str">
        <f t="shared" si="0"/>
        <v/>
      </c>
    </row>
    <row r="37" spans="1:1" x14ac:dyDescent="0.25">
      <c r="A37" s="1" t="str">
        <f t="shared" si="0"/>
        <v/>
      </c>
    </row>
    <row r="38" spans="1:1" x14ac:dyDescent="0.25">
      <c r="A38" s="1" t="str">
        <f t="shared" si="0"/>
        <v/>
      </c>
    </row>
    <row r="39" spans="1:1" x14ac:dyDescent="0.25">
      <c r="A39" s="1" t="str">
        <f t="shared" si="0"/>
        <v/>
      </c>
    </row>
    <row r="40" spans="1:1" x14ac:dyDescent="0.25">
      <c r="A40" s="1" t="str">
        <f t="shared" si="0"/>
        <v/>
      </c>
    </row>
    <row r="41" spans="1:1" x14ac:dyDescent="0.25">
      <c r="A41" s="1" t="str">
        <f t="shared" si="0"/>
        <v/>
      </c>
    </row>
    <row r="42" spans="1:1" x14ac:dyDescent="0.25">
      <c r="A42" s="1" t="str">
        <f t="shared" si="0"/>
        <v/>
      </c>
    </row>
    <row r="43" spans="1:1" x14ac:dyDescent="0.25">
      <c r="A43" s="1" t="str">
        <f t="shared" si="0"/>
        <v/>
      </c>
    </row>
    <row r="44" spans="1:1" x14ac:dyDescent="0.25">
      <c r="A44" s="1" t="str">
        <f t="shared" si="0"/>
        <v/>
      </c>
    </row>
    <row r="45" spans="1:1" x14ac:dyDescent="0.25">
      <c r="A45" s="1" t="str">
        <f t="shared" si="0"/>
        <v/>
      </c>
    </row>
    <row r="46" spans="1:1" x14ac:dyDescent="0.25">
      <c r="A46" s="1" t="str">
        <f t="shared" si="0"/>
        <v/>
      </c>
    </row>
    <row r="47" spans="1:1" x14ac:dyDescent="0.25">
      <c r="A47" s="1" t="str">
        <f t="shared" si="0"/>
        <v/>
      </c>
    </row>
    <row r="48" spans="1:1" x14ac:dyDescent="0.25">
      <c r="A48" s="1" t="str">
        <f t="shared" si="0"/>
        <v/>
      </c>
    </row>
    <row r="49" spans="1:1" x14ac:dyDescent="0.25">
      <c r="A49" s="1" t="str">
        <f t="shared" si="0"/>
        <v/>
      </c>
    </row>
    <row r="50" spans="1:1" x14ac:dyDescent="0.25">
      <c r="A50" s="1" t="str">
        <f t="shared" si="0"/>
        <v/>
      </c>
    </row>
    <row r="51" spans="1:1" x14ac:dyDescent="0.25">
      <c r="A51" s="1" t="str">
        <f t="shared" si="0"/>
        <v/>
      </c>
    </row>
    <row r="52" spans="1:1" x14ac:dyDescent="0.25">
      <c r="A52" s="1" t="str">
        <f t="shared" si="0"/>
        <v/>
      </c>
    </row>
    <row r="53" spans="1:1" x14ac:dyDescent="0.25">
      <c r="A53" s="1" t="str">
        <f t="shared" si="0"/>
        <v/>
      </c>
    </row>
    <row r="54" spans="1:1" x14ac:dyDescent="0.25">
      <c r="A54" s="1" t="str">
        <f t="shared" si="0"/>
        <v/>
      </c>
    </row>
    <row r="55" spans="1:1" x14ac:dyDescent="0.25">
      <c r="A55" s="1" t="str">
        <f t="shared" si="0"/>
        <v/>
      </c>
    </row>
    <row r="56" spans="1:1" x14ac:dyDescent="0.25">
      <c r="A56" s="1" t="str">
        <f t="shared" si="0"/>
        <v/>
      </c>
    </row>
    <row r="57" spans="1:1" x14ac:dyDescent="0.25">
      <c r="A57" s="1" t="str">
        <f t="shared" si="0"/>
        <v/>
      </c>
    </row>
    <row r="58" spans="1:1" x14ac:dyDescent="0.25">
      <c r="A58" s="1" t="str">
        <f t="shared" si="0"/>
        <v/>
      </c>
    </row>
    <row r="59" spans="1:1" x14ac:dyDescent="0.25">
      <c r="A59" s="1" t="str">
        <f t="shared" si="0"/>
        <v/>
      </c>
    </row>
    <row r="60" spans="1:1" x14ac:dyDescent="0.25">
      <c r="A60" s="1" t="str">
        <f t="shared" si="0"/>
        <v/>
      </c>
    </row>
    <row r="61" spans="1:1" x14ac:dyDescent="0.25">
      <c r="A61" s="1" t="str">
        <f t="shared" si="0"/>
        <v/>
      </c>
    </row>
    <row r="62" spans="1:1" x14ac:dyDescent="0.25">
      <c r="A62" s="1" t="str">
        <f t="shared" si="0"/>
        <v/>
      </c>
    </row>
    <row r="63" spans="1:1" x14ac:dyDescent="0.25">
      <c r="A63" s="1" t="str">
        <f t="shared" si="0"/>
        <v/>
      </c>
    </row>
    <row r="64" spans="1:1" x14ac:dyDescent="0.25">
      <c r="A64" s="1" t="str">
        <f t="shared" si="0"/>
        <v/>
      </c>
    </row>
    <row r="65" spans="1:1" x14ac:dyDescent="0.25">
      <c r="A65" s="1" t="str">
        <f t="shared" si="0"/>
        <v/>
      </c>
    </row>
    <row r="66" spans="1:1" x14ac:dyDescent="0.25">
      <c r="A66" s="1" t="str">
        <f t="shared" si="0"/>
        <v/>
      </c>
    </row>
    <row r="67" spans="1:1" x14ac:dyDescent="0.25">
      <c r="A67" s="1" t="str">
        <f t="shared" ref="A67:A76" si="1">CONCATENATE(C67,B67)</f>
        <v/>
      </c>
    </row>
    <row r="68" spans="1:1" x14ac:dyDescent="0.25">
      <c r="A68" s="1" t="str">
        <f t="shared" si="1"/>
        <v/>
      </c>
    </row>
    <row r="69" spans="1:1" x14ac:dyDescent="0.25">
      <c r="A69" s="1" t="str">
        <f t="shared" si="1"/>
        <v/>
      </c>
    </row>
    <row r="70" spans="1:1" x14ac:dyDescent="0.25">
      <c r="A70" s="1" t="str">
        <f t="shared" si="1"/>
        <v/>
      </c>
    </row>
    <row r="71" spans="1:1" x14ac:dyDescent="0.25">
      <c r="A71" s="1" t="str">
        <f t="shared" si="1"/>
        <v/>
      </c>
    </row>
    <row r="72" spans="1:1" x14ac:dyDescent="0.25">
      <c r="A72" s="1" t="str">
        <f t="shared" si="1"/>
        <v/>
      </c>
    </row>
    <row r="73" spans="1:1" x14ac:dyDescent="0.25">
      <c r="A73" s="1" t="str">
        <f t="shared" si="1"/>
        <v/>
      </c>
    </row>
    <row r="74" spans="1:1" x14ac:dyDescent="0.25">
      <c r="A74" s="1" t="str">
        <f t="shared" si="1"/>
        <v/>
      </c>
    </row>
    <row r="75" spans="1:1" x14ac:dyDescent="0.25">
      <c r="A75" s="1" t="str">
        <f t="shared" si="1"/>
        <v/>
      </c>
    </row>
    <row r="76" spans="1:1" x14ac:dyDescent="0.25">
      <c r="A76" s="1" t="str">
        <f t="shared" si="1"/>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defaultRowHeight="15" x14ac:dyDescent="0.25"/>
  <cols>
    <col min="1" max="1" width="18.7109375" style="42" bestFit="1" customWidth="1"/>
    <col min="2" max="16384" width="9.140625" style="42"/>
  </cols>
  <sheetData>
    <row r="1" spans="1:4" ht="17.25" x14ac:dyDescent="0.25">
      <c r="A1" s="43">
        <v>1</v>
      </c>
      <c r="B1" s="51" t="s">
        <v>58</v>
      </c>
      <c r="C1" s="52" t="s">
        <v>62</v>
      </c>
      <c r="D1" s="42" t="str">
        <f>B1 &amp; "ᴿ"</f>
        <v>2016/17ᴿ</v>
      </c>
    </row>
    <row r="2" spans="1:4" ht="17.25" x14ac:dyDescent="0.25">
      <c r="A2" s="43">
        <v>2</v>
      </c>
      <c r="B2" s="51" t="s">
        <v>59</v>
      </c>
      <c r="C2" s="52" t="s">
        <v>63</v>
      </c>
      <c r="D2" s="42" t="str">
        <f>B2&amp;"ᴾ"</f>
        <v>2017/18ᴾ</v>
      </c>
    </row>
    <row r="4" spans="1:4" x14ac:dyDescent="0.25">
      <c r="A4" s="42" t="s">
        <v>99</v>
      </c>
      <c r="B4" s="42">
        <f>COUNTA(data!B:B)-1</f>
        <v>-1</v>
      </c>
    </row>
    <row r="5" spans="1:4" x14ac:dyDescent="0.25">
      <c r="A5" s="42" t="s">
        <v>98</v>
      </c>
      <c r="B5" s="42">
        <f>COUNTA(data!1:1)</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 &amp; Notes</vt:lpstr>
      <vt:lpstr>Tab 1</vt:lpstr>
      <vt:lpstr>Tab 2</vt:lpstr>
      <vt:lpstr>Tab 3</vt:lpstr>
      <vt:lpstr>Tab 4</vt:lpstr>
      <vt:lpstr>Tab 5</vt:lpstr>
      <vt:lpstr>data</vt:lpstr>
      <vt:lpstr>expected</vt:lpstr>
      <vt:lpstr>calculation</vt:lpstr>
    </vt:vector>
  </TitlesOfParts>
  <Company>NHS NSS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Wilson</dc:creator>
  <cp:lastModifiedBy>aliceb02</cp:lastModifiedBy>
  <cp:lastPrinted>2019-01-24T11:21:24Z</cp:lastPrinted>
  <dcterms:created xsi:type="dcterms:W3CDTF">2017-01-13T18:48:50Z</dcterms:created>
  <dcterms:modified xsi:type="dcterms:W3CDTF">2020-02-07T14:54:15Z</dcterms:modified>
</cp:coreProperties>
</file>