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 activeTab="1"/>
  </bookViews>
  <sheets>
    <sheet name="Исходные данные" sheetId="1" r:id="rId1"/>
    <sheet name="Линейная модель" sheetId="2" r:id="rId2"/>
  </sheets>
  <definedNames>
    <definedName name="solver_adj" localSheetId="1" hidden="1">'Линейная модель'!$C$2:$D$2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'Линейная модель'!$E$16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D13" i="2"/>
  <c r="D5" i="2"/>
  <c r="D6" i="2"/>
  <c r="B6" i="2"/>
  <c r="B7" i="2"/>
  <c r="B8" i="2"/>
  <c r="B9" i="2"/>
  <c r="B10" i="2"/>
  <c r="B11" i="2"/>
  <c r="B12" i="2"/>
  <c r="B5" i="2"/>
  <c r="D11" i="2" l="1"/>
  <c r="D10" i="2"/>
  <c r="E5" i="2"/>
  <c r="D9" i="2"/>
  <c r="D12" i="2"/>
  <c r="D8" i="2"/>
  <c r="D7" i="2"/>
  <c r="E22" i="1"/>
  <c r="D22" i="1"/>
  <c r="C22" i="1"/>
  <c r="B22" i="1"/>
  <c r="E21" i="1"/>
  <c r="D21" i="1"/>
  <c r="C21" i="1"/>
  <c r="B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E16" i="2" l="1"/>
</calcChain>
</file>

<file path=xl/sharedStrings.xml><?xml version="1.0" encoding="utf-8"?>
<sst xmlns="http://schemas.openxmlformats.org/spreadsheetml/2006/main" count="51" uniqueCount="37">
  <si>
    <t>Строительные материалы</t>
  </si>
  <si>
    <t>Фирма</t>
  </si>
  <si>
    <t>Цена,y.е.</t>
  </si>
  <si>
    <t>Опт.цена, у.е.</t>
  </si>
  <si>
    <t>Цена,р.</t>
  </si>
  <si>
    <t>Бирепласт-Норма-Л</t>
  </si>
  <si>
    <t>«СтройТемп»</t>
  </si>
  <si>
    <t>Панель потолочная TAURUS</t>
  </si>
  <si>
    <t>Шлакоблок стеновой</t>
  </si>
  <si>
    <t>Биполь ЭПП</t>
  </si>
  <si>
    <t>Шифер волнистый</t>
  </si>
  <si>
    <t>Ондуфлеш терракота</t>
  </si>
  <si>
    <t>Битум БН 90/30</t>
  </si>
  <si>
    <t>Сетка кладочная</t>
  </si>
  <si>
    <t>«Райтер»</t>
  </si>
  <si>
    <t>Керамогранит бежевый</t>
  </si>
  <si>
    <t>Тепломат-80</t>
  </si>
  <si>
    <t>Мастика БПХ Техномаст</t>
  </si>
  <si>
    <t>Панель облицовочная</t>
  </si>
  <si>
    <t>Коньковый элемент</t>
  </si>
  <si>
    <t>Панель сайдинга</t>
  </si>
  <si>
    <t>Курс у.e</t>
  </si>
  <si>
    <t>Наименование фирмы</t>
  </si>
  <si>
    <t>Цена стройматериалов</t>
  </si>
  <si>
    <t>МИН</t>
  </si>
  <si>
    <t>СРЗНАЧ</t>
  </si>
  <si>
    <t>СТАНДОТКЛОН</t>
  </si>
  <si>
    <t>МАКС</t>
  </si>
  <si>
    <t>Линейная модель</t>
  </si>
  <si>
    <t>Коэфф. A</t>
  </si>
  <si>
    <t>Коэфф. B</t>
  </si>
  <si>
    <t>Неделя</t>
  </si>
  <si>
    <t>Стоимость панели сайдинга</t>
  </si>
  <si>
    <t>Объем продаж фактический</t>
  </si>
  <si>
    <t>Объем продаж теоретический</t>
  </si>
  <si>
    <t>Отклонение</t>
  </si>
  <si>
    <t>Максимальная погрешность численного моделирования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</si>
</sst>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5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2" xfId="0" applyBorder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5" fillId="0" borderId="0" xfId="0" applyFont="1" applyAlignment="1">
      <alignment vertical="center"/>
    </xf>
    <xf numFmtId="0" fontId="3" fillId="3" borderId="2" xfId="0" applyFont="1" applyFill="1" applyBorder="1"/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2" xfId="0" applyNumberFormat="1" applyBorder="1"/>
    <xf numFmtId="2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/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en-US"/>
              <a:t> </a:t>
            </a:r>
            <a:r>
              <a:rPr lang="ru-RU"/>
              <a:t>строительных материалов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'Исходные данные'!$E$2</c:f>
              <c:strCache>
                <c:ptCount val="1"/>
                <c:pt idx="0">
                  <c:v>Цена,р.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'Исходные данные'!$A$3:$A$16</c:f>
              <c:strCache>
                <c:ptCount val="14"/>
                <c:pt idx="0">
                  <c:v>Бирепласт-Норма-Л</c:v>
                </c:pt>
                <c:pt idx="1">
                  <c:v>Панель потолочная TAURUS</c:v>
                </c:pt>
                <c:pt idx="2">
                  <c:v>Шлакоблок стеновой</c:v>
                </c:pt>
                <c:pt idx="3">
                  <c:v>Биполь ЭПП</c:v>
                </c:pt>
                <c:pt idx="4">
                  <c:v>Шифер волнистый</c:v>
                </c:pt>
                <c:pt idx="5">
                  <c:v>Ондуфлеш терракота</c:v>
                </c:pt>
                <c:pt idx="6">
                  <c:v>Битум БН 90/30</c:v>
                </c:pt>
                <c:pt idx="7">
                  <c:v>Сетка кладочная</c:v>
                </c:pt>
                <c:pt idx="8">
                  <c:v>Керамогранит бежевый</c:v>
                </c:pt>
                <c:pt idx="9">
                  <c:v>Тепломат-80</c:v>
                </c:pt>
                <c:pt idx="10">
                  <c:v>Мастика БПХ Техномаст</c:v>
                </c:pt>
                <c:pt idx="11">
                  <c:v>Панель облицовочная</c:v>
                </c:pt>
                <c:pt idx="12">
                  <c:v>Коньковый элемент</c:v>
                </c:pt>
                <c:pt idx="13">
                  <c:v>Панель сайдинга</c:v>
                </c:pt>
              </c:strCache>
            </c:strRef>
          </c:cat>
          <c:val>
            <c:numRef>
              <c:f>'Исходные данные'!$E$3:$E$16</c:f>
              <c:numCache>
                <c:formatCode>0.00</c:formatCode>
                <c:ptCount val="14"/>
                <c:pt idx="0">
                  <c:v>1862.2986799999999</c:v>
                </c:pt>
                <c:pt idx="1">
                  <c:v>175.82124999999999</c:v>
                </c:pt>
                <c:pt idx="2">
                  <c:v>63.295650000000002</c:v>
                </c:pt>
                <c:pt idx="3">
                  <c:v>264.43516</c:v>
                </c:pt>
                <c:pt idx="4">
                  <c:v>632.95649999999989</c:v>
                </c:pt>
                <c:pt idx="5">
                  <c:v>1758.2125000000001</c:v>
                </c:pt>
                <c:pt idx="6">
                  <c:v>1500.1069049999999</c:v>
                </c:pt>
                <c:pt idx="7">
                  <c:v>206.76578999999998</c:v>
                </c:pt>
                <c:pt idx="8">
                  <c:v>1380.5484549999999</c:v>
                </c:pt>
                <c:pt idx="9">
                  <c:v>1632.3244849999999</c:v>
                </c:pt>
                <c:pt idx="10">
                  <c:v>1162.530105</c:v>
                </c:pt>
                <c:pt idx="11">
                  <c:v>1503.6233299999997</c:v>
                </c:pt>
                <c:pt idx="12">
                  <c:v>488.07979</c:v>
                </c:pt>
                <c:pt idx="13">
                  <c:v>458.54181999999992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B5-48A6-AF79-B876A92B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64111"/>
        <c:axId val="570521807"/>
      </c:barChart>
      <c:catAx>
        <c:axId val="5630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521807"/>
        <c:crosses val="autoZero"/>
        <c:auto val="1"/>
        <c:lblAlgn val="ctr"/>
        <c:lblOffset val="100"/>
        <c:noMultiLvlLbl val="0"/>
      </c:catAx>
      <c:valAx>
        <c:axId val="5705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0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продаж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2.9500790013188651E-3"/>
                  <c:y val="-0.2428573886533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'Линейная модель'!$C$5:$C$12</c:f>
              <c:numCache>
                <c:formatCode>General</c:formatCode>
                <c:ptCount val="8"/>
                <c:pt idx="0">
                  <c:v>78</c:v>
                </c:pt>
                <c:pt idx="1">
                  <c:v>63</c:v>
                </c:pt>
                <c:pt idx="2">
                  <c:v>88</c:v>
                </c:pt>
                <c:pt idx="3">
                  <c:v>79</c:v>
                </c:pt>
                <c:pt idx="4">
                  <c:v>81</c:v>
                </c:pt>
                <c:pt idx="5">
                  <c:v>77</c:v>
                </c:pt>
                <c:pt idx="6">
                  <c:v>78</c:v>
                </c:pt>
                <c:pt idx="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B-4C27-94B2-67D055CDEE7C}"/>
            </c:ext>
          </c:extLst>
        </c:ser>
        <c:ser>
          <c:idx val="1"/>
          <c:order val="1"/>
          <c:tx>
            <c:strRef>
              <c:f>'Линейная модель'!$D$4</c:f>
              <c:strCache>
                <c:ptCount val="1"/>
                <c:pt idx="0">
                  <c:v>Объем продаж теоретический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'Линейная модель'!$D$5:$D$13</c:f>
              <c:numCache>
                <c:formatCode>General</c:formatCode>
                <c:ptCount val="9"/>
                <c:pt idx="0">
                  <c:v>75.416799999999995</c:v>
                </c:pt>
                <c:pt idx="1">
                  <c:v>76.190600000000003</c:v>
                </c:pt>
                <c:pt idx="2">
                  <c:v>76.964399999999998</c:v>
                </c:pt>
                <c:pt idx="3">
                  <c:v>77.738200000000006</c:v>
                </c:pt>
                <c:pt idx="4">
                  <c:v>78.512</c:v>
                </c:pt>
                <c:pt idx="5">
                  <c:v>79.285799999999995</c:v>
                </c:pt>
                <c:pt idx="6">
                  <c:v>80.059600000000003</c:v>
                </c:pt>
                <c:pt idx="7">
                  <c:v>80.833399999999997</c:v>
                </c:pt>
                <c:pt idx="8">
                  <c:v>81.607200000000006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B-4C27-94B2-67D055CD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15887"/>
        <c:axId val="643418735"/>
      </c:lineChart>
      <c:catAx>
        <c:axId val="65151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418735"/>
        <c:crosses val="autoZero"/>
        <c:auto val="1"/>
        <c:lblAlgn val="ctr"/>
        <c:lblOffset val="100"/>
        <c:noMultiLvlLbl val="0"/>
      </c:catAx>
      <c:valAx>
        <c:axId val="6434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Объемы продаж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5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</xdr:rowOff>
    </xdr:from>
    <xdr:to>
      <xdr:col>13</xdr:col>
      <xdr:colOff>219074</xdr:colOff>
      <xdr:row>45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6427D1-E7EB-4667-A901-C29929CBF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</xdr:row>
      <xdr:rowOff>9525</xdr:rowOff>
    </xdr:from>
    <xdr:to>
      <xdr:col>18</xdr:col>
      <xdr:colOff>447675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EF259E-8ABD-4416-B257-893B5DCD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48" sqref="E48"/>
    </sheetView>
  </sheetViews>
  <sheetFormatPr defaultRowHeight="15" x14ac:dyDescent="0.25"/>
  <cols>
    <col min="1" max="1" width="29.7109375" customWidth="1"/>
    <col min="2" max="2" width="17.5703125" customWidth="1"/>
    <col min="3" max="3" width="15" customWidth="1"/>
    <col min="4" max="4" width="20.28515625" customWidth="1"/>
    <col min="5" max="5" width="25.5703125" customWidth="1"/>
  </cols>
  <sheetData>
    <row r="1" spans="1:7" ht="15.75" thickBot="1" x14ac:dyDescent="0.3">
      <c r="A1" s="1"/>
    </row>
    <row r="2" spans="1:7" ht="16.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/>
      <c r="G2" s="5" t="s">
        <v>21</v>
      </c>
    </row>
    <row r="3" spans="1:7" ht="16.5" thickBot="1" x14ac:dyDescent="0.3">
      <c r="A3" s="6" t="s">
        <v>5</v>
      </c>
      <c r="B3" s="6" t="s">
        <v>6</v>
      </c>
      <c r="C3" s="6">
        <v>26.48</v>
      </c>
      <c r="D3" s="7">
        <f>C3*0.95</f>
        <v>25.155999999999999</v>
      </c>
      <c r="E3" s="11">
        <f>D3*$G$3</f>
        <v>1862.2986799999999</v>
      </c>
      <c r="F3" s="4"/>
      <c r="G3" s="8">
        <v>74.03</v>
      </c>
    </row>
    <row r="4" spans="1:7" ht="16.5" thickBot="1" x14ac:dyDescent="0.3">
      <c r="A4" s="6" t="s">
        <v>7</v>
      </c>
      <c r="B4" s="6" t="s">
        <v>6</v>
      </c>
      <c r="C4" s="6">
        <v>2.5</v>
      </c>
      <c r="D4" s="7">
        <f t="shared" ref="D4:D16" si="0">C4*0.95</f>
        <v>2.375</v>
      </c>
      <c r="E4" s="11">
        <f t="shared" ref="E4:E16" si="1">D4*$G$3</f>
        <v>175.82124999999999</v>
      </c>
      <c r="F4" s="4"/>
      <c r="G4" s="4"/>
    </row>
    <row r="5" spans="1:7" ht="16.5" thickBot="1" x14ac:dyDescent="0.3">
      <c r="A5" s="6" t="s">
        <v>8</v>
      </c>
      <c r="B5" s="6" t="s">
        <v>6</v>
      </c>
      <c r="C5" s="6">
        <v>0.9</v>
      </c>
      <c r="D5" s="7">
        <f t="shared" si="0"/>
        <v>0.85499999999999998</v>
      </c>
      <c r="E5" s="11">
        <f t="shared" si="1"/>
        <v>63.295650000000002</v>
      </c>
      <c r="F5" s="4"/>
      <c r="G5" s="4"/>
    </row>
    <row r="6" spans="1:7" ht="16.5" thickBot="1" x14ac:dyDescent="0.3">
      <c r="A6" s="6" t="s">
        <v>9</v>
      </c>
      <c r="B6" s="6" t="s">
        <v>6</v>
      </c>
      <c r="C6" s="6">
        <v>3.76</v>
      </c>
      <c r="D6" s="7">
        <f t="shared" si="0"/>
        <v>3.5719999999999996</v>
      </c>
      <c r="E6" s="11">
        <f t="shared" si="1"/>
        <v>264.43516</v>
      </c>
      <c r="F6" s="4"/>
      <c r="G6" s="4"/>
    </row>
    <row r="7" spans="1:7" ht="16.5" thickBot="1" x14ac:dyDescent="0.3">
      <c r="A7" s="6" t="s">
        <v>10</v>
      </c>
      <c r="B7" s="6" t="s">
        <v>6</v>
      </c>
      <c r="C7" s="6">
        <v>9</v>
      </c>
      <c r="D7" s="7">
        <f t="shared" si="0"/>
        <v>8.5499999999999989</v>
      </c>
      <c r="E7" s="11">
        <f t="shared" si="1"/>
        <v>632.95649999999989</v>
      </c>
      <c r="F7" s="4"/>
      <c r="G7" s="4"/>
    </row>
    <row r="8" spans="1:7" ht="16.5" thickBot="1" x14ac:dyDescent="0.3">
      <c r="A8" s="6" t="s">
        <v>11</v>
      </c>
      <c r="B8" s="6" t="s">
        <v>6</v>
      </c>
      <c r="C8" s="6">
        <v>25</v>
      </c>
      <c r="D8" s="7">
        <f t="shared" si="0"/>
        <v>23.75</v>
      </c>
      <c r="E8" s="11">
        <f t="shared" si="1"/>
        <v>1758.2125000000001</v>
      </c>
      <c r="F8" s="4"/>
      <c r="G8" s="4"/>
    </row>
    <row r="9" spans="1:7" ht="16.5" thickBot="1" x14ac:dyDescent="0.3">
      <c r="A9" s="6" t="s">
        <v>12</v>
      </c>
      <c r="B9" s="6" t="s">
        <v>6</v>
      </c>
      <c r="C9" s="6">
        <v>21.33</v>
      </c>
      <c r="D9" s="7">
        <f t="shared" si="0"/>
        <v>20.263499999999997</v>
      </c>
      <c r="E9" s="11">
        <f t="shared" si="1"/>
        <v>1500.1069049999999</v>
      </c>
      <c r="F9" s="4"/>
      <c r="G9" s="4"/>
    </row>
    <row r="10" spans="1:7" ht="16.5" thickBot="1" x14ac:dyDescent="0.3">
      <c r="A10" s="6" t="s">
        <v>13</v>
      </c>
      <c r="B10" s="6" t="s">
        <v>14</v>
      </c>
      <c r="C10" s="6">
        <v>2.94</v>
      </c>
      <c r="D10" s="7">
        <f t="shared" si="0"/>
        <v>2.7929999999999997</v>
      </c>
      <c r="E10" s="11">
        <f t="shared" si="1"/>
        <v>206.76578999999998</v>
      </c>
      <c r="F10" s="4"/>
      <c r="G10" s="4"/>
    </row>
    <row r="11" spans="1:7" ht="16.5" thickBot="1" x14ac:dyDescent="0.3">
      <c r="A11" s="6" t="s">
        <v>15</v>
      </c>
      <c r="B11" s="6" t="s">
        <v>14</v>
      </c>
      <c r="C11" s="6">
        <v>19.63</v>
      </c>
      <c r="D11" s="7">
        <f t="shared" si="0"/>
        <v>18.648499999999999</v>
      </c>
      <c r="E11" s="11">
        <f t="shared" si="1"/>
        <v>1380.5484549999999</v>
      </c>
      <c r="F11" s="4"/>
      <c r="G11" s="4"/>
    </row>
    <row r="12" spans="1:7" ht="16.5" thickBot="1" x14ac:dyDescent="0.3">
      <c r="A12" s="6" t="s">
        <v>16</v>
      </c>
      <c r="B12" s="6" t="s">
        <v>14</v>
      </c>
      <c r="C12" s="6">
        <v>23.21</v>
      </c>
      <c r="D12" s="7">
        <f t="shared" si="0"/>
        <v>22.049499999999998</v>
      </c>
      <c r="E12" s="11">
        <f t="shared" si="1"/>
        <v>1632.3244849999999</v>
      </c>
      <c r="F12" s="4"/>
      <c r="G12" s="4"/>
    </row>
    <row r="13" spans="1:7" ht="16.5" thickBot="1" x14ac:dyDescent="0.3">
      <c r="A13" s="6" t="s">
        <v>17</v>
      </c>
      <c r="B13" s="6" t="s">
        <v>14</v>
      </c>
      <c r="C13" s="6">
        <v>16.53</v>
      </c>
      <c r="D13" s="7">
        <f t="shared" si="0"/>
        <v>15.7035</v>
      </c>
      <c r="E13" s="11">
        <f t="shared" si="1"/>
        <v>1162.530105</v>
      </c>
      <c r="F13" s="4"/>
      <c r="G13" s="4"/>
    </row>
    <row r="14" spans="1:7" ht="16.5" thickBot="1" x14ac:dyDescent="0.3">
      <c r="A14" s="6" t="s">
        <v>18</v>
      </c>
      <c r="B14" s="6" t="s">
        <v>14</v>
      </c>
      <c r="C14" s="6">
        <v>21.38</v>
      </c>
      <c r="D14" s="7">
        <f t="shared" si="0"/>
        <v>20.310999999999996</v>
      </c>
      <c r="E14" s="11">
        <f t="shared" si="1"/>
        <v>1503.6233299999997</v>
      </c>
      <c r="F14" s="4"/>
      <c r="G14" s="4"/>
    </row>
    <row r="15" spans="1:7" ht="16.5" thickBot="1" x14ac:dyDescent="0.3">
      <c r="A15" s="6" t="s">
        <v>19</v>
      </c>
      <c r="B15" s="6" t="s">
        <v>14</v>
      </c>
      <c r="C15" s="6">
        <v>6.94</v>
      </c>
      <c r="D15" s="7">
        <f t="shared" si="0"/>
        <v>6.593</v>
      </c>
      <c r="E15" s="11">
        <f t="shared" si="1"/>
        <v>488.07979</v>
      </c>
      <c r="F15" s="4"/>
      <c r="G15" s="4"/>
    </row>
    <row r="16" spans="1:7" ht="16.5" thickBot="1" x14ac:dyDescent="0.3">
      <c r="A16" s="6" t="s">
        <v>20</v>
      </c>
      <c r="B16" s="6" t="s">
        <v>14</v>
      </c>
      <c r="C16" s="6">
        <v>6.52</v>
      </c>
      <c r="D16" s="7">
        <f t="shared" si="0"/>
        <v>6.1939999999999991</v>
      </c>
      <c r="E16" s="11">
        <f t="shared" si="1"/>
        <v>458.54181999999992</v>
      </c>
      <c r="F16" s="4"/>
      <c r="G16" s="4"/>
    </row>
    <row r="17" spans="1:7" ht="17.25" x14ac:dyDescent="0.25">
      <c r="A17" s="9"/>
      <c r="B17" s="4"/>
      <c r="C17" s="4"/>
      <c r="D17" s="4"/>
      <c r="E17" s="4"/>
      <c r="F17" s="4"/>
      <c r="G17" s="4"/>
    </row>
    <row r="18" spans="1:7" ht="15.75" thickBot="1" x14ac:dyDescent="0.3">
      <c r="A18" s="4"/>
      <c r="B18" s="4"/>
      <c r="C18" s="4"/>
      <c r="D18" s="4"/>
      <c r="E18" s="4"/>
      <c r="F18" s="4"/>
      <c r="G18" s="4"/>
    </row>
    <row r="19" spans="1:7" ht="15.75" customHeight="1" thickBot="1" x14ac:dyDescent="0.3">
      <c r="A19" s="20" t="s">
        <v>22</v>
      </c>
      <c r="B19" s="21" t="s">
        <v>23</v>
      </c>
      <c r="C19" s="21"/>
      <c r="D19" s="21"/>
      <c r="E19" s="21"/>
      <c r="F19" s="4"/>
      <c r="G19" s="4"/>
    </row>
    <row r="20" spans="1:7" ht="16.5" thickBot="1" x14ac:dyDescent="0.3">
      <c r="A20" s="20"/>
      <c r="B20" s="10" t="s">
        <v>24</v>
      </c>
      <c r="C20" s="10" t="s">
        <v>27</v>
      </c>
      <c r="D20" s="10" t="s">
        <v>25</v>
      </c>
      <c r="E20" s="10" t="s">
        <v>26</v>
      </c>
      <c r="F20" s="4"/>
      <c r="G20" s="4"/>
    </row>
    <row r="21" spans="1:7" ht="15.75" thickBot="1" x14ac:dyDescent="0.3">
      <c r="A21" s="2" t="s">
        <v>6</v>
      </c>
      <c r="B21" s="13">
        <f>MIN(E3:E9)</f>
        <v>63.295650000000002</v>
      </c>
      <c r="C21" s="13">
        <f>MAX(E3:E9)</f>
        <v>1862.2986799999999</v>
      </c>
      <c r="D21" s="13">
        <f>AVERAGE(E3:E9)</f>
        <v>893.87523499999986</v>
      </c>
      <c r="E21" s="13">
        <f>STDEV(E3:E9)</f>
        <v>787.6311616579062</v>
      </c>
    </row>
    <row r="22" spans="1:7" ht="15.75" thickBot="1" x14ac:dyDescent="0.3">
      <c r="A22" s="2" t="s">
        <v>14</v>
      </c>
      <c r="B22" s="13">
        <f>MIN(E10:E16)</f>
        <v>206.76578999999998</v>
      </c>
      <c r="C22" s="13">
        <f>MAX(E10:E16)</f>
        <v>1632.3244849999999</v>
      </c>
      <c r="D22" s="13">
        <f>AVERAGE(E10:E16)</f>
        <v>976.05911071428557</v>
      </c>
      <c r="E22" s="14">
        <f>STDEV(E10:E16)</f>
        <v>578.0933438520326</v>
      </c>
    </row>
  </sheetData>
  <mergeCells count="2">
    <mergeCell ref="A19:A20"/>
    <mergeCell ref="B19:E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20" sqref="D20"/>
    </sheetView>
  </sheetViews>
  <sheetFormatPr defaultRowHeight="15" x14ac:dyDescent="0.25"/>
  <cols>
    <col min="2" max="2" width="21" customWidth="1"/>
    <col min="3" max="3" width="27.28515625" customWidth="1"/>
    <col min="4" max="4" width="30.140625" customWidth="1"/>
    <col min="5" max="5" width="12.85546875" customWidth="1"/>
  </cols>
  <sheetData>
    <row r="1" spans="1:5" x14ac:dyDescent="0.25">
      <c r="C1" s="23" t="s">
        <v>29</v>
      </c>
      <c r="D1" s="23" t="s">
        <v>30</v>
      </c>
    </row>
    <row r="2" spans="1:5" x14ac:dyDescent="0.25">
      <c r="A2" s="12"/>
      <c r="B2" s="22" t="s">
        <v>28</v>
      </c>
      <c r="C2" s="19">
        <v>0.77380000000000004</v>
      </c>
      <c r="D2" s="18">
        <v>74.643000000000001</v>
      </c>
    </row>
    <row r="3" spans="1:5" x14ac:dyDescent="0.25">
      <c r="A3" s="12"/>
      <c r="B3" s="12"/>
      <c r="C3" s="12"/>
      <c r="D3" s="12"/>
    </row>
    <row r="4" spans="1:5" x14ac:dyDescent="0.25">
      <c r="A4" s="22" t="s">
        <v>31</v>
      </c>
      <c r="B4" s="22" t="s">
        <v>32</v>
      </c>
      <c r="C4" s="22" t="s">
        <v>33</v>
      </c>
      <c r="D4" s="22" t="s">
        <v>34</v>
      </c>
      <c r="E4" s="24" t="s">
        <v>35</v>
      </c>
    </row>
    <row r="5" spans="1:5" x14ac:dyDescent="0.25">
      <c r="A5" s="16">
        <v>1</v>
      </c>
      <c r="B5" s="17">
        <f>'Исходные данные'!$E$16*C5</f>
        <v>35766.261959999996</v>
      </c>
      <c r="C5" s="16">
        <v>78</v>
      </c>
      <c r="D5" s="16">
        <f>$C$2*A5+$D$2</f>
        <v>75.416799999999995</v>
      </c>
      <c r="E5" s="15">
        <f>ABS(C5-D5)</f>
        <v>2.583200000000005</v>
      </c>
    </row>
    <row r="6" spans="1:5" x14ac:dyDescent="0.25">
      <c r="A6" s="16">
        <v>2</v>
      </c>
      <c r="B6" s="17">
        <f>'Исходные данные'!$E$16*C6</f>
        <v>28888.134659999996</v>
      </c>
      <c r="C6" s="16">
        <v>63</v>
      </c>
      <c r="D6" s="16">
        <f t="shared" ref="D6:D13" si="0">$C$2*A6+$D$2</f>
        <v>76.190600000000003</v>
      </c>
      <c r="E6" s="15">
        <f t="shared" ref="E6:E12" si="1">ABS(C6-D6)</f>
        <v>13.190600000000003</v>
      </c>
    </row>
    <row r="7" spans="1:5" x14ac:dyDescent="0.25">
      <c r="A7" s="16">
        <v>3</v>
      </c>
      <c r="B7" s="17">
        <f>'Исходные данные'!$E$16*C7</f>
        <v>40351.680159999989</v>
      </c>
      <c r="C7" s="16">
        <v>88</v>
      </c>
      <c r="D7" s="16">
        <f t="shared" si="0"/>
        <v>76.964399999999998</v>
      </c>
      <c r="E7" s="15">
        <f t="shared" si="1"/>
        <v>11.035600000000002</v>
      </c>
    </row>
    <row r="8" spans="1:5" x14ac:dyDescent="0.25">
      <c r="A8" s="16">
        <v>4</v>
      </c>
      <c r="B8" s="17">
        <f>'Исходные данные'!$E$16*C8</f>
        <v>36224.803779999995</v>
      </c>
      <c r="C8" s="16">
        <v>79</v>
      </c>
      <c r="D8" s="16">
        <f t="shared" si="0"/>
        <v>77.738200000000006</v>
      </c>
      <c r="E8" s="15">
        <f t="shared" si="1"/>
        <v>1.2617999999999938</v>
      </c>
    </row>
    <row r="9" spans="1:5" x14ac:dyDescent="0.25">
      <c r="A9" s="16">
        <v>5</v>
      </c>
      <c r="B9" s="17">
        <f>'Исходные данные'!$E$16*C9</f>
        <v>37141.887419999992</v>
      </c>
      <c r="C9" s="16">
        <v>81</v>
      </c>
      <c r="D9" s="16">
        <f t="shared" si="0"/>
        <v>78.512</v>
      </c>
      <c r="E9" s="15">
        <f t="shared" si="1"/>
        <v>2.4879999999999995</v>
      </c>
    </row>
    <row r="10" spans="1:5" x14ac:dyDescent="0.25">
      <c r="A10" s="16">
        <v>6</v>
      </c>
      <c r="B10" s="17">
        <f>'Исходные данные'!$E$16*C10</f>
        <v>35307.72013999999</v>
      </c>
      <c r="C10" s="16">
        <v>77</v>
      </c>
      <c r="D10" s="16">
        <f t="shared" si="0"/>
        <v>79.285799999999995</v>
      </c>
      <c r="E10" s="15">
        <f t="shared" si="1"/>
        <v>2.2857999999999947</v>
      </c>
    </row>
    <row r="11" spans="1:5" x14ac:dyDescent="0.25">
      <c r="A11" s="16">
        <v>7</v>
      </c>
      <c r="B11" s="17">
        <f>'Исходные данные'!$E$16*C11</f>
        <v>35766.261959999996</v>
      </c>
      <c r="C11" s="16">
        <v>78</v>
      </c>
      <c r="D11" s="16">
        <f t="shared" si="0"/>
        <v>80.059600000000003</v>
      </c>
      <c r="E11" s="15">
        <f t="shared" si="1"/>
        <v>2.0596000000000032</v>
      </c>
    </row>
    <row r="12" spans="1:5" x14ac:dyDescent="0.25">
      <c r="A12" s="16">
        <v>8</v>
      </c>
      <c r="B12" s="17">
        <f>'Исходные данные'!$E$16*C12</f>
        <v>37141.887419999992</v>
      </c>
      <c r="C12" s="16">
        <v>81</v>
      </c>
      <c r="D12" s="16">
        <f t="shared" si="0"/>
        <v>80.833399999999997</v>
      </c>
      <c r="E12" s="15">
        <f t="shared" si="1"/>
        <v>0.16660000000000252</v>
      </c>
    </row>
    <row r="13" spans="1:5" x14ac:dyDescent="0.25">
      <c r="A13" s="16">
        <v>9</v>
      </c>
      <c r="B13" s="15"/>
      <c r="C13" s="15"/>
      <c r="D13" s="16">
        <f t="shared" si="0"/>
        <v>81.607200000000006</v>
      </c>
      <c r="E13" s="15"/>
    </row>
    <row r="14" spans="1:5" x14ac:dyDescent="0.25">
      <c r="A14" s="25" t="s">
        <v>36</v>
      </c>
      <c r="B14" s="25"/>
      <c r="C14" s="25"/>
      <c r="D14" s="12"/>
    </row>
    <row r="16" spans="1:5" x14ac:dyDescent="0.25">
      <c r="E16" s="15">
        <f>MAX(E5:E12)</f>
        <v>13.190600000000003</v>
      </c>
    </row>
  </sheetData>
  <mergeCells count="1">
    <mergeCell ref="A14:C1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Линейная 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2021-02-10T05:00:01Z</dcterms:modified>
</cp:coreProperties>
</file>