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Group Details" sheetId="1" r:id="rId1"/>
    <sheet name="1.1.1 - NTPC Income Statement" sheetId="2" r:id="rId2"/>
    <sheet name="1.1.2 - NTPC Balance Sheet" sheetId="3" r:id="rId3"/>
    <sheet name="1.1.3 - FCFF &amp; FCFE Proj." sheetId="4" r:id="rId4"/>
    <sheet name="1.3 (Calc. g) &amp; 1.4 (DCF Val.)" sheetId="5" r:id="rId5"/>
    <sheet name="1.2 Cost of Capital" sheetId="6" r:id="rId6"/>
    <sheet name="2. Relative Valua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<sst xmlns="http://schemas.openxmlformats.org/spreadsheetml/2006/main" count="1286" uniqueCount="837">
  <si>
    <t>GROUP 5</t>
  </si>
  <si>
    <t>S. No.</t>
  </si>
  <si>
    <t>ID No.</t>
  </si>
  <si>
    <t>Name</t>
  </si>
  <si>
    <t>2022A2PS1716H</t>
  </si>
  <si>
    <t>SONIT SRIVASTAVA</t>
  </si>
  <si>
    <t>2022A4PS1142H</t>
  </si>
  <si>
    <t>SAMYA</t>
  </si>
  <si>
    <t>2022A2PS1880H</t>
  </si>
  <si>
    <t>UTKARSH PANDEY</t>
  </si>
  <si>
    <t>2022A7PS0208H</t>
  </si>
  <si>
    <t>TANISHQ KURHADE</t>
  </si>
  <si>
    <t>NTPC Ltd (NTPC IN) - Adjusted</t>
  </si>
  <si>
    <t>Income Statement</t>
  </si>
  <si>
    <t>Income Statement Common Sizing on Total Revenue</t>
  </si>
  <si>
    <t>Income Statement Horizontal Analysis</t>
  </si>
  <si>
    <t>In Millions of INR</t>
  </si>
  <si>
    <t>In Millions of INR except Per Share</t>
  </si>
  <si>
    <t>FY 2018</t>
  </si>
  <si>
    <t>FY 2019</t>
  </si>
  <si>
    <t>FY 2020</t>
  </si>
  <si>
    <t>FY 2021</t>
  </si>
  <si>
    <t>FY 2022</t>
  </si>
  <si>
    <t>FY 2023</t>
  </si>
  <si>
    <t>FY 2024</t>
  </si>
  <si>
    <t>Last 12M</t>
  </si>
  <si>
    <t>FY 2025 Est</t>
  </si>
  <si>
    <t>FY 2026 Est</t>
  </si>
  <si>
    <t>2024-23</t>
  </si>
  <si>
    <t>2023-22</t>
  </si>
  <si>
    <t>2022-21</t>
  </si>
  <si>
    <t>2021-20</t>
  </si>
  <si>
    <t>12 Months Ending</t>
  </si>
  <si>
    <t>Total Revenue</t>
  </si>
  <si>
    <t>Revenue</t>
  </si>
  <si>
    <t>8,61,182.50</t>
  </si>
  <si>
    <t>9,96,150.00</t>
  </si>
  <si>
    <t>10,90,786.30</t>
  </si>
  <si>
    <t>11,12,678.80</t>
  </si>
  <si>
    <t>13,12,641.40</t>
  </si>
  <si>
    <t>17,39,841.10</t>
  </si>
  <si>
    <t>17,66,417.10</t>
  </si>
  <si>
    <t>18,36,593.10</t>
  </si>
  <si>
    <t>19,33,264.20</t>
  </si>
  <si>
    <t>20,68,393.30</t>
  </si>
  <si>
    <t>Cost of Materials Consumed</t>
  </si>
  <si>
    <t>=+ Sales &amp; Services Revenue</t>
  </si>
  <si>
    <t>8,57,483.10</t>
  </si>
  <si>
    <t>9,91,883.30</t>
  </si>
  <si>
    <t>10,87,257.10</t>
  </si>
  <si>
    <t>11,09,378.90</t>
  </si>
  <si>
    <t>13,11,119.80</t>
  </si>
  <si>
    <t>17,38,362.80</t>
  </si>
  <si>
    <t>17,64,399.60</t>
  </si>
  <si>
    <t>=+ Other Revenue</t>
  </si>
  <si>
    <t>Gross Profit</t>
  </si>
  <si>
    <t>—</t>
  </si>
  <si>
    <t>8,29,873.00</t>
  </si>
  <si>
    <t>8,86,720.20</t>
  </si>
  <si>
    <t>=+ Other Operating Income</t>
  </si>
  <si>
    <t>Operating Expenses:</t>
  </si>
  <si>
    <t>- Operating Expenses</t>
  </si>
  <si>
    <t>7,30,174.40</t>
  </si>
  <si>
    <t>8,20,977.00</t>
  </si>
  <si>
    <t>8,82,194.30</t>
  </si>
  <si>
    <t>9,00,098.50</t>
  </si>
  <si>
    <t>10,66,917.10</t>
  </si>
  <si>
    <t>14,31,327.60</t>
  </si>
  <si>
    <t>14,34,215.00</t>
  </si>
  <si>
    <t>14,91,946.80</t>
  </si>
  <si>
    <t>=+ Selling &amp; Marketing</t>
  </si>
  <si>
    <t>=+ Research &amp; Development</t>
  </si>
  <si>
    <t>=+ Depreciation &amp; Amortization</t>
  </si>
  <si>
    <t>1,03,561.60</t>
  </si>
  <si>
    <t>1,24,503.10</t>
  </si>
  <si>
    <t>1,37,878.30</t>
  </si>
  <si>
    <t>1,47,922.70</t>
  </si>
  <si>
    <t>1,62,036.30</t>
  </si>
  <si>
    <t>1,67,644.90</t>
  </si>
  <si>
    <t>=+ Prov For Doubtful Accts</t>
  </si>
  <si>
    <t>=+ Other Operating Expense</t>
  </si>
  <si>
    <t>6,55,265.40</t>
  </si>
  <si>
    <t>7,34,009.30</t>
  </si>
  <si>
    <t>7,78,400.20</t>
  </si>
  <si>
    <t>7,75,491.50</t>
  </si>
  <si>
    <t>3,53,478.87</t>
  </si>
  <si>
    <t>4,56,783.98</t>
  </si>
  <si>
    <t>6,77,880.87</t>
  </si>
  <si>
    <t>13,24,301.90</t>
  </si>
  <si>
    <t>Operating Income (Loss)</t>
  </si>
  <si>
    <t>1,50,658.70</t>
  </si>
  <si>
    <t>1,81,888.40</t>
  </si>
  <si>
    <t>2,12,446.10</t>
  </si>
  <si>
    <t>2,15,213.00</t>
  </si>
  <si>
    <t>2,59,775.70</t>
  </si>
  <si>
    <t>3,30,744.20</t>
  </si>
  <si>
    <t>3,50,793.80</t>
  </si>
  <si>
    <t>3,44,646.30</t>
  </si>
  <si>
    <t>4,09,280.60</t>
  </si>
  <si>
    <t>4,50,505.80</t>
  </si>
  <si>
    <t>- Non-Operating (Income) Loss</t>
  </si>
  <si>
    <t>EBITDA</t>
  </si>
  <si>
    <t>=+ Interest Expense, Net</t>
  </si>
  <si>
    <t>1,07,867.80</t>
  </si>
  <si>
    <t>1,16,109.80</t>
  </si>
  <si>
    <t>=+ Interest Expense</t>
  </si>
  <si>
    <t>1,11,231.20</t>
  </si>
  <si>
    <t>1,20,206.60</t>
  </si>
  <si>
    <t>Depreciation and Amortization</t>
  </si>
  <si>
    <t>- Interest Income</t>
  </si>
  <si>
    <t>=+ Other Investment (Inc) Loss</t>
  </si>
  <si>
    <t>Earnings before Interest and Tax (EBIT)</t>
  </si>
  <si>
    <t>=+ Foreign Exch (Gain) Loss</t>
  </si>
  <si>
    <t>=+ (Income) Loss from Affiliates</t>
  </si>
  <si>
    <t>Interest expenses (finance costs)</t>
  </si>
  <si>
    <t>=+ Other Non-Op (Income) Loss</t>
  </si>
  <si>
    <t>Pretax Income (Loss), Adjusted</t>
  </si>
  <si>
    <t>1,61,199.00</t>
  </si>
  <si>
    <t>1,14,197.30</t>
  </si>
  <si>
    <t>2,12,983.20</t>
  </si>
  <si>
    <t>1,75,363.60</t>
  </si>
  <si>
    <t>2,20,983.70</t>
  </si>
  <si>
    <t>2,40,224.20</t>
  </si>
  <si>
    <t>2,83,015.80</t>
  </si>
  <si>
    <t>2,90,650.70</t>
  </si>
  <si>
    <t>2,82,780.90</t>
  </si>
  <si>
    <t>3,12,496.40</t>
  </si>
  <si>
    <t>Total Expenses</t>
  </si>
  <si>
    <t>- Abnormal Losses (Gains)</t>
  </si>
  <si>
    <t>Earnings before Taxes and exceptional cases</t>
  </si>
  <si>
    <t>=+ Abnormal Derivatives</t>
  </si>
  <si>
    <t>=+ Disposal of Assets</t>
  </si>
  <si>
    <t>Exceptional items (revenue)</t>
  </si>
  <si>
    <t>=+ Sale of Investments</t>
  </si>
  <si>
    <t>Exceptional items (cost)</t>
  </si>
  <si>
    <t>=+ Unrealized Investments</t>
  </si>
  <si>
    <t>Earnings before Tax</t>
  </si>
  <si>
    <t>Pretax Income (Loss), GAAP</t>
  </si>
  <si>
    <t>1,61,544.40</t>
  </si>
  <si>
    <t>1,12,545.50</t>
  </si>
  <si>
    <t>2,12,495.20</t>
  </si>
  <si>
    <t>1,73,899.30</t>
  </si>
  <si>
    <t>2,20,073.90</t>
  </si>
  <si>
    <t>2,39,174.70</t>
  </si>
  <si>
    <t>2,81,416.50</t>
  </si>
  <si>
    <t>- Income Tax Expense (Benefit)</t>
  </si>
  <si>
    <t>Tax Expenses:</t>
  </si>
  <si>
    <t>=+ Current Income Tax</t>
  </si>
  <si>
    <t>Current Tax</t>
  </si>
  <si>
    <t>=+ Deferred Income Tax</t>
  </si>
  <si>
    <t>Deferred Tax Credit</t>
  </si>
  <si>
    <t>Income (Loss) from Cont Ops</t>
  </si>
  <si>
    <t>1,05,015.00</t>
  </si>
  <si>
    <t>1,40,344.90</t>
  </si>
  <si>
    <t>1,19,019.80</t>
  </si>
  <si>
    <t>1,49,694.00</t>
  </si>
  <si>
    <t>1,69,602.90</t>
  </si>
  <si>
    <t>1,71,213.50</t>
  </si>
  <si>
    <t>2,13,324.50</t>
  </si>
  <si>
    <t>2,25,852.40</t>
  </si>
  <si>
    <t>2,21,015.90</t>
  </si>
  <si>
    <t>2,45,445.70</t>
  </si>
  <si>
    <t>Deferred Tax Credit (+ve)</t>
  </si>
  <si>
    <t>- Net Extraordinary Losses (Gains)</t>
  </si>
  <si>
    <t>Profit for the year</t>
  </si>
  <si>
    <t>=+ Discontinued Operations</t>
  </si>
  <si>
    <t>=+ XO &amp; Accounting Changes</t>
  </si>
  <si>
    <t>Income (Loss) Incl. MI</t>
  </si>
  <si>
    <t>- Minority Interest</t>
  </si>
  <si>
    <t>Certain Important Ratios</t>
  </si>
  <si>
    <t>Averages</t>
  </si>
  <si>
    <t>Net Income, GAAP</t>
  </si>
  <si>
    <t>1,05,439.50</t>
  </si>
  <si>
    <t>1,37,366.80</t>
  </si>
  <si>
    <t>1,16,002.30</t>
  </si>
  <si>
    <t>1,46,346.30</t>
  </si>
  <si>
    <t>1,66,759.00</t>
  </si>
  <si>
    <t>1,69,125.50</t>
  </si>
  <si>
    <t>2,08,118.90</t>
  </si>
  <si>
    <t>2,20,727.40</t>
  </si>
  <si>
    <t>- Preferred Dividends</t>
  </si>
  <si>
    <t>Sales Growth Rate</t>
  </si>
  <si>
    <t>- Other Adjustments</t>
  </si>
  <si>
    <t>Gross Profit Margin</t>
  </si>
  <si>
    <t>Net Income Avail to Common, GAAP</t>
  </si>
  <si>
    <t>Operating Expenses/Sales Revenue</t>
  </si>
  <si>
    <t>DA/Net PPE</t>
  </si>
  <si>
    <t>Net Income Avail to Common, Adj</t>
  </si>
  <si>
    <t>1,05,197.70</t>
  </si>
  <si>
    <t>1,38,523.10</t>
  </si>
  <si>
    <t>1,16,343.90</t>
  </si>
  <si>
    <t>1,47,371.30</t>
  </si>
  <si>
    <t>1,67,395.90</t>
  </si>
  <si>
    <t>1,69,860.20</t>
  </si>
  <si>
    <t>2,09,238.40</t>
  </si>
  <si>
    <t>2,19,521.10</t>
  </si>
  <si>
    <t>2,43,297.70</t>
  </si>
  <si>
    <t>Interest/Long Term Borrowings</t>
  </si>
  <si>
    <t>Net Abnormal Losses (Gains)</t>
  </si>
  <si>
    <t>Income tax</t>
  </si>
  <si>
    <t>Net Extraordinary Losses (Gains)</t>
  </si>
  <si>
    <t>Basic Weighted Avg Shares</t>
  </si>
  <si>
    <t>Income Statement projections</t>
  </si>
  <si>
    <t>2029-28</t>
  </si>
  <si>
    <t>2028-27</t>
  </si>
  <si>
    <t>2027-26</t>
  </si>
  <si>
    <t>2026-25</t>
  </si>
  <si>
    <t>2025-24</t>
  </si>
  <si>
    <t>Basic EPS, GAAP</t>
  </si>
  <si>
    <t>Basic EPS from Cont Ops, GAAP</t>
  </si>
  <si>
    <t>Basic EPS from Cont Ops, Adjusted</t>
  </si>
  <si>
    <t>Diluted Weighted Avg Shares</t>
  </si>
  <si>
    <t>All Operating Expenses</t>
  </si>
  <si>
    <t>Diluted EPS, GAAP</t>
  </si>
  <si>
    <t>Diluted EPS from Cont Ops, GAAP</t>
  </si>
  <si>
    <t>Interest Expense</t>
  </si>
  <si>
    <t>Diluted EPS from Cont Ops, Adjusted</t>
  </si>
  <si>
    <t>Exceptional cases</t>
  </si>
  <si>
    <t>Reference Items</t>
  </si>
  <si>
    <t>Accounting Standard</t>
  </si>
  <si>
    <t>IN GAAP</t>
  </si>
  <si>
    <t>Tax expense</t>
  </si>
  <si>
    <t>2,25,258.00</t>
  </si>
  <si>
    <t>2,68,578.70</t>
  </si>
  <si>
    <t>3,16,007.70</t>
  </si>
  <si>
    <t>3,39,716.10</t>
  </si>
  <si>
    <t>3,97,654.00</t>
  </si>
  <si>
    <t>4,78,666.90</t>
  </si>
  <si>
    <t>5,12,830.10</t>
  </si>
  <si>
    <t>5,12,291.20</t>
  </si>
  <si>
    <t>5,70,245.30</t>
  </si>
  <si>
    <t>6,26,420.70</t>
  </si>
  <si>
    <t>EBITDA Margin (T12M)</t>
  </si>
  <si>
    <t>Net income</t>
  </si>
  <si>
    <t>EBITA</t>
  </si>
  <si>
    <t>1,50,907.40</t>
  </si>
  <si>
    <t>1,82,167.20</t>
  </si>
  <si>
    <t>2,12,977.10</t>
  </si>
  <si>
    <t>2,18,301.80</t>
  </si>
  <si>
    <t>2,60,355.50</t>
  </si>
  <si>
    <t>3,31,252.40</t>
  </si>
  <si>
    <t>3,51,230.40</t>
  </si>
  <si>
    <t>EBIT</t>
  </si>
  <si>
    <t>Gross Margin</t>
  </si>
  <si>
    <t>Operating Margin</t>
  </si>
  <si>
    <t>Source: Bloomberg</t>
  </si>
  <si>
    <t>Profit Margin</t>
  </si>
  <si>
    <t>Sales per Employee</t>
  </si>
  <si>
    <t>###########</t>
  </si>
  <si>
    <t>Dividends per Share</t>
  </si>
  <si>
    <t>Total Cash Common Dividends</t>
  </si>
  <si>
    <t>Capitalized Interest Expense</t>
  </si>
  <si>
    <t>Personnel Expenses</t>
  </si>
  <si>
    <t>Depreciation Expense</t>
  </si>
  <si>
    <t>1,03,030.60</t>
  </si>
  <si>
    <t>1,21,414.30</t>
  </si>
  <si>
    <t>1,37,298.50</t>
  </si>
  <si>
    <t>1,47,414.50</t>
  </si>
  <si>
    <t>1,61,599.70</t>
  </si>
  <si>
    <t>Rental Expense</t>
  </si>
  <si>
    <t>Right click to show data transparency (not supported for all values)</t>
  </si>
  <si>
    <t>NTPC Ltd (NTPC IN) - Standardized</t>
  </si>
  <si>
    <t>Balance Sheet</t>
  </si>
  <si>
    <t>Common Sizing Balance Sheet</t>
  </si>
  <si>
    <t>FY 2015</t>
  </si>
  <si>
    <t>FY 2016</t>
  </si>
  <si>
    <t>FY 2017</t>
  </si>
  <si>
    <t>EQUITIES AND LIABILITIES:</t>
  </si>
  <si>
    <t>Total Assets</t>
  </si>
  <si>
    <t>Equity share capital</t>
  </si>
  <si>
    <t>=+ Cash, Cash Equivalents &amp; STI</t>
  </si>
  <si>
    <t>1,61,390.0</t>
  </si>
  <si>
    <t>Other equity (reserves and surplus)</t>
  </si>
  <si>
    <t>5,42,435.0</t>
  </si>
  <si>
    <t>3,84,546.0</t>
  </si>
  <si>
    <t>2,79,165.1</t>
  </si>
  <si>
    <t>=+ Cash &amp; Cash Equivalents</t>
  </si>
  <si>
    <t>Total Shareholders funds</t>
  </si>
  <si>
    <t>6,39,401.0</t>
  </si>
  <si>
    <t>4,81,512.0</t>
  </si>
  <si>
    <t>3,76,131.1</t>
  </si>
  <si>
    <t>=+ ST Investments</t>
  </si>
  <si>
    <t>1,50,113.3</t>
  </si>
  <si>
    <t>=+ Accounts &amp; Notes Receiv</t>
  </si>
  <si>
    <t>1,23,635.2</t>
  </si>
  <si>
    <t>2,03,145.9</t>
  </si>
  <si>
    <t>2,81,998.3</t>
  </si>
  <si>
    <t>2,79,708.7</t>
  </si>
  <si>
    <t>3,01,124.1</t>
  </si>
  <si>
    <t>3,33,496.8</t>
  </si>
  <si>
    <t>NON-CURRENT LIABILITIES:</t>
  </si>
  <si>
    <t>=+ Accounts Receivable, Net</t>
  </si>
  <si>
    <t>Long term borrowings</t>
  </si>
  <si>
    <t>19,20,528.0</t>
  </si>
  <si>
    <t>18,94,876.0</t>
  </si>
  <si>
    <t>18,28,338.0</t>
  </si>
  <si>
    <t>=+ Notes Receivable, Net</t>
  </si>
  <si>
    <t>Deferred Tax liabilities</t>
  </si>
  <si>
    <t>1,52,318.0</t>
  </si>
  <si>
    <t>1,26,900.0</t>
  </si>
  <si>
    <t>1,09,516.0</t>
  </si>
  <si>
    <t>=+ Unbilled Revenues</t>
  </si>
  <si>
    <t>1,22,311.8</t>
  </si>
  <si>
    <t>1,09,926.5</t>
  </si>
  <si>
    <t>Other long term liabilities</t>
  </si>
  <si>
    <t>Other Long term liabilites</t>
  </si>
  <si>
    <t>=+ Inventories</t>
  </si>
  <si>
    <t>1,11,385.4</t>
  </si>
  <si>
    <t>1,01,392.9</t>
  </si>
  <si>
    <t>1,42,403.7</t>
  </si>
  <si>
    <t>1,80,191.2</t>
  </si>
  <si>
    <t>Long term provisions</t>
  </si>
  <si>
    <t>=+ Raw Materials</t>
  </si>
  <si>
    <t>Total Non-Current Liabilities</t>
  </si>
  <si>
    <t>21,30,523.0</t>
  </si>
  <si>
    <t>20,72,229.0</t>
  </si>
  <si>
    <t>=+ Work In Process</t>
  </si>
  <si>
    <t>=+ Finished Goods</t>
  </si>
  <si>
    <t>CURRENT LIABILITIES</t>
  </si>
  <si>
    <t>=+ Other Inventory</t>
  </si>
  <si>
    <t>Short-term borrowings</t>
  </si>
  <si>
    <t>4,48,253.0</t>
  </si>
  <si>
    <t>2,06,961.0</t>
  </si>
  <si>
    <t>=+ Other ST Assets</t>
  </si>
  <si>
    <t>1,02,276.6</t>
  </si>
  <si>
    <t>1,17,202.8</t>
  </si>
  <si>
    <t>1,59,471.5</t>
  </si>
  <si>
    <t>1,05,656.3</t>
  </si>
  <si>
    <t>1,09,528.6</t>
  </si>
  <si>
    <t>2,64,023.9</t>
  </si>
  <si>
    <t>2,87,505.4</t>
  </si>
  <si>
    <t>Trade Payables</t>
  </si>
  <si>
    <t>4,09,432.0</t>
  </si>
  <si>
    <t>3,90,420.0</t>
  </si>
  <si>
    <t>4,04,641.0</t>
  </si>
  <si>
    <t>=+ Prepaid Expenses</t>
  </si>
  <si>
    <t>Other current liabilities</t>
  </si>
  <si>
    <t>1,26,356.0</t>
  </si>
  <si>
    <t>2,60,818.0</t>
  </si>
  <si>
    <t>2,76,771.0</t>
  </si>
  <si>
    <t>=+ Derivative &amp; Hedging Assets</t>
  </si>
  <si>
    <t>Short term provisions</t>
  </si>
  <si>
    <t>=+ Assets Held-for-Sale</t>
  </si>
  <si>
    <t>Total Current Liabilities</t>
  </si>
  <si>
    <t>9,84,041.0</t>
  </si>
  <si>
    <t>8,58,199.0</t>
  </si>
  <si>
    <t>7,66,716.0</t>
  </si>
  <si>
    <t>=+ Taxes Receivable</t>
  </si>
  <si>
    <t>=+ Misc ST Assets</t>
  </si>
  <si>
    <t>1,16,770.6</t>
  </si>
  <si>
    <t>1,01,390.4</t>
  </si>
  <si>
    <t>1,07,264.3</t>
  </si>
  <si>
    <t>2,59,074.3</t>
  </si>
  <si>
    <t>2,84,331.6</t>
  </si>
  <si>
    <t>Total Liabilities and shareholders equity</t>
  </si>
  <si>
    <t>37,53,965.0</t>
  </si>
  <si>
    <t>34,11,940.0</t>
  </si>
  <si>
    <t>14,05,087.1</t>
  </si>
  <si>
    <t>Total Current Assets</t>
  </si>
  <si>
    <t>4,17,916.2</t>
  </si>
  <si>
    <t>3,08,841.0</t>
  </si>
  <si>
    <t>3,00,090.9</t>
  </si>
  <si>
    <t>3,92,696.7</t>
  </si>
  <si>
    <t>4,82,463.8</t>
  </si>
  <si>
    <t>5,65,632.5</t>
  </si>
  <si>
    <t>5,67,386.8</t>
  </si>
  <si>
    <t>5,82,712.1</t>
  </si>
  <si>
    <t>8,30,601.3</t>
  </si>
  <si>
    <t>9,80,093.3</t>
  </si>
  <si>
    <t>=+ Property, Plant &amp; Equip, Net</t>
  </si>
  <si>
    <t>15,91,037.9</t>
  </si>
  <si>
    <t>16,74,832.6</t>
  </si>
  <si>
    <t>19,06,996.2</t>
  </si>
  <si>
    <t>21,08,304.0</t>
  </si>
  <si>
    <t>26,85,536.5</t>
  </si>
  <si>
    <t>28,53,874.0</t>
  </si>
  <si>
    <t>30,00,022.1</t>
  </si>
  <si>
    <t>31,53,689.6</t>
  </si>
  <si>
    <t>32,90,156.2</t>
  </si>
  <si>
    <t>34,61,585.6</t>
  </si>
  <si>
    <t>ASSETS:</t>
  </si>
  <si>
    <t>=+ Property, Plant &amp; Equip</t>
  </si>
  <si>
    <t>21,14,528.8</t>
  </si>
  <si>
    <t>17,33,785.0</t>
  </si>
  <si>
    <t>20,32,135.0</t>
  </si>
  <si>
    <t>23,13,382.9</t>
  </si>
  <si>
    <t>30,68,498.7</t>
  </si>
  <si>
    <t>33,43,152.0</t>
  </si>
  <si>
    <t>37,00,978.6</t>
  </si>
  <si>
    <t>39,91,503.9</t>
  </si>
  <si>
    <t>42,75,693.6</t>
  </si>
  <si>
    <t>46,14,310.7</t>
  </si>
  <si>
    <t>NON-CURRENT ASSETS</t>
  </si>
  <si>
    <t>- Accumulated Depreciation</t>
  </si>
  <si>
    <t>5,23,490.9</t>
  </si>
  <si>
    <t>1,25,138.8</t>
  </si>
  <si>
    <t>2,05,078.9</t>
  </si>
  <si>
    <t>3,82,962.2</t>
  </si>
  <si>
    <t>4,89,278.0</t>
  </si>
  <si>
    <t>7,00,956.5</t>
  </si>
  <si>
    <t>8,37,814.3</t>
  </si>
  <si>
    <t>9,85,537.4</t>
  </si>
  <si>
    <t>11,52,725.1</t>
  </si>
  <si>
    <t>Net PPE (tangible assets)</t>
  </si>
  <si>
    <t>46,14,310.0</t>
  </si>
  <si>
    <t>42,75,693.0</t>
  </si>
  <si>
    <t>39,91,503.0</t>
  </si>
  <si>
    <t>=+ LT Investments &amp; Receivables</t>
  </si>
  <si>
    <t>Intangible assets</t>
  </si>
  <si>
    <t>3,40,375.0</t>
  </si>
  <si>
    <t>3,25,661.0</t>
  </si>
  <si>
    <t>4,28,521.0</t>
  </si>
  <si>
    <t>=+ LT Investments</t>
  </si>
  <si>
    <t>Capital Work in Progress</t>
  </si>
  <si>
    <t>=+ LT Receivables</t>
  </si>
  <si>
    <t>Other Assets</t>
  </si>
  <si>
    <t>=+ Other LT Assets</t>
  </si>
  <si>
    <t>1,02,260.9</t>
  </si>
  <si>
    <t>2,01,091.2</t>
  </si>
  <si>
    <t>2,76,751.7</t>
  </si>
  <si>
    <t>3,21,553.2</t>
  </si>
  <si>
    <t>2,97,692.1</t>
  </si>
  <si>
    <t>3,64,845.1</t>
  </si>
  <si>
    <t>4,20,496.7</t>
  </si>
  <si>
    <t>4,28,521.4</t>
  </si>
  <si>
    <t>3,25,661.2</t>
  </si>
  <si>
    <t>3,40,375.4</t>
  </si>
  <si>
    <t>Total fixed assets</t>
  </si>
  <si>
    <t>49,63,245.0</t>
  </si>
  <si>
    <t>46,09,444.0</t>
  </si>
  <si>
    <t>44,26,404.0</t>
  </si>
  <si>
    <t>=+ Total Intangible Assets</t>
  </si>
  <si>
    <t>Non-Current investments</t>
  </si>
  <si>
    <t>=+ Goodwill</t>
  </si>
  <si>
    <t>Deferred Tax assets</t>
  </si>
  <si>
    <t>=+ Other Intangible Assets</t>
  </si>
  <si>
    <t>Long term loans and advances</t>
  </si>
  <si>
    <t>=+ Prepaid Expense</t>
  </si>
  <si>
    <t>1,16,768.5</t>
  </si>
  <si>
    <t>Other non-current Assets</t>
  </si>
  <si>
    <t>-11,82,983.0</t>
  </si>
  <si>
    <t>-10,03,004.0</t>
  </si>
  <si>
    <t>-8,54,150.0</t>
  </si>
  <si>
    <t>=+ Deferred Tax Assets</t>
  </si>
  <si>
    <t>Total Non-Current Assets</t>
  </si>
  <si>
    <t>38,11,872.0</t>
  </si>
  <si>
    <t>36,48,531.0</t>
  </si>
  <si>
    <t>35,83,252.0</t>
  </si>
  <si>
    <t>=+ Investments in Affiliates</t>
  </si>
  <si>
    <t>1,05,221.4</t>
  </si>
  <si>
    <t>1,32,520.9</t>
  </si>
  <si>
    <t>1,51,309.6</t>
  </si>
  <si>
    <t>CURRENT ASSETS</t>
  </si>
  <si>
    <t>=+ Misc LT Assets</t>
  </si>
  <si>
    <t>1,96,175</t>
  </si>
  <si>
    <t>1,94,470</t>
  </si>
  <si>
    <t>2,25,849</t>
  </si>
  <si>
    <t>2,09,011</t>
  </si>
  <si>
    <t>2,52,077</t>
  </si>
  <si>
    <t>3,02,149</t>
  </si>
  <si>
    <t>2,16,049</t>
  </si>
  <si>
    <t>Current Investments</t>
  </si>
  <si>
    <t>Total Noncurrent Assets</t>
  </si>
  <si>
    <t>17,78,332</t>
  </si>
  <si>
    <t>19,36,870</t>
  </si>
  <si>
    <t>21,84,883</t>
  </si>
  <si>
    <t>24,30,920</t>
  </si>
  <si>
    <t>29,84,148</t>
  </si>
  <si>
    <t>32,19,222</t>
  </si>
  <si>
    <t>34,21,490</t>
  </si>
  <si>
    <t>35,83,252</t>
  </si>
  <si>
    <t>36,48,531</t>
  </si>
  <si>
    <t>38,21,872</t>
  </si>
  <si>
    <t>Inventories</t>
  </si>
  <si>
    <t>1,80,192.0</t>
  </si>
  <si>
    <t>1,42,403.0</t>
  </si>
  <si>
    <t>1,01,392.0</t>
  </si>
  <si>
    <t>21,96,248.0</t>
  </si>
  <si>
    <t>22,45,711.2</t>
  </si>
  <si>
    <t>24,84,973.6</t>
  </si>
  <si>
    <t>28,23,616.7</t>
  </si>
  <si>
    <t>34,66,611.6</t>
  </si>
  <si>
    <t>37,84,854.4</t>
  </si>
  <si>
    <t>39,88,876.4</t>
  </si>
  <si>
    <t>41,65,964.1</t>
  </si>
  <si>
    <t>44,79,132.5</t>
  </si>
  <si>
    <t>48,01,965.7</t>
  </si>
  <si>
    <t>Trade Receivables</t>
  </si>
  <si>
    <t>3,33,496.0</t>
  </si>
  <si>
    <t>3,01,124.0</t>
  </si>
  <si>
    <t>2,79,708.0</t>
  </si>
  <si>
    <t>Cash and Cash Equivalents</t>
  </si>
  <si>
    <t>Liabilities &amp; Shareholders' Equity</t>
  </si>
  <si>
    <t>Short term loans and Advancements</t>
  </si>
  <si>
    <t>=+ Payables &amp; Accruals</t>
  </si>
  <si>
    <t>1,14,012.7</t>
  </si>
  <si>
    <t>2,14,879.7</t>
  </si>
  <si>
    <t>1,09,893.1</t>
  </si>
  <si>
    <t>1,25,982.2</t>
  </si>
  <si>
    <t>1,51,773.9</t>
  </si>
  <si>
    <t>1,43,611.2</t>
  </si>
  <si>
    <t>4,04,641.8</t>
  </si>
  <si>
    <t>3,90,420.6</t>
  </si>
  <si>
    <t>4,09,432.9</t>
  </si>
  <si>
    <t>Other Current Assets</t>
  </si>
  <si>
    <t>2,84,798.0</t>
  </si>
  <si>
    <t>2,60,009.0</t>
  </si>
  <si>
    <t>1,07,890.0</t>
  </si>
  <si>
    <t>=+ Accounts Payable</t>
  </si>
  <si>
    <t>1,01,085.8</t>
  </si>
  <si>
    <t>1,12,773.2</t>
  </si>
  <si>
    <t>1,13,561.6</t>
  </si>
  <si>
    <t>1,13,379.5</t>
  </si>
  <si>
    <t>8,68,636.0</t>
  </si>
  <si>
    <t>7,54,730.0</t>
  </si>
  <si>
    <t>=+ Accrued Taxes</t>
  </si>
  <si>
    <t>=+ Interest &amp; Dividends Payable</t>
  </si>
  <si>
    <t>46,80,508.0</t>
  </si>
  <si>
    <t>44,03,261.0</t>
  </si>
  <si>
    <t>38,83,952.0</t>
  </si>
  <si>
    <t>=+ Other Payables &amp; Accruals</t>
  </si>
  <si>
    <t>1,45,907.8</t>
  </si>
  <si>
    <t>2,63,744.7</t>
  </si>
  <si>
    <t>2,47,056.9</t>
  </si>
  <si>
    <t>2,67,298.8</t>
  </si>
  <si>
    <t>Working Capital</t>
  </si>
  <si>
    <t>-1,15,405.0</t>
  </si>
  <si>
    <t>-1,03,469.0</t>
  </si>
  <si>
    <t>-4,66,016.0</t>
  </si>
  <si>
    <t>=+ ST Debt</t>
  </si>
  <si>
    <t>1,32,384.9</t>
  </si>
  <si>
    <t>2,59,584.2</t>
  </si>
  <si>
    <t>2,46,096.5</t>
  </si>
  <si>
    <t>2,89,213.8</t>
  </si>
  <si>
    <t>2,78,726.8</t>
  </si>
  <si>
    <t>3,34,255.5</t>
  </si>
  <si>
    <t>4,50,781.8</t>
  </si>
  <si>
    <t>Change in Working Capital</t>
  </si>
  <si>
    <t>3,62,547.0</t>
  </si>
  <si>
    <t>=+ ST Borrowings</t>
  </si>
  <si>
    <t>1,56,417.1</t>
  </si>
  <si>
    <t>1,65,562.3</t>
  </si>
  <si>
    <t>1,37,067.2</t>
  </si>
  <si>
    <t>2,06,961.1</t>
  </si>
  <si>
    <t>4,48,253.3</t>
  </si>
  <si>
    <t>=+ ST Lease Liabilities</t>
  </si>
  <si>
    <t>=+ ST Finance Leases</t>
  </si>
  <si>
    <t>=+ Current Portion of LT Debt</t>
  </si>
  <si>
    <t>1,03,167.1</t>
  </si>
  <si>
    <t>1,50,528.7</t>
  </si>
  <si>
    <t>1,91,536.0</t>
  </si>
  <si>
    <t>1,25,126.9</t>
  </si>
  <si>
    <t>=+ Other ST Liabilities</t>
  </si>
  <si>
    <t>1,56,559.8</t>
  </si>
  <si>
    <t>2,51,766.1</t>
  </si>
  <si>
    <t>1,39,429.2</t>
  </si>
  <si>
    <t>2,14,221.8</t>
  </si>
  <si>
    <t>3,60,959.1</t>
  </si>
  <si>
    <t>2,47,546.9</t>
  </si>
  <si>
    <t>2,73,638.6</t>
  </si>
  <si>
    <t>1,33,525.2</t>
  </si>
  <si>
    <t>1,23,828.7</t>
  </si>
  <si>
    <t>=+ Deferred Revenue</t>
  </si>
  <si>
    <t>=+ Derivatives &amp; Hedging</t>
  </si>
  <si>
    <t>Trade receivable turnover ratio</t>
  </si>
  <si>
    <t>=+ Deferred Tax Liabilities</t>
  </si>
  <si>
    <t>Inventory turnover ratio</t>
  </si>
  <si>
    <t>=+ Misc ST Liabilities</t>
  </si>
  <si>
    <t>1,56,513.9</t>
  </si>
  <si>
    <t>2,73,463.6</t>
  </si>
  <si>
    <t>Accounts Payable turnover ratio</t>
  </si>
  <si>
    <t>3,59,463.3</t>
  </si>
  <si>
    <t>3,35,415.1</t>
  </si>
  <si>
    <t>3,85,504.3</t>
  </si>
  <si>
    <t>4,56,499.8</t>
  </si>
  <si>
    <t>7,46,525.5</t>
  </si>
  <si>
    <t>6,45,417.3</t>
  </si>
  <si>
    <t>7,06,463.6</t>
  </si>
  <si>
    <t>7,66,717.9</t>
  </si>
  <si>
    <t>8,58,201.3</t>
  </si>
  <si>
    <t>9,84,043.4</t>
  </si>
  <si>
    <t>Cash ratio</t>
  </si>
  <si>
    <t>=+ LT Debt</t>
  </si>
  <si>
    <t>9,33,629.2</t>
  </si>
  <si>
    <t>9,12,054.9</t>
  </si>
  <si>
    <t>10,40,751.2</t>
  </si>
  <si>
    <t>11,67,758.1</t>
  </si>
  <si>
    <t>14,70,637.1</t>
  </si>
  <si>
    <t>17,60,200.2</t>
  </si>
  <si>
    <t>18,12,719.1</t>
  </si>
  <si>
    <t>18,28,338.8</t>
  </si>
  <si>
    <t>18,94,876.1</t>
  </si>
  <si>
    <t>Working Capital Turnover ratio</t>
  </si>
  <si>
    <t>=+ LT Borrowings</t>
  </si>
  <si>
    <t>9,32,947.8</t>
  </si>
  <si>
    <t>17,52,826.1</t>
  </si>
  <si>
    <t>18,05,362.1</t>
  </si>
  <si>
    <t>18,18,711.9</t>
  </si>
  <si>
    <t>18,78,835.7</t>
  </si>
  <si>
    <t>19,02,149.7</t>
  </si>
  <si>
    <t>Net PPE turnover ratio</t>
  </si>
  <si>
    <t>=+ LT Lease Liabilities</t>
  </si>
  <si>
    <t>=+ LT Finance Leases</t>
  </si>
  <si>
    <t>=+ Other LT Liabilities</t>
  </si>
  <si>
    <t>1,54,246.4</t>
  </si>
  <si>
    <t>1,06,804.9</t>
  </si>
  <si>
    <t>1,57,673.4</t>
  </si>
  <si>
    <t>1,77,071.9</t>
  </si>
  <si>
    <t>1,79,565.9</t>
  </si>
  <si>
    <t>2,16,518.9</t>
  </si>
  <si>
    <t>2,46,171.5</t>
  </si>
  <si>
    <t>=+ Accrued Liabilities</t>
  </si>
  <si>
    <t>Projections</t>
  </si>
  <si>
    <t>=+ Pension Liabilities</t>
  </si>
  <si>
    <t>=+ Deferred Compensation</t>
  </si>
  <si>
    <t>Net PPE</t>
  </si>
  <si>
    <t>1,04,016.3</t>
  </si>
  <si>
    <t>1,09,516.7</t>
  </si>
  <si>
    <t>1,52,318.3</t>
  </si>
  <si>
    <t>Long Term Borrowings</t>
  </si>
  <si>
    <t>25,96,115.2</t>
  </si>
  <si>
    <t>24,44,236.9</t>
  </si>
  <si>
    <t>23,01,243.8</t>
  </si>
  <si>
    <t>21,66,616.1</t>
  </si>
  <si>
    <t>20,39,864.4</t>
  </si>
  <si>
    <t>=+ Misc LT Liabilities</t>
  </si>
  <si>
    <t>Total Noncurrent Liabilities</t>
  </si>
  <si>
    <t>10,06,965.5</t>
  </si>
  <si>
    <t>9,86,607.3</t>
  </si>
  <si>
    <t>11,13,056.5</t>
  </si>
  <si>
    <t>13,22,004.5</t>
  </si>
  <si>
    <t>15,77,442.0</t>
  </si>
  <si>
    <t>19,17,873.6</t>
  </si>
  <si>
    <t>19,89,791.0</t>
  </si>
  <si>
    <t>20,07,904.7</t>
  </si>
  <si>
    <t>21,11,395.0</t>
  </si>
  <si>
    <t>21,66,699.5</t>
  </si>
  <si>
    <t>Total Liabilities</t>
  </si>
  <si>
    <t>13,66,428.8</t>
  </si>
  <si>
    <t>13,22,022.4</t>
  </si>
  <si>
    <t>14,98,560.8</t>
  </si>
  <si>
    <t>17,78,504.3</t>
  </si>
  <si>
    <t>23,23,967.5</t>
  </si>
  <si>
    <t>25,63,290.9</t>
  </si>
  <si>
    <t>26,96,254.6</t>
  </si>
  <si>
    <t>27,74,622.6</t>
  </si>
  <si>
    <t>29,69,596.3</t>
  </si>
  <si>
    <t>31,50,742.9</t>
  </si>
  <si>
    <t>=+ Preferred Equity and Hybrid Capital</t>
  </si>
  <si>
    <t>=+ Share Capital &amp; APIC</t>
  </si>
  <si>
    <t>1,04,738.0</t>
  </si>
  <si>
    <t>1,04,739.2</t>
  </si>
  <si>
    <t>1,21,230.2</t>
  </si>
  <si>
    <t>=+ Common Stock</t>
  </si>
  <si>
    <t>=+ Additional Paid in Capital</t>
  </si>
  <si>
    <t>- Treasury Stock</t>
  </si>
  <si>
    <t>=+ Retained Earnings</t>
  </si>
  <si>
    <t>1,10,093.5</t>
  </si>
  <si>
    <t>1,40,541.6</t>
  </si>
  <si>
    <t>2,41,561.1</t>
  </si>
  <si>
    <t>3,45,241.1</t>
  </si>
  <si>
    <t>4,98,305.1</t>
  </si>
  <si>
    <t>=+ Other Equity</t>
  </si>
  <si>
    <t>7,09,585.0</t>
  </si>
  <si>
    <t>7,76,731.3</t>
  </si>
  <si>
    <t>8,37,103.8</t>
  </si>
  <si>
    <t>8,90,856.3</t>
  </si>
  <si>
    <t>9,01,328.6</t>
  </si>
  <si>
    <t>9,57,067.9</t>
  </si>
  <si>
    <t>#########</t>
  </si>
  <si>
    <t>Equity Before Minority Interest</t>
  </si>
  <si>
    <t>8,20,939.8</t>
  </si>
  <si>
    <t>9,15,755.8</t>
  </si>
  <si>
    <t>9,78,380.2</t>
  </si>
  <si>
    <t>=+ Minority/Non Controlling Interest</t>
  </si>
  <si>
    <t>Total Equity</t>
  </si>
  <si>
    <t>8,29,819</t>
  </si>
  <si>
    <t>9,23,689</t>
  </si>
  <si>
    <t>9,86,413</t>
  </si>
  <si>
    <t>10,45,112</t>
  </si>
  <si>
    <t>11,42,644</t>
  </si>
  <si>
    <t>12,21,564</t>
  </si>
  <si>
    <t>12,92,622</t>
  </si>
  <si>
    <t>13,91,342</t>
  </si>
  <si>
    <t>15,09,536</t>
  </si>
  <si>
    <t>16,51,223</t>
  </si>
  <si>
    <t>Total Liabilities &amp; Equity</t>
  </si>
  <si>
    <t>21,96,248</t>
  </si>
  <si>
    <t>22,45,711</t>
  </si>
  <si>
    <t>24,84,974</t>
  </si>
  <si>
    <t>28,23,617</t>
  </si>
  <si>
    <t>34,66,612</t>
  </si>
  <si>
    <t>37,84,854</t>
  </si>
  <si>
    <t>39,88,876</t>
  </si>
  <si>
    <t>41,65,964</t>
  </si>
  <si>
    <t>44,79,133</t>
  </si>
  <si>
    <t>48,01,966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</si>
  <si>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</si>
  <si>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</si>
  <si>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</si>
  <si>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</si>
  <si>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</si>
  <si>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Percent Of Foreign Ownership</t>
  </si>
  <si>
    <t>Number Of Shareholders</t>
  </si>
  <si>
    <t>7,01,222.0</t>
  </si>
  <si>
    <t>6,82,947.0</t>
  </si>
  <si>
    <t>6,31,312.0</t>
  </si>
  <si>
    <t>5,89,579.0</t>
  </si>
  <si>
    <t>5,61,689.0</t>
  </si>
  <si>
    <t>6,05,244.0</t>
  </si>
  <si>
    <t>7,79,609.0</t>
  </si>
  <si>
    <t>9,72,465.0</t>
  </si>
  <si>
    <t>10,10,831.0</t>
  </si>
  <si>
    <t>13,93,480.0</t>
  </si>
  <si>
    <t>Options Granted During Period</t>
  </si>
  <si>
    <t>Options Outstanding at Period End</t>
  </si>
  <si>
    <t>Net Debt</t>
  </si>
  <si>
    <t>8,61,130.00</t>
  </si>
  <si>
    <t>8,73,757.20</t>
  </si>
  <si>
    <t>10,38,932.00</t>
  </si>
  <si>
    <t>12,56,267.00</t>
  </si>
  <si>
    <t>17,00,887.00</t>
  </si>
  <si>
    <t>19,74,153.80</t>
  </si>
  <si>
    <t>20,54,236.40</t>
  </si>
  <si>
    <t>20,62,484.80</t>
  </si>
  <si>
    <t>21,79,146.30</t>
  </si>
  <si>
    <t>23,02,336.40</t>
  </si>
  <si>
    <t>Net Debt to Equity</t>
  </si>
  <si>
    <t>Tangible Common Equity Ratio</t>
  </si>
  <si>
    <t>Current Ratio</t>
  </si>
  <si>
    <t>Free Cash Flow to Firm</t>
  </si>
  <si>
    <t>Particulars</t>
  </si>
  <si>
    <t>Net Income</t>
  </si>
  <si>
    <t>Depreciation</t>
  </si>
  <si>
    <t>Interest Expense(1-T)</t>
  </si>
  <si>
    <t>CAPEX</t>
  </si>
  <si>
    <t>10,91,066.7</t>
  </si>
  <si>
    <t>FCFF</t>
  </si>
  <si>
    <t>-1,93,397.5</t>
  </si>
  <si>
    <t>Free Cash Flow to Equity</t>
  </si>
  <si>
    <t>NP - P = Change in LT Borrowings</t>
  </si>
  <si>
    <t>1,51,878.3</t>
  </si>
  <si>
    <t>1,42,993.1</t>
  </si>
  <si>
    <t>1,34,627.7</t>
  </si>
  <si>
    <t>1,26,751.7</t>
  </si>
  <si>
    <t>1,19,336.4</t>
  </si>
  <si>
    <t>FCFE</t>
  </si>
  <si>
    <t>-2,08,982.1</t>
  </si>
  <si>
    <t>-1,74,291.6</t>
  </si>
  <si>
    <t>-1,44,900.6</t>
  </si>
  <si>
    <t>-1,20,023.1</t>
  </si>
  <si>
    <t>-1,82,956.3</t>
  </si>
  <si>
    <t>Ratios Required</t>
  </si>
  <si>
    <t>Total shareholders equity</t>
  </si>
  <si>
    <t>Dividends paid</t>
  </si>
  <si>
    <t>Payout Ratio</t>
  </si>
  <si>
    <t>Retention ratio</t>
  </si>
  <si>
    <t>ROA</t>
  </si>
  <si>
    <t>ROE</t>
  </si>
  <si>
    <t>1.3.a (i)</t>
  </si>
  <si>
    <t>Terminal Growth rate using reinvestment rate and ROA capital</t>
  </si>
  <si>
    <t>Reinvestment rate</t>
  </si>
  <si>
    <t>g</t>
  </si>
  <si>
    <t>Cost of Capital</t>
  </si>
  <si>
    <t>FCFF in 2028</t>
  </si>
  <si>
    <t>Terminal value at end of 2028</t>
  </si>
  <si>
    <t>Terminal value at end of 2023</t>
  </si>
  <si>
    <t>1.3.a (ii)</t>
  </si>
  <si>
    <t>Terminal Growth rate using reinvestment rate and ROE capital</t>
  </si>
  <si>
    <t>FCFE in 2024</t>
  </si>
  <si>
    <t>We can't use the growing perpetuity condition since g &gt; r, i.e firm cash flow will grow to infinity and can't be discounted to get terminal value</t>
  </si>
  <si>
    <t>Terminal value in 2028</t>
  </si>
  <si>
    <t>1.3.b</t>
  </si>
  <si>
    <t>DCF Analysis of NTPC</t>
  </si>
  <si>
    <t>PV of Terminal Value</t>
  </si>
  <si>
    <t>NPV</t>
  </si>
  <si>
    <t>-$33,73,484.96</t>
  </si>
  <si>
    <t>The value comes out to be negative since g &gt; r.</t>
  </si>
  <si>
    <t>This is a no-convergence case, which means Terminal Value isn't finite.</t>
  </si>
  <si>
    <t>-$2,94,318.06</t>
  </si>
  <si>
    <t>This is a no-convergence case, which means NPV is infinite.</t>
  </si>
  <si>
    <t>BETA THROUGH REGRESSION = 0.888</t>
  </si>
  <si>
    <t>( Google Colab LINK )</t>
  </si>
  <si>
    <t>( 5 Years data is taken)</t>
  </si>
  <si>
    <t>Rf</t>
  </si>
  <si>
    <t>Interest Coverage Ratio</t>
  </si>
  <si>
    <t>Credit rating</t>
  </si>
  <si>
    <t>A-</t>
  </si>
  <si>
    <t>Default Spread</t>
  </si>
  <si>
    <t>Cost of Debt</t>
  </si>
  <si>
    <t>Source for Risk Free Rate</t>
  </si>
  <si>
    <t>Source for EBIT/Interest</t>
  </si>
  <si>
    <t>Source for Default Spread</t>
  </si>
  <si>
    <t>TAX</t>
  </si>
  <si>
    <t>Market Returns</t>
  </si>
  <si>
    <t>Market Risk Premium</t>
  </si>
  <si>
    <t>Cost Of Equity</t>
  </si>
  <si>
    <t>Price per share</t>
  </si>
  <si>
    <t>Market Value of Equity</t>
  </si>
  <si>
    <t>Interest</t>
  </si>
  <si>
    <t>T</t>
  </si>
  <si>
    <t>( Average Bond Maturity)</t>
  </si>
  <si>
    <t>Debt</t>
  </si>
  <si>
    <t>Source</t>
  </si>
  <si>
    <t>Market Value of Debt</t>
  </si>
  <si>
    <t>D/E</t>
  </si>
  <si>
    <t>D/V</t>
  </si>
  <si>
    <t>E/V</t>
  </si>
  <si>
    <t>COST OF CAPITAL</t>
  </si>
  <si>
    <t>Relative valuation of company</t>
  </si>
  <si>
    <t>(NTPC belongs to Power plant &amp; Power generation industry)</t>
  </si>
  <si>
    <t>Comparable Companies:</t>
  </si>
  <si>
    <t>POWERGRID</t>
  </si>
  <si>
    <t>ADANIPOWER</t>
  </si>
  <si>
    <t>TATAPOWER</t>
  </si>
  <si>
    <t>Outstanding shares (as of March 2024)</t>
  </si>
  <si>
    <t>₹9,30,98,00,000</t>
  </si>
  <si>
    <t>₹4,05,82,21,681</t>
  </si>
  <si>
    <t>₹3,19,00,00,000</t>
  </si>
  <si>
    <t>Share price (as of March 2024) in rupees</t>
  </si>
  <si>
    <t>Market Capitalization (Billion) in rupees</t>
  </si>
  <si>
    <t>Net income (billion) in rupees</t>
  </si>
  <si>
    <t>33.30</t>
  </si>
  <si>
    <t>P/E</t>
  </si>
  <si>
    <t>Industry P/E ratio</t>
  </si>
  <si>
    <t>Given data on NTPC</t>
  </si>
  <si>
    <t>NTPC</t>
  </si>
  <si>
    <t>Outstanding shares (as of March 27th, 2024)</t>
  </si>
  <si>
    <t>Share price (as of March 27th, 2024) in rupees</t>
  </si>
  <si>
    <t>Valuation of NTPC using relative valuation</t>
  </si>
  <si>
    <t>Industry P/E</t>
  </si>
  <si>
    <t>Net income (billion) in rupees for UPL</t>
  </si>
  <si>
    <t>Predicted MV of Equity</t>
  </si>
  <si>
    <t>Offer price for 1 share (in rupees)</t>
  </si>
  <si>
    <t>Thus using relative valuation we can see that the P/E value of NTPC is lower than the industry average</t>
  </si>
  <si>
    <t>and hence it has overpriced shares. Its current share price is 396 rupees while using relative valuation</t>
  </si>
  <si>
    <t>it should be priced at 52.45 rupees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</si>
</sst>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₹]#,##0.00"/>
    <numFmt numFmtId="181" formatCode="m/d/yyyy"/>
    <numFmt numFmtId="182" formatCode="&quot;$&quot;#,##0.00"/>
    <numFmt numFmtId="183" formatCode="mm/dd/yyyy"/>
  </numFmts>
  <fonts count="60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20"/>
      <color rgb="FF000000"/>
      <name val="Calibri"/>
      <charset val="134"/>
    </font>
    <font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6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4"/>
      <color rgb="FF000000"/>
      <name val="Calibri"/>
      <charset val="134"/>
    </font>
    <font>
      <sz val="8"/>
      <color rgb="FF232A31"/>
      <name val="Arial"/>
      <charset val="134"/>
    </font>
    <font>
      <u/>
      <sz val="10"/>
      <color rgb="FF0000FF"/>
      <name val="Arial"/>
      <charset val="134"/>
      <scheme val="minor"/>
    </font>
    <font>
      <b/>
      <i/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10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6100"/>
      <name val="Calibri"/>
      <charset val="134"/>
    </font>
    <font>
      <b/>
      <sz val="26"/>
      <color rgb="FF000000"/>
      <name val="Calibri"/>
      <charset val="134"/>
    </font>
    <font>
      <b/>
      <sz val="18"/>
      <color rgb="FF000000"/>
      <name val="Calibri"/>
      <charset val="134"/>
    </font>
    <font>
      <sz val="12"/>
      <color rgb="FF000000"/>
      <name val="Calibri"/>
      <charset val="134"/>
    </font>
    <font>
      <b/>
      <sz val="18"/>
      <color rgb="FFFFFFFF"/>
      <name val="Arial"/>
      <charset val="134"/>
    </font>
    <font>
      <sz val="16"/>
      <color rgb="FF000000"/>
      <name val="Calibri"/>
      <charset val="134"/>
    </font>
    <font>
      <b/>
      <sz val="20"/>
      <color rgb="FF000000"/>
      <name val="Calibri"/>
      <charset val="134"/>
    </font>
    <font>
      <b/>
      <sz val="12"/>
      <color rgb="FFFFFFFF"/>
      <name val="Arial"/>
      <charset val="134"/>
    </font>
    <font>
      <b/>
      <sz val="14"/>
      <color rgb="FF000000"/>
      <name val="Arial"/>
      <charset val="134"/>
    </font>
    <font>
      <b/>
      <sz val="10"/>
      <color rgb="FF333333"/>
      <name val="Arial"/>
      <charset val="134"/>
    </font>
    <font>
      <sz val="10"/>
      <color rgb="FF333333"/>
      <name val="Arial"/>
      <charset val="134"/>
    </font>
    <font>
      <i/>
      <sz val="10"/>
      <color rgb="FF333333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i/>
      <sz val="14"/>
      <color rgb="FFFFFFFF"/>
      <name val="Arial"/>
      <charset val="134"/>
    </font>
    <font>
      <sz val="10"/>
      <color rgb="FF000000"/>
      <name val="Calibri"/>
      <charset val="134"/>
    </font>
    <font>
      <i/>
      <sz val="10"/>
      <color rgb="FF000000"/>
      <name val="Arial"/>
      <charset val="134"/>
    </font>
    <font>
      <sz val="11"/>
      <color rgb="FFFFFFFF"/>
      <name val="Calibri"/>
      <charset val="134"/>
    </font>
    <font>
      <b/>
      <sz val="12"/>
      <color rgb="FF333333"/>
      <name val="Arial"/>
      <charset val="134"/>
    </font>
    <font>
      <b/>
      <sz val="16"/>
      <color rgb="FFFFFFFF"/>
      <name val="Arial"/>
      <charset val="134"/>
    </font>
    <font>
      <b/>
      <sz val="10"/>
      <color rgb="FFFFFFFF"/>
      <name val="Arial"/>
      <charset val="134"/>
    </font>
    <font>
      <sz val="14"/>
      <color theme="0"/>
      <name val="Roboto"/>
      <charset val="134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4B083"/>
        <bgColor rgb="FFF4B083"/>
      </patternFill>
    </fill>
    <fill>
      <patternFill patternType="solid">
        <fgColor rgb="FFC6EFCE"/>
        <bgColor rgb="FFC6EFCE"/>
      </patternFill>
    </fill>
    <fill>
      <patternFill patternType="solid">
        <fgColor rgb="FF4F81BD"/>
        <bgColor rgb="FF4F81BD"/>
      </patternFill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4" tint="-0.25"/>
        <bgColor rgb="FF1155CC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0" fillId="0" borderId="0" applyFont="0" applyFill="0" applyBorder="0" applyAlignment="0" applyProtection="0">
      <alignment vertical="center"/>
    </xf>
    <xf numFmtId="177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178" fontId="40" fillId="0" borderId="0" applyFont="0" applyFill="0" applyBorder="0" applyAlignment="0" applyProtection="0">
      <alignment vertical="center"/>
    </xf>
    <xf numFmtId="179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16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9" borderId="19" applyNumberFormat="0" applyAlignment="0" applyProtection="0">
      <alignment vertical="center"/>
    </xf>
    <xf numFmtId="0" fontId="50" fillId="20" borderId="20" applyNumberFormat="0" applyAlignment="0" applyProtection="0">
      <alignment vertical="center"/>
    </xf>
    <xf numFmtId="0" fontId="51" fillId="20" borderId="19" applyNumberFormat="0" applyAlignment="0" applyProtection="0">
      <alignment vertical="center"/>
    </xf>
    <xf numFmtId="0" fontId="52" fillId="21" borderId="21" applyNumberFormat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</cellStyleXfs>
  <cellXfs count="18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/>
    <xf numFmtId="180" fontId="1" fillId="0" borderId="1" xfId="0" applyNumberFormat="1" applyFont="1" applyBorder="1" applyAlignment="1">
      <alignment horizontal="right"/>
    </xf>
    <xf numFmtId="180" fontId="1" fillId="0" borderId="1" xfId="0" applyNumberFormat="1" applyFont="1" applyBorder="1" applyAlignment="1"/>
    <xf numFmtId="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4" fillId="2" borderId="0" xfId="0" applyFont="1" applyFill="1" applyAlignment="1"/>
    <xf numFmtId="181" fontId="1" fillId="2" borderId="0" xfId="0" applyNumberFormat="1" applyFont="1" applyFill="1" applyAlignment="1"/>
    <xf numFmtId="0" fontId="1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0" fontId="1" fillId="0" borderId="0" xfId="0" applyFont="1" applyAlignment="1"/>
    <xf numFmtId="0" fontId="1" fillId="2" borderId="1" xfId="0" applyFont="1" applyFill="1" applyBorder="1" applyAlignment="1"/>
    <xf numFmtId="180" fontId="7" fillId="0" borderId="1" xfId="0" applyNumberFormat="1" applyFont="1" applyBorder="1" applyAlignment="1"/>
    <xf numFmtId="0" fontId="7" fillId="0" borderId="1" xfId="0" applyFont="1" applyBorder="1" applyAlignment="1"/>
    <xf numFmtId="0" fontId="1" fillId="2" borderId="1" xfId="0" applyFont="1" applyFill="1" applyBorder="1" applyAlignment="1">
      <alignment horizontal="right"/>
    </xf>
    <xf numFmtId="0" fontId="8" fillId="2" borderId="0" xfId="0" applyFont="1" applyFill="1" applyAlignment="1"/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180" fontId="1" fillId="5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10" fontId="7" fillId="0" borderId="0" xfId="0" applyNumberFormat="1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9" fontId="7" fillId="6" borderId="0" xfId="0" applyNumberFormat="1" applyFont="1" applyFill="1" applyAlignment="1"/>
    <xf numFmtId="10" fontId="7" fillId="7" borderId="0" xfId="0" applyNumberFormat="1" applyFont="1" applyFill="1"/>
    <xf numFmtId="9" fontId="7" fillId="0" borderId="0" xfId="0" applyNumberFormat="1" applyFont="1" applyAlignment="1"/>
    <xf numFmtId="10" fontId="7" fillId="0" borderId="0" xfId="0" applyNumberFormat="1" applyFont="1"/>
    <xf numFmtId="182" fontId="7" fillId="0" borderId="0" xfId="0" applyNumberFormat="1" applyFont="1"/>
    <xf numFmtId="0" fontId="7" fillId="7" borderId="0" xfId="0" applyFont="1" applyFill="1"/>
    <xf numFmtId="10" fontId="11" fillId="3" borderId="0" xfId="0" applyNumberFormat="1" applyFont="1" applyFill="1" applyAlignment="1"/>
    <xf numFmtId="0" fontId="1" fillId="3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left"/>
    </xf>
    <xf numFmtId="0" fontId="12" fillId="0" borderId="2" xfId="0" applyFont="1" applyBorder="1"/>
    <xf numFmtId="0" fontId="1" fillId="2" borderId="2" xfId="0" applyFont="1" applyFill="1" applyBorder="1" applyAlignment="1"/>
    <xf numFmtId="1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/>
    <xf numFmtId="0" fontId="4" fillId="3" borderId="3" xfId="0" applyFont="1" applyFill="1" applyBorder="1" applyAlignment="1"/>
    <xf numFmtId="10" fontId="1" fillId="4" borderId="4" xfId="0" applyNumberFormat="1" applyFont="1" applyFill="1" applyBorder="1" applyAlignment="1">
      <alignment horizontal="right"/>
    </xf>
    <xf numFmtId="0" fontId="4" fillId="3" borderId="5" xfId="0" applyFont="1" applyFill="1" applyBorder="1" applyAlignment="1"/>
    <xf numFmtId="10" fontId="1" fillId="4" borderId="6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0" fontId="1" fillId="4" borderId="8" xfId="0" applyFont="1" applyFill="1" applyBorder="1" applyAlignment="1">
      <alignment horizontal="right"/>
    </xf>
    <xf numFmtId="0" fontId="13" fillId="0" borderId="0" xfId="0" applyFont="1" applyAlignment="1"/>
    <xf numFmtId="0" fontId="14" fillId="0" borderId="0" xfId="0" applyFont="1" applyAlignment="1"/>
    <xf numFmtId="0" fontId="1" fillId="3" borderId="3" xfId="0" applyFont="1" applyFill="1" applyBorder="1" applyAlignment="1"/>
    <xf numFmtId="0" fontId="15" fillId="4" borderId="4" xfId="0" applyFont="1" applyFill="1" applyBorder="1" applyAlignment="1">
      <alignment horizontal="right"/>
    </xf>
    <xf numFmtId="0" fontId="1" fillId="3" borderId="7" xfId="0" applyFont="1" applyFill="1" applyBorder="1" applyAlignment="1"/>
    <xf numFmtId="0" fontId="15" fillId="4" borderId="8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4" fillId="0" borderId="1" xfId="0" applyFont="1" applyBorder="1" applyAlignment="1"/>
    <xf numFmtId="0" fontId="4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15" fillId="5" borderId="1" xfId="0" applyFont="1" applyFill="1" applyBorder="1" applyAlignment="1">
      <alignment horizontal="right"/>
    </xf>
    <xf numFmtId="0" fontId="16" fillId="5" borderId="1" xfId="0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8" borderId="1" xfId="0" applyFont="1" applyFill="1" applyBorder="1" applyAlignment="1"/>
    <xf numFmtId="0" fontId="1" fillId="0" borderId="9" xfId="0" applyFont="1" applyBorder="1" applyAlignment="1"/>
    <xf numFmtId="0" fontId="4" fillId="8" borderId="10" xfId="0" applyFont="1" applyFill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17" fillId="9" borderId="1" xfId="0" applyFont="1" applyFill="1" applyBorder="1" applyAlignment="1"/>
    <xf numFmtId="0" fontId="17" fillId="9" borderId="9" xfId="0" applyFont="1" applyFill="1" applyBorder="1" applyAlignment="1"/>
    <xf numFmtId="0" fontId="17" fillId="9" borderId="9" xfId="0" applyFont="1" applyFill="1" applyBorder="1" applyAlignment="1">
      <alignment horizontal="right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/>
    <xf numFmtId="0" fontId="20" fillId="2" borderId="11" xfId="0" applyFont="1" applyFill="1" applyBorder="1" applyAlignment="1">
      <alignment horizontal="center"/>
    </xf>
    <xf numFmtId="0" fontId="12" fillId="0" borderId="12" xfId="0" applyFont="1" applyBorder="1"/>
    <xf numFmtId="0" fontId="12" fillId="0" borderId="9" xfId="0" applyFont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3" borderId="12" xfId="0" applyFont="1" applyFill="1" applyBorder="1" applyAlignment="1"/>
    <xf numFmtId="0" fontId="4" fillId="3" borderId="9" xfId="0" applyFont="1" applyFill="1" applyBorder="1" applyAlignment="1"/>
    <xf numFmtId="0" fontId="4" fillId="3" borderId="13" xfId="0" applyFont="1" applyFill="1" applyBorder="1" applyAlignment="1"/>
    <xf numFmtId="0" fontId="1" fillId="3" borderId="0" xfId="0" applyFont="1" applyFill="1" applyAlignment="1"/>
    <xf numFmtId="0" fontId="1" fillId="3" borderId="13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10" xfId="0" applyFont="1" applyFill="1" applyBorder="1" applyAlignment="1"/>
    <xf numFmtId="0" fontId="1" fillId="3" borderId="14" xfId="0" applyFont="1" applyFill="1" applyBorder="1" applyAlignment="1"/>
    <xf numFmtId="0" fontId="1" fillId="3" borderId="10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21" fillId="10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10" borderId="1" xfId="0" applyFont="1" applyFill="1" applyBorder="1" applyAlignment="1">
      <alignment horizontal="left"/>
    </xf>
    <xf numFmtId="0" fontId="25" fillId="2" borderId="1" xfId="0" applyFont="1" applyFill="1" applyBorder="1" applyAlignment="1"/>
    <xf numFmtId="49" fontId="26" fillId="2" borderId="1" xfId="0" applyNumberFormat="1" applyFont="1" applyFill="1" applyBorder="1" applyAlignment="1">
      <alignment horizontal="left"/>
    </xf>
    <xf numFmtId="10" fontId="1" fillId="0" borderId="1" xfId="0" applyNumberFormat="1" applyFont="1" applyBorder="1" applyAlignment="1">
      <alignment horizontal="right"/>
    </xf>
    <xf numFmtId="49" fontId="27" fillId="2" borderId="1" xfId="0" applyNumberFormat="1" applyFont="1" applyFill="1" applyBorder="1" applyAlignment="1"/>
    <xf numFmtId="49" fontId="27" fillId="2" borderId="1" xfId="0" applyNumberFormat="1" applyFont="1" applyFill="1" applyBorder="1" applyAlignment="1">
      <alignment horizontal="left"/>
    </xf>
    <xf numFmtId="49" fontId="28" fillId="2" borderId="1" xfId="0" applyNumberFormat="1" applyFont="1" applyFill="1" applyBorder="1" applyAlignment="1">
      <alignment horizontal="left"/>
    </xf>
    <xf numFmtId="49" fontId="29" fillId="2" borderId="1" xfId="0" applyNumberFormat="1" applyFont="1" applyFill="1" applyBorder="1" applyAlignment="1"/>
    <xf numFmtId="49" fontId="25" fillId="2" borderId="1" xfId="0" applyNumberFormat="1" applyFont="1" applyFill="1" applyBorder="1" applyAlignment="1"/>
    <xf numFmtId="49" fontId="30" fillId="2" borderId="1" xfId="0" applyNumberFormat="1" applyFont="1" applyFill="1" applyBorder="1" applyAlignment="1"/>
    <xf numFmtId="0" fontId="31" fillId="10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right"/>
    </xf>
    <xf numFmtId="183" fontId="30" fillId="2" borderId="1" xfId="0" applyNumberFormat="1" applyFont="1" applyFill="1" applyBorder="1" applyAlignment="1">
      <alignment horizontal="right"/>
    </xf>
    <xf numFmtId="0" fontId="30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30" fillId="2" borderId="1" xfId="0" applyNumberFormat="1" applyFont="1" applyFill="1" applyBorder="1" applyAlignment="1">
      <alignment horizontal="right"/>
    </xf>
    <xf numFmtId="0" fontId="29" fillId="2" borderId="1" xfId="0" applyFont="1" applyFill="1" applyBorder="1" applyAlignment="1">
      <alignment horizontal="right"/>
    </xf>
    <xf numFmtId="0" fontId="33" fillId="2" borderId="1" xfId="0" applyFont="1" applyFill="1" applyBorder="1" applyAlignment="1">
      <alignment horizontal="right"/>
    </xf>
    <xf numFmtId="4" fontId="33" fillId="2" borderId="1" xfId="0" applyNumberFormat="1" applyFont="1" applyFill="1" applyBorder="1" applyAlignment="1">
      <alignment horizontal="right"/>
    </xf>
    <xf numFmtId="0" fontId="25" fillId="2" borderId="1" xfId="0" applyFont="1" applyFill="1" applyBorder="1" applyAlignment="1">
      <alignment horizontal="right"/>
    </xf>
    <xf numFmtId="4" fontId="25" fillId="2" borderId="1" xfId="0" applyNumberFormat="1" applyFont="1" applyFill="1" applyBorder="1" applyAlignment="1">
      <alignment horizontal="right"/>
    </xf>
    <xf numFmtId="3" fontId="30" fillId="2" borderId="1" xfId="0" applyNumberFormat="1" applyFont="1" applyFill="1" applyBorder="1" applyAlignment="1">
      <alignment horizontal="right"/>
    </xf>
    <xf numFmtId="4" fontId="29" fillId="2" borderId="1" xfId="0" applyNumberFormat="1" applyFont="1" applyFill="1" applyBorder="1" applyAlignment="1">
      <alignment horizontal="right"/>
    </xf>
    <xf numFmtId="0" fontId="19" fillId="0" borderId="15" xfId="0" applyFont="1" applyBorder="1" applyAlignment="1"/>
    <xf numFmtId="0" fontId="4" fillId="0" borderId="4" xfId="0" applyFont="1" applyBorder="1" applyAlignment="1"/>
    <xf numFmtId="0" fontId="1" fillId="0" borderId="10" xfId="0" applyFont="1" applyBorder="1" applyAlignment="1"/>
    <xf numFmtId="0" fontId="4" fillId="0" borderId="8" xfId="0" applyFont="1" applyBorder="1" applyAlignment="1"/>
    <xf numFmtId="0" fontId="4" fillId="0" borderId="13" xfId="0" applyFont="1" applyBorder="1" applyAlignment="1"/>
    <xf numFmtId="0" fontId="34" fillId="11" borderId="6" xfId="0" applyFont="1" applyFill="1" applyBorder="1" applyAlignment="1">
      <alignment horizontal="right"/>
    </xf>
    <xf numFmtId="0" fontId="1" fillId="12" borderId="6" xfId="0" applyFont="1" applyFill="1" applyBorder="1" applyAlignment="1">
      <alignment horizontal="right"/>
    </xf>
    <xf numFmtId="4" fontId="34" fillId="11" borderId="6" xfId="0" applyNumberFormat="1" applyFont="1" applyFill="1" applyBorder="1" applyAlignment="1">
      <alignment horizontal="right"/>
    </xf>
    <xf numFmtId="4" fontId="1" fillId="12" borderId="6" xfId="0" applyNumberFormat="1" applyFont="1" applyFill="1" applyBorder="1" applyAlignment="1">
      <alignment horizontal="right"/>
    </xf>
    <xf numFmtId="0" fontId="4" fillId="0" borderId="10" xfId="0" applyFont="1" applyBorder="1" applyAlignment="1"/>
    <xf numFmtId="0" fontId="34" fillId="11" borderId="8" xfId="0" applyFont="1" applyFill="1" applyBorder="1" applyAlignment="1">
      <alignment horizontal="right"/>
    </xf>
    <xf numFmtId="0" fontId="1" fillId="12" borderId="8" xfId="0" applyFont="1" applyFill="1" applyBorder="1" applyAlignment="1">
      <alignment horizontal="right"/>
    </xf>
    <xf numFmtId="0" fontId="4" fillId="0" borderId="0" xfId="0" applyFont="1" applyAlignment="1"/>
    <xf numFmtId="49" fontId="35" fillId="2" borderId="1" xfId="0" applyNumberFormat="1" applyFont="1" applyFill="1" applyBorder="1" applyAlignment="1"/>
    <xf numFmtId="0" fontId="27" fillId="2" borderId="1" xfId="0" applyFont="1" applyFill="1" applyBorder="1" applyAlignment="1"/>
    <xf numFmtId="3" fontId="29" fillId="2" borderId="1" xfId="0" applyNumberFormat="1" applyFont="1" applyFill="1" applyBorder="1" applyAlignment="1">
      <alignment horizontal="right"/>
    </xf>
    <xf numFmtId="10" fontId="5" fillId="2" borderId="1" xfId="0" applyNumberFormat="1" applyFont="1" applyFill="1" applyBorder="1" applyAlignment="1">
      <alignment horizontal="right"/>
    </xf>
    <xf numFmtId="0" fontId="18" fillId="2" borderId="0" xfId="0" applyFont="1" applyFill="1" applyAlignment="1"/>
    <xf numFmtId="0" fontId="18" fillId="2" borderId="1" xfId="0" applyFont="1" applyFill="1" applyBorder="1" applyAlignment="1"/>
    <xf numFmtId="0" fontId="14" fillId="12" borderId="1" xfId="0" applyFont="1" applyFill="1" applyBorder="1" applyAlignment="1"/>
    <xf numFmtId="0" fontId="1" fillId="12" borderId="1" xfId="0" applyFont="1" applyFill="1" applyBorder="1" applyAlignment="1"/>
    <xf numFmtId="49" fontId="1" fillId="12" borderId="13" xfId="0" applyNumberFormat="1" applyFont="1" applyFill="1" applyBorder="1" applyAlignment="1">
      <alignment horizontal="left"/>
    </xf>
    <xf numFmtId="0" fontId="6" fillId="13" borderId="1" xfId="0" applyFont="1" applyFill="1" applyBorder="1" applyAlignment="1"/>
    <xf numFmtId="0" fontId="4" fillId="13" borderId="1" xfId="0" applyFont="1" applyFill="1" applyBorder="1" applyAlignment="1"/>
    <xf numFmtId="0" fontId="1" fillId="13" borderId="1" xfId="0" applyFont="1" applyFill="1" applyBorder="1" applyAlignment="1"/>
    <xf numFmtId="10" fontId="1" fillId="13" borderId="1" xfId="0" applyNumberFormat="1" applyFont="1" applyFill="1" applyBorder="1" applyAlignment="1">
      <alignment horizontal="right"/>
    </xf>
    <xf numFmtId="0" fontId="6" fillId="0" borderId="1" xfId="0" applyFont="1" applyBorder="1" applyAlignment="1"/>
    <xf numFmtId="0" fontId="34" fillId="11" borderId="1" xfId="0" applyFont="1" applyFill="1" applyBorder="1" applyAlignment="1">
      <alignment horizontal="right"/>
    </xf>
    <xf numFmtId="0" fontId="4" fillId="12" borderId="1" xfId="0" applyFont="1" applyFill="1" applyBorder="1" applyAlignment="1">
      <alignment horizontal="right"/>
    </xf>
    <xf numFmtId="0" fontId="34" fillId="11" borderId="1" xfId="0" applyFont="1" applyFill="1" applyBorder="1" applyAlignment="1"/>
    <xf numFmtId="0" fontId="4" fillId="12" borderId="1" xfId="0" applyFont="1" applyFill="1" applyBorder="1" applyAlignment="1"/>
    <xf numFmtId="0" fontId="19" fillId="2" borderId="0" xfId="0" applyFont="1" applyFill="1" applyAlignment="1">
      <alignment horizontal="center"/>
    </xf>
    <xf numFmtId="0" fontId="12" fillId="0" borderId="14" xfId="0" applyFont="1" applyBorder="1"/>
    <xf numFmtId="0" fontId="5" fillId="10" borderId="1" xfId="0" applyFont="1" applyFill="1" applyBorder="1" applyAlignment="1"/>
    <xf numFmtId="0" fontId="36" fillId="10" borderId="11" xfId="0" applyFont="1" applyFill="1" applyBorder="1" applyAlignment="1"/>
    <xf numFmtId="0" fontId="5" fillId="2" borderId="1" xfId="0" applyFont="1" applyFill="1" applyBorder="1" applyAlignment="1"/>
    <xf numFmtId="0" fontId="37" fillId="10" borderId="1" xfId="0" applyFont="1" applyFill="1" applyBorder="1" applyAlignment="1"/>
    <xf numFmtId="0" fontId="37" fillId="10" borderId="1" xfId="0" applyFont="1" applyFill="1" applyBorder="1" applyAlignment="1">
      <alignment horizontal="right"/>
    </xf>
    <xf numFmtId="183" fontId="37" fillId="10" borderId="1" xfId="0" applyNumberFormat="1" applyFont="1" applyFill="1" applyBorder="1" applyAlignment="1">
      <alignment horizontal="right"/>
    </xf>
    <xf numFmtId="0" fontId="30" fillId="2" borderId="1" xfId="0" applyFont="1" applyFill="1" applyBorder="1" applyAlignment="1"/>
    <xf numFmtId="49" fontId="28" fillId="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30" fillId="14" borderId="1" xfId="0" applyFont="1" applyFill="1" applyBorder="1" applyAlignment="1">
      <alignment horizontal="right"/>
    </xf>
    <xf numFmtId="0" fontId="5" fillId="14" borderId="1" xfId="0" applyFont="1" applyFill="1" applyBorder="1" applyAlignment="1">
      <alignment horizontal="right"/>
    </xf>
    <xf numFmtId="0" fontId="5" fillId="14" borderId="1" xfId="0" applyFont="1" applyFill="1" applyBorder="1" applyAlignment="1"/>
    <xf numFmtId="4" fontId="5" fillId="14" borderId="1" xfId="0" applyNumberFormat="1" applyFont="1" applyFill="1" applyBorder="1" applyAlignment="1">
      <alignment horizontal="right"/>
    </xf>
    <xf numFmtId="0" fontId="33" fillId="15" borderId="0" xfId="0" applyFont="1" applyFill="1" applyAlignment="1"/>
    <xf numFmtId="0" fontId="33" fillId="15" borderId="2" xfId="0" applyFont="1" applyFill="1" applyBorder="1" applyAlignment="1"/>
    <xf numFmtId="0" fontId="5" fillId="0" borderId="0" xfId="0" applyFont="1" applyAlignment="1"/>
    <xf numFmtId="0" fontId="5" fillId="15" borderId="0" xfId="0" applyFont="1" applyFill="1" applyAlignment="1"/>
    <xf numFmtId="0" fontId="38" fillId="16" borderId="0" xfId="0" applyFont="1" applyFill="1" applyAlignment="1"/>
    <xf numFmtId="0" fontId="39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 quotePrefix="1"/>
    <xf numFmtId="49" fontId="1" fillId="12" borderId="13" xfId="0" applyNumberFormat="1" applyFont="1" applyFill="1" applyBorder="1" applyAlignment="1" quotePrefix="1">
      <alignment horizontal="left"/>
    </xf>
    <xf numFmtId="49" fontId="28" fillId="2" borderId="1" xfId="0" applyNumberFormat="1" applyFont="1" applyFill="1" applyBorder="1" applyAlignment="1" quotePrefix="1"/>
    <xf numFmtId="49" fontId="26" fillId="2" borderId="1" xfId="0" applyNumberFormat="1" applyFont="1" applyFill="1" applyBorder="1" applyAlignment="1" quotePrefix="1">
      <alignment horizontal="left"/>
    </xf>
    <xf numFmtId="49" fontId="27" fillId="2" borderId="1" xfId="0" applyNumberFormat="1" applyFont="1" applyFill="1" applyBorder="1" applyAlignment="1" quotePrefix="1">
      <alignment horizontal="left"/>
    </xf>
    <xf numFmtId="49" fontId="28" fillId="2" borderId="1" xfId="0" applyNumberFormat="1" applyFont="1" applyFill="1" applyBorder="1" applyAlignment="1" quotePrefix="1">
      <alignment horizontal="left"/>
    </xf>
    <xf numFmtId="49" fontId="29" fillId="2" borderId="1" xfId="0" applyNumberFormat="1" applyFont="1" applyFill="1" applyBorder="1" applyAlignment="1" quotePrefix="1"/>
    <xf numFmtId="49" fontId="25" fillId="2" borderId="1" xfId="0" applyNumberFormat="1" applyFont="1" applyFill="1" applyBorder="1" applyAlignment="1" quotePrefix="1"/>
    <xf numFmtId="49" fontId="30" fillId="2" borderId="1" xfId="0" applyNumberFormat="1" applyFont="1" applyFill="1" applyBorder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942975</xdr:colOff>
      <xdr:row>12</xdr:row>
      <xdr:rowOff>171450</xdr:rowOff>
    </xdr:from>
    <xdr:ext cx="6953250" cy="2581275"/>
    <xdr:pic>
      <xdr:nvPicPr>
        <xdr:cNvPr id="2" name="image3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381500" y="2571750"/>
          <a:ext cx="6953250" cy="25812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0</xdr:row>
      <xdr:rowOff>0</xdr:rowOff>
    </xdr:from>
    <xdr:ext cx="4076700" cy="2381250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4381500" y="0"/>
          <a:ext cx="4076700" cy="23812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0</xdr:row>
      <xdr:rowOff>95250</xdr:rowOff>
    </xdr:from>
    <xdr:ext cx="3200400" cy="2019300"/>
    <xdr:pic>
      <xdr:nvPicPr>
        <xdr:cNvPr id="4" name="image2.pn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8769350" y="95250"/>
          <a:ext cx="3200400" cy="2019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s://pages.stern.nyu.edu/~adamodar/New_Home_Page/valquestions/syntrating.htm" TargetMode="External"/><Relationship Id="rId4" Type="http://schemas.openxmlformats.org/officeDocument/2006/relationships/hyperlink" Target="https://ticker.finology.in/company/NTPC" TargetMode="External"/><Relationship Id="rId3" Type="http://schemas.openxmlformats.org/officeDocument/2006/relationships/hyperlink" Target="https://tradingeconomics.com/india/government-bond-yield" TargetMode="External"/><Relationship Id="rId2" Type="http://schemas.openxmlformats.org/officeDocument/2006/relationships/hyperlink" Target="https://colab.research.google.com/drive/11XCyGr8G2As215im0-cFF4j7qUz4ul6v?usp=sharing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3:D9"/>
  <sheetViews>
    <sheetView tabSelected="1" workbookViewId="0">
      <selection activeCell="H8" sqref="H8"/>
    </sheetView>
  </sheetViews>
  <sheetFormatPr defaultColWidth="12.6296296296296" defaultRowHeight="15.75" customHeight="1" outlineLevelCol="3"/>
  <cols>
    <col min="3" max="3" width="19.1296296296296" customWidth="1"/>
    <col min="4" max="4" width="20.1296296296296" customWidth="1"/>
  </cols>
  <sheetData>
    <row r="3" customHeight="1" spans="2:2">
      <c r="B3" s="185" t="s">
        <v>0</v>
      </c>
    </row>
    <row r="5" customHeight="1" spans="2:4">
      <c r="B5" s="186" t="s">
        <v>1</v>
      </c>
      <c r="C5" s="186" t="s">
        <v>2</v>
      </c>
      <c r="D5" s="186" t="s">
        <v>3</v>
      </c>
    </row>
    <row r="6" customHeight="1" spans="2:4">
      <c r="B6" s="187">
        <v>1</v>
      </c>
      <c r="C6" s="187" t="s">
        <v>4</v>
      </c>
      <c r="D6" s="187" t="s">
        <v>5</v>
      </c>
    </row>
    <row r="7" customHeight="1" spans="2:4">
      <c r="B7" s="187">
        <v>2</v>
      </c>
      <c r="C7" s="187" t="s">
        <v>6</v>
      </c>
      <c r="D7" s="187" t="s">
        <v>7</v>
      </c>
    </row>
    <row r="8" customHeight="1" spans="2:4">
      <c r="B8" s="187">
        <v>3</v>
      </c>
      <c r="C8" s="187" t="s">
        <v>8</v>
      </c>
      <c r="D8" s="187" t="s">
        <v>9</v>
      </c>
    </row>
    <row r="9" customHeight="1" spans="2:4">
      <c r="B9" s="187">
        <v>4</v>
      </c>
      <c r="C9" s="187" t="s">
        <v>10</v>
      </c>
      <c r="D9" s="187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I1000"/>
  <sheetViews>
    <sheetView topLeftCell="M1" workbookViewId="0">
      <selection activeCell="W3" sqref="W3:Y3"/>
    </sheetView>
  </sheetViews>
  <sheetFormatPr defaultColWidth="12.6296296296296" defaultRowHeight="15.75" customHeight="1"/>
  <cols>
    <col min="2" max="2" width="39.6666666666667" customWidth="1"/>
    <col min="9" max="9" width="38.6296296296296" customWidth="1"/>
    <col min="16" max="16" width="39.5" customWidth="1"/>
    <col min="23" max="23" width="30.5" customWidth="1"/>
  </cols>
  <sheetData>
    <row r="1" customHeight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customHeight="1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"/>
      <c r="AI2" s="1"/>
    </row>
    <row r="3" ht="21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69" t="s">
        <v>12</v>
      </c>
      <c r="X3" s="88"/>
      <c r="Y3" s="89"/>
      <c r="Z3" s="168"/>
      <c r="AA3" s="168"/>
      <c r="AB3" s="168"/>
      <c r="AC3" s="168"/>
      <c r="AD3" s="168"/>
      <c r="AE3" s="168"/>
      <c r="AF3" s="168"/>
      <c r="AG3" s="168"/>
      <c r="AH3" s="1"/>
      <c r="AI3" s="1"/>
    </row>
    <row r="4" ht="33.6" spans="1:35">
      <c r="A4" s="1"/>
      <c r="B4" s="85" t="s">
        <v>13</v>
      </c>
      <c r="D4" s="152"/>
      <c r="E4" s="152"/>
      <c r="F4" s="152"/>
      <c r="G4" s="1"/>
      <c r="H4" s="1"/>
      <c r="I4" s="166" t="s">
        <v>14</v>
      </c>
      <c r="N4" s="1"/>
      <c r="O4" s="1"/>
      <c r="P4" s="109" t="s">
        <v>15</v>
      </c>
      <c r="U4" s="1"/>
      <c r="V4" s="1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"/>
      <c r="AI4" s="1"/>
    </row>
    <row r="5" customHeight="1" spans="1:35">
      <c r="A5" s="1"/>
      <c r="B5" s="24"/>
      <c r="C5" s="153"/>
      <c r="D5" s="87" t="s">
        <v>16</v>
      </c>
      <c r="E5" s="88"/>
      <c r="F5" s="89"/>
      <c r="G5" s="1"/>
      <c r="H5" s="1"/>
      <c r="I5" s="167"/>
      <c r="J5" s="167"/>
      <c r="K5" s="167"/>
      <c r="L5" s="167"/>
      <c r="M5" s="167"/>
      <c r="N5" s="1"/>
      <c r="O5" s="1"/>
      <c r="P5" s="167"/>
      <c r="Q5" s="167"/>
      <c r="R5" s="167"/>
      <c r="S5" s="167"/>
      <c r="T5" s="167"/>
      <c r="U5" s="1"/>
      <c r="V5" s="1"/>
      <c r="W5" s="171" t="s">
        <v>17</v>
      </c>
      <c r="X5" s="172" t="s">
        <v>18</v>
      </c>
      <c r="Y5" s="172" t="s">
        <v>19</v>
      </c>
      <c r="Z5" s="172" t="s">
        <v>20</v>
      </c>
      <c r="AA5" s="172" t="s">
        <v>21</v>
      </c>
      <c r="AB5" s="172" t="s">
        <v>22</v>
      </c>
      <c r="AC5" s="172" t="s">
        <v>23</v>
      </c>
      <c r="AD5" s="172" t="s">
        <v>24</v>
      </c>
      <c r="AE5" s="172" t="s">
        <v>25</v>
      </c>
      <c r="AF5" s="172" t="s">
        <v>26</v>
      </c>
      <c r="AG5" s="172" t="s">
        <v>27</v>
      </c>
      <c r="AH5" s="1"/>
      <c r="AI5" s="1"/>
    </row>
    <row r="6" customHeight="1" spans="1:35">
      <c r="A6" s="1"/>
      <c r="B6" s="9"/>
      <c r="C6" s="9"/>
      <c r="D6" s="69" t="s">
        <v>28</v>
      </c>
      <c r="E6" s="69" t="s">
        <v>29</v>
      </c>
      <c r="F6" s="69" t="s">
        <v>30</v>
      </c>
      <c r="G6" s="1"/>
      <c r="H6" s="1"/>
      <c r="I6" s="69"/>
      <c r="J6" s="69"/>
      <c r="K6" s="69" t="s">
        <v>28</v>
      </c>
      <c r="L6" s="69" t="s">
        <v>29</v>
      </c>
      <c r="M6" s="69" t="s">
        <v>30</v>
      </c>
      <c r="N6" s="1"/>
      <c r="O6" s="1"/>
      <c r="P6" s="9"/>
      <c r="Q6" s="9"/>
      <c r="R6" s="69" t="s">
        <v>29</v>
      </c>
      <c r="S6" s="69" t="s">
        <v>30</v>
      </c>
      <c r="T6" s="69" t="s">
        <v>31</v>
      </c>
      <c r="U6" s="1"/>
      <c r="V6" s="1"/>
      <c r="W6" s="171" t="s">
        <v>32</v>
      </c>
      <c r="X6" s="173">
        <v>43190</v>
      </c>
      <c r="Y6" s="173">
        <v>43555</v>
      </c>
      <c r="Z6" s="173">
        <v>43921</v>
      </c>
      <c r="AA6" s="173">
        <v>44286</v>
      </c>
      <c r="AB6" s="173">
        <v>44651</v>
      </c>
      <c r="AC6" s="173">
        <v>45016</v>
      </c>
      <c r="AD6" s="173">
        <v>45382</v>
      </c>
      <c r="AE6" s="173">
        <v>45565</v>
      </c>
      <c r="AF6" s="173">
        <v>45747</v>
      </c>
      <c r="AG6" s="173">
        <v>46112</v>
      </c>
      <c r="AH6" s="1"/>
      <c r="AI6" s="1"/>
    </row>
    <row r="7" customHeight="1" spans="1:35">
      <c r="A7" s="1"/>
      <c r="B7" s="154" t="s">
        <v>33</v>
      </c>
      <c r="C7" s="9"/>
      <c r="D7" s="14">
        <v>1766417</v>
      </c>
      <c r="E7" s="14">
        <v>1739841</v>
      </c>
      <c r="F7" s="14">
        <v>1312641</v>
      </c>
      <c r="G7" s="1"/>
      <c r="H7" s="1"/>
      <c r="I7" s="154" t="s">
        <v>33</v>
      </c>
      <c r="J7" s="9"/>
      <c r="K7" s="113">
        <v>1</v>
      </c>
      <c r="L7" s="113">
        <v>1</v>
      </c>
      <c r="M7" s="113">
        <v>1</v>
      </c>
      <c r="N7" s="1"/>
      <c r="O7" s="1"/>
      <c r="P7" s="154" t="s">
        <v>33</v>
      </c>
      <c r="Q7" s="9"/>
      <c r="R7" s="113">
        <v>0.0153</v>
      </c>
      <c r="S7" s="113">
        <v>0.3255</v>
      </c>
      <c r="T7" s="9"/>
      <c r="U7" s="1"/>
      <c r="V7" s="1"/>
      <c r="W7" s="174" t="s">
        <v>34</v>
      </c>
      <c r="X7" s="124" t="s">
        <v>35</v>
      </c>
      <c r="Y7" s="124" t="s">
        <v>36</v>
      </c>
      <c r="Z7" s="124" t="s">
        <v>37</v>
      </c>
      <c r="AA7" s="124" t="s">
        <v>38</v>
      </c>
      <c r="AB7" s="124" t="s">
        <v>39</v>
      </c>
      <c r="AC7" s="124" t="s">
        <v>40</v>
      </c>
      <c r="AD7" s="124" t="s">
        <v>41</v>
      </c>
      <c r="AE7" s="177" t="s">
        <v>42</v>
      </c>
      <c r="AF7" s="124" t="s">
        <v>43</v>
      </c>
      <c r="AG7" s="124" t="s">
        <v>44</v>
      </c>
      <c r="AH7" s="1"/>
      <c r="AI7" s="1"/>
    </row>
    <row r="8" customHeight="1" spans="1:35">
      <c r="A8" s="1"/>
      <c r="B8" s="155" t="s">
        <v>45</v>
      </c>
      <c r="C8" s="9"/>
      <c r="D8" s="14">
        <v>258130</v>
      </c>
      <c r="E8" s="14">
        <v>211670</v>
      </c>
      <c r="F8" s="14">
        <v>187930</v>
      </c>
      <c r="G8" s="1"/>
      <c r="H8" s="1"/>
      <c r="I8" s="155" t="s">
        <v>45</v>
      </c>
      <c r="J8" s="9"/>
      <c r="K8" s="113">
        <v>0.1461</v>
      </c>
      <c r="L8" s="113">
        <v>0.1217</v>
      </c>
      <c r="M8" s="113">
        <v>0.1432</v>
      </c>
      <c r="N8" s="1"/>
      <c r="O8" s="1"/>
      <c r="P8" s="155" t="s">
        <v>45</v>
      </c>
      <c r="Q8" s="9"/>
      <c r="R8" s="113">
        <v>0.2195</v>
      </c>
      <c r="S8" s="113">
        <v>0.1263</v>
      </c>
      <c r="T8" s="9"/>
      <c r="U8" s="1"/>
      <c r="V8" s="1"/>
      <c r="W8" s="188" t="s">
        <v>46</v>
      </c>
      <c r="X8" s="125" t="s">
        <v>47</v>
      </c>
      <c r="Y8" s="125" t="s">
        <v>48</v>
      </c>
      <c r="Z8" s="125" t="s">
        <v>49</v>
      </c>
      <c r="AA8" s="125" t="s">
        <v>50</v>
      </c>
      <c r="AB8" s="125" t="s">
        <v>51</v>
      </c>
      <c r="AC8" s="125" t="s">
        <v>52</v>
      </c>
      <c r="AD8" s="125" t="s">
        <v>53</v>
      </c>
      <c r="AE8" s="178" t="s">
        <v>42</v>
      </c>
      <c r="AF8" s="170"/>
      <c r="AG8" s="170"/>
      <c r="AH8" s="1"/>
      <c r="AI8" s="1"/>
    </row>
    <row r="9" customHeight="1" spans="1:35">
      <c r="A9" s="1"/>
      <c r="B9" s="155"/>
      <c r="C9" s="9"/>
      <c r="D9" s="9"/>
      <c r="E9" s="9"/>
      <c r="F9" s="9"/>
      <c r="G9" s="1"/>
      <c r="H9" s="1"/>
      <c r="I9" s="155"/>
      <c r="J9" s="9"/>
      <c r="K9" s="9"/>
      <c r="L9" s="9"/>
      <c r="M9" s="9"/>
      <c r="N9" s="1"/>
      <c r="O9" s="1"/>
      <c r="P9" s="155"/>
      <c r="Q9" s="9"/>
      <c r="R9" s="9"/>
      <c r="S9" s="9"/>
      <c r="T9" s="9"/>
      <c r="U9" s="1"/>
      <c r="V9" s="1"/>
      <c r="W9" s="188" t="s">
        <v>54</v>
      </c>
      <c r="X9" s="126">
        <v>3699.4</v>
      </c>
      <c r="Y9" s="126">
        <v>4266.7</v>
      </c>
      <c r="Z9" s="126">
        <v>3529.2</v>
      </c>
      <c r="AA9" s="126">
        <v>3299.9</v>
      </c>
      <c r="AB9" s="126">
        <v>1521.6</v>
      </c>
      <c r="AC9" s="126">
        <v>1478.3</v>
      </c>
      <c r="AD9" s="126">
        <v>2017.5</v>
      </c>
      <c r="AE9" s="179"/>
      <c r="AF9" s="170"/>
      <c r="AG9" s="170"/>
      <c r="AH9" s="1"/>
      <c r="AI9" s="1"/>
    </row>
    <row r="10" customHeight="1" spans="1:35">
      <c r="A10" s="1"/>
      <c r="B10" s="154" t="s">
        <v>55</v>
      </c>
      <c r="C10" s="9"/>
      <c r="D10" s="14">
        <v>1508287</v>
      </c>
      <c r="E10" s="14">
        <v>1528171</v>
      </c>
      <c r="F10" s="14">
        <v>1124711</v>
      </c>
      <c r="G10" s="1"/>
      <c r="H10" s="1"/>
      <c r="I10" s="154" t="s">
        <v>55</v>
      </c>
      <c r="J10" s="9"/>
      <c r="K10" s="113">
        <v>0.8539</v>
      </c>
      <c r="L10" s="113">
        <v>0.8783</v>
      </c>
      <c r="M10" s="113">
        <v>0.8568</v>
      </c>
      <c r="N10" s="1"/>
      <c r="O10" s="1"/>
      <c r="P10" s="154" t="s">
        <v>55</v>
      </c>
      <c r="Q10" s="9"/>
      <c r="R10" s="113">
        <v>-0.013</v>
      </c>
      <c r="S10" s="113">
        <v>0.3587</v>
      </c>
      <c r="T10" s="9"/>
      <c r="U10" s="1"/>
      <c r="V10" s="1"/>
      <c r="W10" s="119" t="s">
        <v>55</v>
      </c>
      <c r="X10" s="124" t="s">
        <v>56</v>
      </c>
      <c r="Y10" s="124" t="s">
        <v>56</v>
      </c>
      <c r="Z10" s="124" t="s">
        <v>56</v>
      </c>
      <c r="AA10" s="124" t="s">
        <v>56</v>
      </c>
      <c r="AB10" s="124" t="s">
        <v>56</v>
      </c>
      <c r="AC10" s="124" t="s">
        <v>56</v>
      </c>
      <c r="AD10" s="124" t="s">
        <v>56</v>
      </c>
      <c r="AE10" s="179"/>
      <c r="AF10" s="124" t="s">
        <v>57</v>
      </c>
      <c r="AG10" s="124" t="s">
        <v>58</v>
      </c>
      <c r="AH10" s="1"/>
      <c r="AI10" s="1"/>
    </row>
    <row r="11" customHeight="1" spans="1:35">
      <c r="A11" s="1"/>
      <c r="B11" s="155"/>
      <c r="C11" s="9"/>
      <c r="D11" s="9"/>
      <c r="E11" s="9"/>
      <c r="F11" s="9"/>
      <c r="G11" s="1"/>
      <c r="H11" s="1"/>
      <c r="I11" s="155"/>
      <c r="J11" s="9"/>
      <c r="K11" s="9"/>
      <c r="L11" s="9"/>
      <c r="M11" s="9"/>
      <c r="N11" s="1"/>
      <c r="O11" s="1"/>
      <c r="P11" s="155"/>
      <c r="Q11" s="9"/>
      <c r="R11" s="9"/>
      <c r="S11" s="9"/>
      <c r="T11" s="9"/>
      <c r="U11" s="1"/>
      <c r="V11" s="1"/>
      <c r="W11" s="188" t="s">
        <v>59</v>
      </c>
      <c r="X11" s="126">
        <v>19650.6</v>
      </c>
      <c r="Y11" s="126">
        <v>6715.4</v>
      </c>
      <c r="Z11" s="126">
        <v>3854.1</v>
      </c>
      <c r="AA11" s="126">
        <v>2632.7</v>
      </c>
      <c r="AB11" s="126">
        <v>14051.4</v>
      </c>
      <c r="AC11" s="126">
        <v>22230.7</v>
      </c>
      <c r="AD11" s="126">
        <v>18591.7</v>
      </c>
      <c r="AE11" s="179"/>
      <c r="AF11" s="170"/>
      <c r="AG11" s="170"/>
      <c r="AH11" s="1"/>
      <c r="AI11" s="1"/>
    </row>
    <row r="12" customHeight="1" spans="1:35">
      <c r="A12" s="1"/>
      <c r="B12" s="154" t="s">
        <v>60</v>
      </c>
      <c r="C12" s="9"/>
      <c r="D12" s="9"/>
      <c r="E12" s="9"/>
      <c r="F12" s="9"/>
      <c r="G12" s="1"/>
      <c r="H12" s="1"/>
      <c r="I12" s="154" t="s">
        <v>60</v>
      </c>
      <c r="J12" s="9"/>
      <c r="K12" s="9"/>
      <c r="L12" s="9"/>
      <c r="M12" s="9"/>
      <c r="N12" s="1"/>
      <c r="O12" s="1"/>
      <c r="P12" s="154" t="s">
        <v>60</v>
      </c>
      <c r="Q12" s="9"/>
      <c r="R12" s="9"/>
      <c r="S12" s="9"/>
      <c r="T12" s="9"/>
      <c r="U12" s="1"/>
      <c r="V12" s="1"/>
      <c r="W12" s="114" t="s">
        <v>61</v>
      </c>
      <c r="X12" s="125" t="s">
        <v>62</v>
      </c>
      <c r="Y12" s="125" t="s">
        <v>63</v>
      </c>
      <c r="Z12" s="125" t="s">
        <v>64</v>
      </c>
      <c r="AA12" s="125" t="s">
        <v>65</v>
      </c>
      <c r="AB12" s="125" t="s">
        <v>66</v>
      </c>
      <c r="AC12" s="125" t="s">
        <v>67</v>
      </c>
      <c r="AD12" s="125" t="s">
        <v>68</v>
      </c>
      <c r="AE12" s="178" t="s">
        <v>69</v>
      </c>
      <c r="AF12" s="170"/>
      <c r="AG12" s="170"/>
      <c r="AH12" s="1"/>
      <c r="AI12" s="1"/>
    </row>
    <row r="13" customHeight="1" spans="1:35">
      <c r="A13" s="1"/>
      <c r="B13" s="189" t="s">
        <v>70</v>
      </c>
      <c r="C13" s="9"/>
      <c r="D13" s="14">
        <v>43175</v>
      </c>
      <c r="E13" s="14">
        <v>27608</v>
      </c>
      <c r="F13" s="14">
        <v>18156</v>
      </c>
      <c r="G13" s="1"/>
      <c r="H13" s="1"/>
      <c r="I13" s="189" t="s">
        <v>70</v>
      </c>
      <c r="J13" s="9"/>
      <c r="K13" s="113">
        <v>0.0244</v>
      </c>
      <c r="L13" s="113">
        <v>0.0159</v>
      </c>
      <c r="M13" s="113">
        <v>0.0138</v>
      </c>
      <c r="N13" s="1"/>
      <c r="O13" s="1"/>
      <c r="P13" s="189" t="s">
        <v>70</v>
      </c>
      <c r="Q13" s="9"/>
      <c r="R13" s="113">
        <v>0.5639</v>
      </c>
      <c r="S13" s="113">
        <v>0.5206</v>
      </c>
      <c r="T13" s="9"/>
      <c r="U13" s="1"/>
      <c r="V13" s="1"/>
      <c r="W13" s="190" t="s">
        <v>70</v>
      </c>
      <c r="X13" s="129">
        <v>309.7</v>
      </c>
      <c r="Y13" s="129">
        <v>277.4</v>
      </c>
      <c r="Z13" s="129">
        <v>232.5</v>
      </c>
      <c r="AA13" s="129">
        <v>103.9</v>
      </c>
      <c r="AB13" s="130">
        <v>18156.2</v>
      </c>
      <c r="AC13" s="130">
        <v>27608.9</v>
      </c>
      <c r="AD13" s="130">
        <v>43175</v>
      </c>
      <c r="AE13" s="179"/>
      <c r="AF13" s="170"/>
      <c r="AG13" s="170"/>
      <c r="AH13" s="1"/>
      <c r="AI13" s="1"/>
    </row>
    <row r="14" customHeight="1" spans="1:35">
      <c r="A14" s="1"/>
      <c r="B14" s="189" t="s">
        <v>71</v>
      </c>
      <c r="C14" s="9"/>
      <c r="D14" s="14">
        <v>0</v>
      </c>
      <c r="E14" s="14">
        <v>0</v>
      </c>
      <c r="F14" s="14">
        <v>0</v>
      </c>
      <c r="G14" s="1"/>
      <c r="H14" s="1"/>
      <c r="I14" s="189" t="s">
        <v>71</v>
      </c>
      <c r="J14" s="9"/>
      <c r="K14" s="113">
        <v>0</v>
      </c>
      <c r="L14" s="113">
        <v>0</v>
      </c>
      <c r="M14" s="113">
        <v>0</v>
      </c>
      <c r="N14" s="1"/>
      <c r="O14" s="1"/>
      <c r="P14" s="189" t="s">
        <v>71</v>
      </c>
      <c r="Q14" s="9"/>
      <c r="R14" s="176" t="e">
        <v>#DIV/0!</v>
      </c>
      <c r="S14" s="176" t="e">
        <v>#DIV/0!</v>
      </c>
      <c r="T14" s="9"/>
      <c r="U14" s="1"/>
      <c r="V14" s="1"/>
      <c r="W14" s="188" t="s">
        <v>71</v>
      </c>
      <c r="X14" s="125" t="s">
        <v>56</v>
      </c>
      <c r="Y14" s="125" t="s">
        <v>56</v>
      </c>
      <c r="Z14" s="125" t="s">
        <v>56</v>
      </c>
      <c r="AA14" s="125">
        <v>0</v>
      </c>
      <c r="AB14" s="125">
        <v>0</v>
      </c>
      <c r="AC14" s="125">
        <v>0</v>
      </c>
      <c r="AD14" s="125" t="s">
        <v>56</v>
      </c>
      <c r="AE14" s="179"/>
      <c r="AF14" s="170"/>
      <c r="AG14" s="170"/>
      <c r="AH14" s="1"/>
      <c r="AI14" s="1"/>
    </row>
    <row r="15" customHeight="1" spans="1:35">
      <c r="A15" s="1"/>
      <c r="B15" s="189" t="s">
        <v>72</v>
      </c>
      <c r="C15" s="9"/>
      <c r="D15" s="14">
        <v>162036</v>
      </c>
      <c r="E15" s="14">
        <v>147922</v>
      </c>
      <c r="F15" s="14">
        <v>137878</v>
      </c>
      <c r="G15" s="1"/>
      <c r="H15" s="1"/>
      <c r="I15" s="189" t="s">
        <v>72</v>
      </c>
      <c r="J15" s="9"/>
      <c r="K15" s="113">
        <v>0.0917</v>
      </c>
      <c r="L15" s="113">
        <v>0.085</v>
      </c>
      <c r="M15" s="113">
        <v>0.105</v>
      </c>
      <c r="N15" s="1"/>
      <c r="O15" s="1"/>
      <c r="P15" s="189" t="s">
        <v>72</v>
      </c>
      <c r="Q15" s="9"/>
      <c r="R15" s="113">
        <v>0.0954</v>
      </c>
      <c r="S15" s="113">
        <v>0.0728</v>
      </c>
      <c r="T15" s="9"/>
      <c r="U15" s="1"/>
      <c r="V15" s="1"/>
      <c r="W15" s="188" t="s">
        <v>72</v>
      </c>
      <c r="X15" s="126">
        <v>74599.3</v>
      </c>
      <c r="Y15" s="126">
        <v>86690.3</v>
      </c>
      <c r="Z15" s="125" t="s">
        <v>73</v>
      </c>
      <c r="AA15" s="125" t="s">
        <v>74</v>
      </c>
      <c r="AB15" s="125" t="s">
        <v>75</v>
      </c>
      <c r="AC15" s="125" t="s">
        <v>76</v>
      </c>
      <c r="AD15" s="125" t="s">
        <v>77</v>
      </c>
      <c r="AE15" s="178" t="s">
        <v>78</v>
      </c>
      <c r="AF15" s="170"/>
      <c r="AG15" s="170"/>
      <c r="AH15" s="1"/>
      <c r="AI15" s="1"/>
    </row>
    <row r="16" customHeight="1" spans="1:35">
      <c r="A16" s="1"/>
      <c r="B16" s="189" t="s">
        <v>79</v>
      </c>
      <c r="C16" s="9"/>
      <c r="D16" s="14">
        <v>0</v>
      </c>
      <c r="E16" s="14">
        <v>0</v>
      </c>
      <c r="F16" s="14">
        <v>0</v>
      </c>
      <c r="G16" s="1"/>
      <c r="H16" s="1"/>
      <c r="I16" s="189" t="s">
        <v>79</v>
      </c>
      <c r="J16" s="9"/>
      <c r="K16" s="113">
        <v>0</v>
      </c>
      <c r="L16" s="113">
        <v>0</v>
      </c>
      <c r="M16" s="113">
        <v>0</v>
      </c>
      <c r="N16" s="1"/>
      <c r="O16" s="1"/>
      <c r="P16" s="189" t="s">
        <v>79</v>
      </c>
      <c r="Q16" s="9"/>
      <c r="R16" s="176" t="e">
        <v>#DIV/0!</v>
      </c>
      <c r="S16" s="176" t="e">
        <v>#DIV/0!</v>
      </c>
      <c r="T16" s="9"/>
      <c r="U16" s="1"/>
      <c r="V16" s="1"/>
      <c r="W16" s="188" t="s">
        <v>80</v>
      </c>
      <c r="X16" s="125" t="s">
        <v>81</v>
      </c>
      <c r="Y16" s="125" t="s">
        <v>82</v>
      </c>
      <c r="Z16" s="125" t="s">
        <v>83</v>
      </c>
      <c r="AA16" s="125" t="s">
        <v>84</v>
      </c>
      <c r="AB16" s="125" t="s">
        <v>85</v>
      </c>
      <c r="AC16" s="125" t="s">
        <v>86</v>
      </c>
      <c r="AD16" s="125" t="s">
        <v>87</v>
      </c>
      <c r="AE16" s="178" t="s">
        <v>88</v>
      </c>
      <c r="AF16" s="170"/>
      <c r="AG16" s="170"/>
      <c r="AH16" s="1"/>
      <c r="AI16" s="1"/>
    </row>
    <row r="17" customHeight="1" spans="1:35">
      <c r="A17" s="1"/>
      <c r="B17" s="189" t="s">
        <v>80</v>
      </c>
      <c r="C17" s="9"/>
      <c r="D17" s="14">
        <v>677880</v>
      </c>
      <c r="E17" s="14">
        <v>456783</v>
      </c>
      <c r="F17" s="14">
        <v>353478</v>
      </c>
      <c r="G17" s="1"/>
      <c r="H17" s="1"/>
      <c r="I17" s="189" t="s">
        <v>80</v>
      </c>
      <c r="J17" s="9"/>
      <c r="K17" s="113">
        <v>0.3838</v>
      </c>
      <c r="L17" s="113">
        <v>0.2625</v>
      </c>
      <c r="M17" s="113">
        <v>0.2693</v>
      </c>
      <c r="N17" s="1"/>
      <c r="O17" s="1"/>
      <c r="P17" s="189" t="s">
        <v>80</v>
      </c>
      <c r="Q17" s="9"/>
      <c r="R17" s="113">
        <v>0.484</v>
      </c>
      <c r="S17" s="113">
        <v>0.2923</v>
      </c>
      <c r="T17" s="9"/>
      <c r="U17" s="1"/>
      <c r="V17" s="1"/>
      <c r="W17" s="119" t="s">
        <v>89</v>
      </c>
      <c r="X17" s="124" t="s">
        <v>90</v>
      </c>
      <c r="Y17" s="124" t="s">
        <v>91</v>
      </c>
      <c r="Z17" s="124" t="s">
        <v>92</v>
      </c>
      <c r="AA17" s="124" t="s">
        <v>93</v>
      </c>
      <c r="AB17" s="124" t="s">
        <v>94</v>
      </c>
      <c r="AC17" s="124" t="s">
        <v>95</v>
      </c>
      <c r="AD17" s="124" t="s">
        <v>96</v>
      </c>
      <c r="AE17" s="177" t="s">
        <v>97</v>
      </c>
      <c r="AF17" s="124" t="s">
        <v>98</v>
      </c>
      <c r="AG17" s="124" t="s">
        <v>99</v>
      </c>
      <c r="AH17" s="1"/>
      <c r="AI17" s="1"/>
    </row>
    <row r="18" customHeight="1" spans="1:35">
      <c r="A18" s="1"/>
      <c r="B18" s="155"/>
      <c r="C18" s="9"/>
      <c r="D18" s="9"/>
      <c r="E18" s="9"/>
      <c r="F18" s="9"/>
      <c r="G18" s="1"/>
      <c r="H18" s="1"/>
      <c r="I18" s="155"/>
      <c r="J18" s="9"/>
      <c r="K18" s="9"/>
      <c r="L18" s="9"/>
      <c r="M18" s="9"/>
      <c r="N18" s="1"/>
      <c r="O18" s="1"/>
      <c r="P18" s="155"/>
      <c r="Q18" s="9"/>
      <c r="R18" s="9"/>
      <c r="S18" s="9"/>
      <c r="T18" s="9"/>
      <c r="U18" s="1"/>
      <c r="V18" s="1"/>
      <c r="W18" s="114" t="s">
        <v>100</v>
      </c>
      <c r="X18" s="126">
        <v>-10540.3</v>
      </c>
      <c r="Y18" s="126">
        <v>67691.1</v>
      </c>
      <c r="Z18" s="125">
        <v>-537.1</v>
      </c>
      <c r="AA18" s="126">
        <v>39849.4</v>
      </c>
      <c r="AB18" s="126">
        <v>38792</v>
      </c>
      <c r="AC18" s="126">
        <v>90520</v>
      </c>
      <c r="AD18" s="126">
        <v>67778</v>
      </c>
      <c r="AE18" s="180">
        <v>53995.6</v>
      </c>
      <c r="AF18" s="170"/>
      <c r="AG18" s="170"/>
      <c r="AH18" s="1"/>
      <c r="AI18" s="1"/>
    </row>
    <row r="19" customHeight="1" spans="1:35">
      <c r="A19" s="1"/>
      <c r="B19" s="154" t="s">
        <v>101</v>
      </c>
      <c r="C19" s="9"/>
      <c r="D19" s="14">
        <v>787232</v>
      </c>
      <c r="E19" s="14">
        <v>1043780</v>
      </c>
      <c r="F19" s="14">
        <v>753077</v>
      </c>
      <c r="G19" s="1"/>
      <c r="H19" s="1"/>
      <c r="I19" s="154" t="s">
        <v>101</v>
      </c>
      <c r="J19" s="9"/>
      <c r="K19" s="113">
        <v>0.4457</v>
      </c>
      <c r="L19" s="113">
        <v>0.5999</v>
      </c>
      <c r="M19" s="113">
        <v>0.5737</v>
      </c>
      <c r="N19" s="1"/>
      <c r="O19" s="1"/>
      <c r="P19" s="154" t="s">
        <v>101</v>
      </c>
      <c r="Q19" s="9"/>
      <c r="R19" s="113">
        <v>-0.2458</v>
      </c>
      <c r="S19" s="113">
        <v>0.386</v>
      </c>
      <c r="T19" s="9"/>
      <c r="U19" s="1"/>
      <c r="V19" s="1"/>
      <c r="W19" s="188" t="s">
        <v>102</v>
      </c>
      <c r="X19" s="126">
        <v>42327.8</v>
      </c>
      <c r="Y19" s="126">
        <v>54337.6</v>
      </c>
      <c r="Z19" s="126">
        <v>79500.1</v>
      </c>
      <c r="AA19" s="126">
        <v>90896.4</v>
      </c>
      <c r="AB19" s="126">
        <v>91195.9</v>
      </c>
      <c r="AC19" s="125" t="s">
        <v>103</v>
      </c>
      <c r="AD19" s="125" t="s">
        <v>104</v>
      </c>
      <c r="AE19" s="179"/>
      <c r="AF19" s="170"/>
      <c r="AG19" s="170"/>
      <c r="AH19" s="1"/>
      <c r="AI19" s="1"/>
    </row>
    <row r="20" customHeight="1" spans="1:35">
      <c r="A20" s="1"/>
      <c r="B20" s="155"/>
      <c r="C20" s="9"/>
      <c r="D20" s="9"/>
      <c r="E20" s="9"/>
      <c r="F20" s="9"/>
      <c r="G20" s="1"/>
      <c r="H20" s="1"/>
      <c r="I20" s="155"/>
      <c r="J20" s="9"/>
      <c r="K20" s="9"/>
      <c r="L20" s="9"/>
      <c r="M20" s="9"/>
      <c r="N20" s="1"/>
      <c r="O20" s="1"/>
      <c r="P20" s="155"/>
      <c r="Q20" s="9"/>
      <c r="R20" s="9"/>
      <c r="S20" s="9"/>
      <c r="T20" s="9"/>
      <c r="U20" s="1"/>
      <c r="V20" s="1"/>
      <c r="W20" s="190" t="s">
        <v>105</v>
      </c>
      <c r="X20" s="130">
        <v>43931.4</v>
      </c>
      <c r="Y20" s="130">
        <v>55590.5</v>
      </c>
      <c r="Z20" s="130">
        <v>80725.7</v>
      </c>
      <c r="AA20" s="130">
        <v>92321.1</v>
      </c>
      <c r="AB20" s="130">
        <v>92765.1</v>
      </c>
      <c r="AC20" s="129" t="s">
        <v>106</v>
      </c>
      <c r="AD20" s="129" t="s">
        <v>107</v>
      </c>
      <c r="AE20" s="179"/>
      <c r="AF20" s="170"/>
      <c r="AG20" s="170"/>
      <c r="AH20" s="1"/>
      <c r="AI20" s="1"/>
    </row>
    <row r="21" customHeight="1" spans="1:35">
      <c r="A21" s="1"/>
      <c r="B21" s="154" t="s">
        <v>108</v>
      </c>
      <c r="C21" s="9"/>
      <c r="D21" s="14">
        <v>162036</v>
      </c>
      <c r="E21" s="14">
        <v>147922</v>
      </c>
      <c r="F21" s="14">
        <v>137878</v>
      </c>
      <c r="G21" s="1"/>
      <c r="H21" s="1"/>
      <c r="I21" s="154" t="s">
        <v>108</v>
      </c>
      <c r="J21" s="9"/>
      <c r="K21" s="113">
        <v>0.0917</v>
      </c>
      <c r="L21" s="113">
        <v>0.085</v>
      </c>
      <c r="M21" s="113">
        <v>0.105</v>
      </c>
      <c r="N21" s="1"/>
      <c r="O21" s="1"/>
      <c r="P21" s="154" t="s">
        <v>108</v>
      </c>
      <c r="Q21" s="9"/>
      <c r="R21" s="113">
        <v>0.0954</v>
      </c>
      <c r="S21" s="113">
        <v>0.0728</v>
      </c>
      <c r="T21" s="9"/>
      <c r="U21" s="1"/>
      <c r="V21" s="1"/>
      <c r="W21" s="175" t="s">
        <v>109</v>
      </c>
      <c r="X21" s="130">
        <v>1603.6</v>
      </c>
      <c r="Y21" s="130">
        <v>1252.9</v>
      </c>
      <c r="Z21" s="130">
        <v>1225.6</v>
      </c>
      <c r="AA21" s="130">
        <v>1424.7</v>
      </c>
      <c r="AB21" s="130">
        <v>1569.2</v>
      </c>
      <c r="AC21" s="130">
        <v>3363.4</v>
      </c>
      <c r="AD21" s="130">
        <v>4096.8</v>
      </c>
      <c r="AE21" s="179"/>
      <c r="AF21" s="170"/>
      <c r="AG21" s="170"/>
      <c r="AH21" s="1"/>
      <c r="AI21" s="1"/>
    </row>
    <row r="22" customHeight="1" spans="1:35">
      <c r="A22" s="1"/>
      <c r="B22" s="155"/>
      <c r="C22" s="9"/>
      <c r="D22" s="9"/>
      <c r="E22" s="9"/>
      <c r="F22" s="9"/>
      <c r="G22" s="1"/>
      <c r="H22" s="1"/>
      <c r="I22" s="155"/>
      <c r="J22" s="9"/>
      <c r="K22" s="9"/>
      <c r="L22" s="9"/>
      <c r="M22" s="9"/>
      <c r="N22" s="1"/>
      <c r="O22" s="1"/>
      <c r="P22" s="155"/>
      <c r="Q22" s="9"/>
      <c r="R22" s="9"/>
      <c r="S22" s="9"/>
      <c r="T22" s="9"/>
      <c r="U22" s="1"/>
      <c r="V22" s="1"/>
      <c r="W22" s="188" t="s">
        <v>110</v>
      </c>
      <c r="X22" s="125">
        <v>-36</v>
      </c>
      <c r="Y22" s="125" t="s">
        <v>56</v>
      </c>
      <c r="Z22" s="125">
        <v>-48</v>
      </c>
      <c r="AA22" s="125">
        <v>-90</v>
      </c>
      <c r="AB22" s="125">
        <v>-90</v>
      </c>
      <c r="AC22" s="125">
        <v>-69.6</v>
      </c>
      <c r="AD22" s="125">
        <v>-93.6</v>
      </c>
      <c r="AE22" s="179"/>
      <c r="AF22" s="170"/>
      <c r="AG22" s="170"/>
      <c r="AH22" s="1"/>
      <c r="AI22" s="1"/>
    </row>
    <row r="23" customHeight="1" spans="1:35">
      <c r="A23" s="1"/>
      <c r="B23" s="154" t="s">
        <v>111</v>
      </c>
      <c r="C23" s="9"/>
      <c r="D23" s="14">
        <v>625196</v>
      </c>
      <c r="E23" s="14">
        <v>895858</v>
      </c>
      <c r="F23" s="14">
        <v>615199</v>
      </c>
      <c r="G23" s="1"/>
      <c r="H23" s="1"/>
      <c r="I23" s="154" t="s">
        <v>111</v>
      </c>
      <c r="J23" s="9"/>
      <c r="K23" s="113">
        <v>0.3539</v>
      </c>
      <c r="L23" s="113">
        <v>0.5149</v>
      </c>
      <c r="M23" s="113">
        <v>0.4687</v>
      </c>
      <c r="N23" s="1"/>
      <c r="O23" s="1"/>
      <c r="P23" s="154" t="s">
        <v>111</v>
      </c>
      <c r="Q23" s="9"/>
      <c r="R23" s="113">
        <v>-0.3021</v>
      </c>
      <c r="S23" s="113">
        <v>0.4562</v>
      </c>
      <c r="T23" s="9"/>
      <c r="U23" s="1"/>
      <c r="V23" s="1"/>
      <c r="W23" s="188" t="s">
        <v>112</v>
      </c>
      <c r="X23" s="126">
        <v>5473.7</v>
      </c>
      <c r="Y23" s="125">
        <v>-590.1</v>
      </c>
      <c r="Z23" s="126">
        <v>9621.7</v>
      </c>
      <c r="AA23" s="126">
        <v>-5830.9</v>
      </c>
      <c r="AB23" s="126">
        <v>-6809.6</v>
      </c>
      <c r="AC23" s="126">
        <v>5725.8</v>
      </c>
      <c r="AD23" s="126">
        <v>1075</v>
      </c>
      <c r="AE23" s="179"/>
      <c r="AF23" s="170"/>
      <c r="AG23" s="170"/>
      <c r="AH23" s="1"/>
      <c r="AI23" s="1"/>
    </row>
    <row r="24" customHeight="1" spans="1:35">
      <c r="A24" s="1"/>
      <c r="B24" s="155"/>
      <c r="C24" s="9"/>
      <c r="D24" s="9"/>
      <c r="E24" s="9"/>
      <c r="F24" s="9"/>
      <c r="G24" s="1"/>
      <c r="H24" s="1"/>
      <c r="I24" s="155"/>
      <c r="J24" s="9"/>
      <c r="K24" s="9"/>
      <c r="L24" s="9"/>
      <c r="M24" s="9"/>
      <c r="N24" s="1"/>
      <c r="O24" s="1"/>
      <c r="P24" s="155"/>
      <c r="Q24" s="9"/>
      <c r="R24" s="9"/>
      <c r="S24" s="9"/>
      <c r="T24" s="9"/>
      <c r="U24" s="1"/>
      <c r="V24" s="1"/>
      <c r="W24" s="188" t="s">
        <v>113</v>
      </c>
      <c r="X24" s="126">
        <v>-4450.5</v>
      </c>
      <c r="Y24" s="126">
        <v>-6721.7</v>
      </c>
      <c r="Z24" s="126">
        <v>-4054</v>
      </c>
      <c r="AA24" s="126">
        <v>-6838.7</v>
      </c>
      <c r="AB24" s="126">
        <v>-10201.3</v>
      </c>
      <c r="AC24" s="126">
        <v>-7797.7</v>
      </c>
      <c r="AD24" s="126">
        <v>-16356</v>
      </c>
      <c r="AE24" s="180">
        <v>-16770.6</v>
      </c>
      <c r="AF24" s="170"/>
      <c r="AG24" s="170"/>
      <c r="AH24" s="1"/>
      <c r="AI24" s="1"/>
    </row>
    <row r="25" customHeight="1" spans="1:35">
      <c r="A25" s="1"/>
      <c r="B25" s="154" t="s">
        <v>114</v>
      </c>
      <c r="C25" s="9"/>
      <c r="D25" s="14">
        <v>120206</v>
      </c>
      <c r="E25" s="14">
        <v>111231</v>
      </c>
      <c r="F25" s="14">
        <v>92765</v>
      </c>
      <c r="G25" s="1"/>
      <c r="H25" s="1"/>
      <c r="I25" s="154" t="s">
        <v>114</v>
      </c>
      <c r="J25" s="9"/>
      <c r="K25" s="113">
        <v>0.0681</v>
      </c>
      <c r="L25" s="113">
        <v>0.0639</v>
      </c>
      <c r="M25" s="113">
        <v>0.0707</v>
      </c>
      <c r="N25" s="1"/>
      <c r="O25" s="1"/>
      <c r="P25" s="154" t="s">
        <v>114</v>
      </c>
      <c r="Q25" s="9"/>
      <c r="R25" s="113">
        <v>0.0807</v>
      </c>
      <c r="S25" s="113">
        <v>0.1991</v>
      </c>
      <c r="T25" s="9"/>
      <c r="U25" s="1"/>
      <c r="V25" s="1"/>
      <c r="W25" s="188" t="s">
        <v>115</v>
      </c>
      <c r="X25" s="126">
        <v>-53855.3</v>
      </c>
      <c r="Y25" s="126">
        <v>20665.3</v>
      </c>
      <c r="Z25" s="126">
        <v>-85556.9</v>
      </c>
      <c r="AA25" s="126">
        <v>-38287.4</v>
      </c>
      <c r="AB25" s="126">
        <v>-35303</v>
      </c>
      <c r="AC25" s="126">
        <v>-15206.3</v>
      </c>
      <c r="AD25" s="126">
        <v>-32957.2</v>
      </c>
      <c r="AE25" s="180">
        <v>70766.2</v>
      </c>
      <c r="AF25" s="170"/>
      <c r="AG25" s="170"/>
      <c r="AH25" s="1"/>
      <c r="AI25" s="1"/>
    </row>
    <row r="26" customHeight="1" spans="1:35">
      <c r="A26" s="1"/>
      <c r="B26" s="155"/>
      <c r="C26" s="9"/>
      <c r="D26" s="14"/>
      <c r="E26" s="14"/>
      <c r="F26" s="14"/>
      <c r="G26" s="1"/>
      <c r="H26" s="1"/>
      <c r="I26" s="155"/>
      <c r="J26" s="9"/>
      <c r="K26" s="9"/>
      <c r="L26" s="9"/>
      <c r="M26" s="9"/>
      <c r="N26" s="1"/>
      <c r="O26" s="1"/>
      <c r="P26" s="155"/>
      <c r="Q26" s="9"/>
      <c r="R26" s="9"/>
      <c r="S26" s="9"/>
      <c r="T26" s="9"/>
      <c r="U26" s="1"/>
      <c r="V26" s="1"/>
      <c r="W26" s="119" t="s">
        <v>116</v>
      </c>
      <c r="X26" s="124" t="s">
        <v>117</v>
      </c>
      <c r="Y26" s="124" t="s">
        <v>118</v>
      </c>
      <c r="Z26" s="124" t="s">
        <v>119</v>
      </c>
      <c r="AA26" s="124" t="s">
        <v>120</v>
      </c>
      <c r="AB26" s="124" t="s">
        <v>121</v>
      </c>
      <c r="AC26" s="124" t="s">
        <v>122</v>
      </c>
      <c r="AD26" s="124" t="s">
        <v>123</v>
      </c>
      <c r="AE26" s="177" t="s">
        <v>124</v>
      </c>
      <c r="AF26" s="124" t="s">
        <v>125</v>
      </c>
      <c r="AG26" s="124" t="s">
        <v>126</v>
      </c>
      <c r="AH26" s="1"/>
      <c r="AI26" s="1"/>
    </row>
    <row r="27" customHeight="1" spans="1:35">
      <c r="A27" s="1"/>
      <c r="B27" s="155" t="s">
        <v>127</v>
      </c>
      <c r="C27" s="9"/>
      <c r="D27" s="14">
        <v>1261427</v>
      </c>
      <c r="E27" s="14">
        <v>955214</v>
      </c>
      <c r="F27" s="14">
        <v>790207</v>
      </c>
      <c r="G27" s="1"/>
      <c r="H27" s="1"/>
      <c r="I27" s="155" t="s">
        <v>127</v>
      </c>
      <c r="J27" s="9"/>
      <c r="K27" s="113">
        <v>0.7141</v>
      </c>
      <c r="L27" s="113">
        <v>0.549</v>
      </c>
      <c r="M27" s="113">
        <v>0.602</v>
      </c>
      <c r="N27" s="1"/>
      <c r="O27" s="1"/>
      <c r="P27" s="155" t="s">
        <v>127</v>
      </c>
      <c r="Q27" s="9"/>
      <c r="R27" s="113">
        <v>0.3206</v>
      </c>
      <c r="S27" s="113">
        <v>0.2088</v>
      </c>
      <c r="T27" s="9"/>
      <c r="U27" s="1"/>
      <c r="V27" s="1"/>
      <c r="W27" s="114" t="s">
        <v>128</v>
      </c>
      <c r="X27" s="125">
        <v>-345.4</v>
      </c>
      <c r="Y27" s="126">
        <v>1651.8</v>
      </c>
      <c r="Z27" s="125">
        <v>488</v>
      </c>
      <c r="AA27" s="126">
        <v>1464.3</v>
      </c>
      <c r="AB27" s="125">
        <v>909.8</v>
      </c>
      <c r="AC27" s="126">
        <v>1049.5</v>
      </c>
      <c r="AD27" s="126">
        <v>1599.3</v>
      </c>
      <c r="AE27" s="178">
        <v>0</v>
      </c>
      <c r="AF27" s="170"/>
      <c r="AG27" s="170"/>
      <c r="AH27" s="1"/>
      <c r="AI27" s="1"/>
    </row>
    <row r="28" customHeight="1" spans="1:35">
      <c r="A28" s="1"/>
      <c r="B28" s="154" t="s">
        <v>129</v>
      </c>
      <c r="C28" s="9"/>
      <c r="D28" s="14">
        <v>504990</v>
      </c>
      <c r="E28" s="14">
        <v>784627</v>
      </c>
      <c r="F28" s="14">
        <v>522434</v>
      </c>
      <c r="G28" s="1"/>
      <c r="H28" s="1"/>
      <c r="I28" s="154" t="s">
        <v>129</v>
      </c>
      <c r="J28" s="9"/>
      <c r="K28" s="113">
        <v>0.2859</v>
      </c>
      <c r="L28" s="113">
        <v>0.451</v>
      </c>
      <c r="M28" s="113">
        <v>0.398</v>
      </c>
      <c r="N28" s="1"/>
      <c r="O28" s="1"/>
      <c r="P28" s="154" t="s">
        <v>129</v>
      </c>
      <c r="Q28" s="9"/>
      <c r="R28" s="113">
        <v>-0.3564</v>
      </c>
      <c r="S28" s="113">
        <v>0.5019</v>
      </c>
      <c r="T28" s="9"/>
      <c r="U28" s="1"/>
      <c r="V28" s="1"/>
      <c r="W28" s="188" t="s">
        <v>130</v>
      </c>
      <c r="X28" s="125">
        <v>-53.3</v>
      </c>
      <c r="Y28" s="125">
        <v>24.6</v>
      </c>
      <c r="Z28" s="125" t="s">
        <v>56</v>
      </c>
      <c r="AA28" s="125" t="s">
        <v>56</v>
      </c>
      <c r="AB28" s="125" t="s">
        <v>56</v>
      </c>
      <c r="AC28" s="125" t="s">
        <v>56</v>
      </c>
      <c r="AD28" s="125" t="s">
        <v>56</v>
      </c>
      <c r="AE28" s="179"/>
      <c r="AF28" s="170"/>
      <c r="AG28" s="170"/>
      <c r="AH28" s="1"/>
      <c r="AI28" s="1"/>
    </row>
    <row r="29" customHeight="1" spans="1:35">
      <c r="A29" s="1"/>
      <c r="B29" s="155"/>
      <c r="C29" s="9"/>
      <c r="D29" s="14"/>
      <c r="E29" s="14"/>
      <c r="F29" s="14"/>
      <c r="G29" s="1"/>
      <c r="H29" s="1"/>
      <c r="I29" s="155"/>
      <c r="J29" s="9"/>
      <c r="K29" s="9"/>
      <c r="L29" s="9"/>
      <c r="M29" s="9"/>
      <c r="N29" s="1"/>
      <c r="O29" s="1"/>
      <c r="P29" s="155"/>
      <c r="Q29" s="9"/>
      <c r="R29" s="9"/>
      <c r="S29" s="9"/>
      <c r="T29" s="9"/>
      <c r="U29" s="1"/>
      <c r="V29" s="1"/>
      <c r="W29" s="188" t="s">
        <v>131</v>
      </c>
      <c r="X29" s="126">
        <v>1083</v>
      </c>
      <c r="Y29" s="126">
        <v>1715.6</v>
      </c>
      <c r="Z29" s="125">
        <v>516</v>
      </c>
      <c r="AA29" s="126">
        <v>1305.5</v>
      </c>
      <c r="AB29" s="126">
        <v>1017.9</v>
      </c>
      <c r="AC29" s="126">
        <v>1049.5</v>
      </c>
      <c r="AD29" s="126">
        <v>1599.3</v>
      </c>
      <c r="AE29" s="179"/>
      <c r="AF29" s="170"/>
      <c r="AG29" s="170"/>
      <c r="AH29" s="1"/>
      <c r="AI29" s="1"/>
    </row>
    <row r="30" customHeight="1" spans="1:35">
      <c r="A30" s="1"/>
      <c r="B30" s="155" t="s">
        <v>132</v>
      </c>
      <c r="C30" s="9"/>
      <c r="D30" s="14">
        <v>0</v>
      </c>
      <c r="E30" s="14">
        <v>0</v>
      </c>
      <c r="F30" s="14">
        <v>0</v>
      </c>
      <c r="G30" s="1"/>
      <c r="H30" s="1"/>
      <c r="I30" s="155" t="s">
        <v>132</v>
      </c>
      <c r="J30" s="9"/>
      <c r="K30" s="113">
        <v>0</v>
      </c>
      <c r="L30" s="113">
        <v>0</v>
      </c>
      <c r="M30" s="113">
        <v>0</v>
      </c>
      <c r="N30" s="1"/>
      <c r="O30" s="1"/>
      <c r="P30" s="155" t="s">
        <v>132</v>
      </c>
      <c r="Q30" s="9"/>
      <c r="R30" s="9"/>
      <c r="S30" s="9"/>
      <c r="T30" s="9"/>
      <c r="U30" s="1"/>
      <c r="V30" s="1"/>
      <c r="W30" s="188" t="s">
        <v>133</v>
      </c>
      <c r="X30" s="126">
        <v>-1375.1</v>
      </c>
      <c r="Y30" s="125">
        <v>-88.4</v>
      </c>
      <c r="Z30" s="125">
        <v>-28</v>
      </c>
      <c r="AA30" s="125">
        <v>158.8</v>
      </c>
      <c r="AB30" s="125" t="s">
        <v>56</v>
      </c>
      <c r="AC30" s="125" t="s">
        <v>56</v>
      </c>
      <c r="AD30" s="125" t="s">
        <v>56</v>
      </c>
      <c r="AE30" s="179"/>
      <c r="AF30" s="170"/>
      <c r="AG30" s="170"/>
      <c r="AH30" s="1"/>
      <c r="AI30" s="1"/>
    </row>
    <row r="31" customHeight="1" spans="1:35">
      <c r="A31" s="1"/>
      <c r="B31" s="155" t="s">
        <v>134</v>
      </c>
      <c r="C31" s="9"/>
      <c r="D31" s="14">
        <v>5078</v>
      </c>
      <c r="E31" s="14">
        <v>9020</v>
      </c>
      <c r="F31" s="14">
        <v>-5330</v>
      </c>
      <c r="G31" s="1"/>
      <c r="H31" s="1"/>
      <c r="I31" s="155" t="s">
        <v>134</v>
      </c>
      <c r="J31" s="9"/>
      <c r="K31" s="113">
        <v>0.0029</v>
      </c>
      <c r="L31" s="113">
        <v>0.0051</v>
      </c>
      <c r="M31" s="113">
        <v>-0.003</v>
      </c>
      <c r="N31" s="1"/>
      <c r="O31" s="1"/>
      <c r="P31" s="155" t="s">
        <v>134</v>
      </c>
      <c r="Q31" s="9"/>
      <c r="R31" s="113">
        <v>-0.437</v>
      </c>
      <c r="S31" s="113">
        <v>-2.6921</v>
      </c>
      <c r="T31" s="9"/>
      <c r="U31" s="1"/>
      <c r="V31" s="1"/>
      <c r="W31" s="188" t="s">
        <v>135</v>
      </c>
      <c r="X31" s="125" t="s">
        <v>56</v>
      </c>
      <c r="Y31" s="125" t="s">
        <v>56</v>
      </c>
      <c r="Z31" s="125" t="s">
        <v>56</v>
      </c>
      <c r="AA31" s="125" t="s">
        <v>56</v>
      </c>
      <c r="AB31" s="125">
        <v>-108.1</v>
      </c>
      <c r="AC31" s="125" t="s">
        <v>56</v>
      </c>
      <c r="AD31" s="125" t="s">
        <v>56</v>
      </c>
      <c r="AE31" s="179"/>
      <c r="AF31" s="170"/>
      <c r="AG31" s="170"/>
      <c r="AH31" s="1"/>
      <c r="AI31" s="1"/>
    </row>
    <row r="32" customHeight="1" spans="1:35">
      <c r="A32" s="1"/>
      <c r="B32" s="154" t="s">
        <v>136</v>
      </c>
      <c r="C32" s="9"/>
      <c r="D32" s="14">
        <v>499912</v>
      </c>
      <c r="E32" s="14">
        <v>775607</v>
      </c>
      <c r="F32" s="14">
        <v>527765</v>
      </c>
      <c r="G32" s="1"/>
      <c r="H32" s="1"/>
      <c r="I32" s="154" t="s">
        <v>136</v>
      </c>
      <c r="J32" s="9"/>
      <c r="K32" s="113">
        <v>0.283</v>
      </c>
      <c r="L32" s="113">
        <v>0.4458</v>
      </c>
      <c r="M32" s="113">
        <v>0.4021</v>
      </c>
      <c r="N32" s="1"/>
      <c r="O32" s="1"/>
      <c r="P32" s="154" t="s">
        <v>136</v>
      </c>
      <c r="Q32" s="9"/>
      <c r="R32" s="113">
        <v>-0.3555</v>
      </c>
      <c r="S32" s="113">
        <v>0.4696</v>
      </c>
      <c r="T32" s="9"/>
      <c r="U32" s="1"/>
      <c r="V32" s="1"/>
      <c r="W32" s="119" t="s">
        <v>137</v>
      </c>
      <c r="X32" s="124" t="s">
        <v>138</v>
      </c>
      <c r="Y32" s="124" t="s">
        <v>139</v>
      </c>
      <c r="Z32" s="124" t="s">
        <v>140</v>
      </c>
      <c r="AA32" s="124" t="s">
        <v>141</v>
      </c>
      <c r="AB32" s="124" t="s">
        <v>142</v>
      </c>
      <c r="AC32" s="124" t="s">
        <v>143</v>
      </c>
      <c r="AD32" s="124" t="s">
        <v>144</v>
      </c>
      <c r="AE32" s="177" t="s">
        <v>124</v>
      </c>
      <c r="AF32" s="124" t="s">
        <v>125</v>
      </c>
      <c r="AG32" s="124" t="s">
        <v>126</v>
      </c>
      <c r="AH32" s="1"/>
      <c r="AI32" s="1"/>
    </row>
    <row r="33" customHeight="1" spans="1:35">
      <c r="A33" s="1"/>
      <c r="B33" s="155"/>
      <c r="C33" s="9"/>
      <c r="D33" s="9"/>
      <c r="E33" s="9"/>
      <c r="F33" s="9"/>
      <c r="G33" s="1"/>
      <c r="H33" s="1"/>
      <c r="I33" s="155"/>
      <c r="J33" s="9"/>
      <c r="K33" s="9"/>
      <c r="L33" s="9"/>
      <c r="M33" s="9"/>
      <c r="N33" s="1"/>
      <c r="O33" s="1"/>
      <c r="P33" s="155"/>
      <c r="Q33" s="9"/>
      <c r="R33" s="9"/>
      <c r="S33" s="9"/>
      <c r="T33" s="9"/>
      <c r="U33" s="1"/>
      <c r="V33" s="1"/>
      <c r="W33" s="114" t="s">
        <v>145</v>
      </c>
      <c r="X33" s="126">
        <v>56529.4</v>
      </c>
      <c r="Y33" s="126">
        <v>-27799.4</v>
      </c>
      <c r="Z33" s="126">
        <v>93475.4</v>
      </c>
      <c r="AA33" s="126">
        <v>24205.3</v>
      </c>
      <c r="AB33" s="126">
        <v>50471</v>
      </c>
      <c r="AC33" s="126">
        <v>67961.2</v>
      </c>
      <c r="AD33" s="126">
        <v>68092</v>
      </c>
      <c r="AE33" s="180">
        <v>64798.3</v>
      </c>
      <c r="AF33" s="170"/>
      <c r="AG33" s="170"/>
      <c r="AH33" s="1"/>
      <c r="AI33" s="1"/>
    </row>
    <row r="34" customHeight="1" spans="1:35">
      <c r="A34" s="1"/>
      <c r="B34" s="154" t="s">
        <v>146</v>
      </c>
      <c r="C34" s="9"/>
      <c r="D34" s="9"/>
      <c r="E34" s="9"/>
      <c r="F34" s="9"/>
      <c r="G34" s="1"/>
      <c r="H34" s="1"/>
      <c r="I34" s="154" t="s">
        <v>146</v>
      </c>
      <c r="J34" s="9"/>
      <c r="K34" s="9"/>
      <c r="L34" s="9"/>
      <c r="M34" s="9"/>
      <c r="N34" s="1"/>
      <c r="O34" s="1"/>
      <c r="P34" s="154" t="s">
        <v>146</v>
      </c>
      <c r="Q34" s="9"/>
      <c r="R34" s="9"/>
      <c r="S34" s="9"/>
      <c r="T34" s="9"/>
      <c r="U34" s="1"/>
      <c r="V34" s="1"/>
      <c r="W34" s="188" t="s">
        <v>147</v>
      </c>
      <c r="X34" s="126">
        <v>16648.6</v>
      </c>
      <c r="Y34" s="126">
        <v>32874.4</v>
      </c>
      <c r="Z34" s="126">
        <v>55265.3</v>
      </c>
      <c r="AA34" s="126">
        <v>10910.6</v>
      </c>
      <c r="AB34" s="126">
        <v>37579.3</v>
      </c>
      <c r="AC34" s="126">
        <v>48561.1</v>
      </c>
      <c r="AD34" s="126">
        <v>42961</v>
      </c>
      <c r="AE34" s="180">
        <v>39952.5</v>
      </c>
      <c r="AF34" s="170"/>
      <c r="AG34" s="170"/>
      <c r="AH34" s="1"/>
      <c r="AI34" s="1"/>
    </row>
    <row r="35" customHeight="1" spans="1:35">
      <c r="A35" s="1"/>
      <c r="B35" s="155" t="s">
        <v>148</v>
      </c>
      <c r="C35" s="9"/>
      <c r="D35" s="14">
        <v>213325</v>
      </c>
      <c r="E35" s="14">
        <v>171214</v>
      </c>
      <c r="F35" s="14">
        <v>169603</v>
      </c>
      <c r="G35" s="1"/>
      <c r="H35" s="1"/>
      <c r="I35" s="155" t="s">
        <v>148</v>
      </c>
      <c r="J35" s="9"/>
      <c r="K35" s="113">
        <v>0.1208</v>
      </c>
      <c r="L35" s="113">
        <v>0.0984</v>
      </c>
      <c r="M35" s="113">
        <v>0.1292</v>
      </c>
      <c r="N35" s="1"/>
      <c r="O35" s="1"/>
      <c r="P35" s="155" t="s">
        <v>148</v>
      </c>
      <c r="Q35" s="9"/>
      <c r="R35" s="113">
        <v>0.246</v>
      </c>
      <c r="S35" s="113">
        <v>0.0095</v>
      </c>
      <c r="T35" s="9"/>
      <c r="U35" s="1"/>
      <c r="V35" s="1"/>
      <c r="W35" s="188" t="s">
        <v>149</v>
      </c>
      <c r="X35" s="126">
        <v>39880.8</v>
      </c>
      <c r="Y35" s="126">
        <v>-60673.8</v>
      </c>
      <c r="Z35" s="126">
        <v>38210.1</v>
      </c>
      <c r="AA35" s="126">
        <v>13294.7</v>
      </c>
      <c r="AB35" s="126">
        <v>12891.7</v>
      </c>
      <c r="AC35" s="126">
        <v>19400.1</v>
      </c>
      <c r="AD35" s="126">
        <v>25131</v>
      </c>
      <c r="AE35" s="180">
        <v>24845.8</v>
      </c>
      <c r="AF35" s="170"/>
      <c r="AG35" s="170"/>
      <c r="AH35" s="1"/>
      <c r="AI35" s="1"/>
    </row>
    <row r="36" customHeight="1" spans="1:35">
      <c r="A36" s="1"/>
      <c r="B36" s="155" t="s">
        <v>150</v>
      </c>
      <c r="C36" s="9"/>
      <c r="D36" s="14">
        <v>0</v>
      </c>
      <c r="E36" s="14">
        <v>0</v>
      </c>
      <c r="F36" s="14">
        <v>0</v>
      </c>
      <c r="G36" s="1"/>
      <c r="H36" s="1"/>
      <c r="I36" s="155" t="s">
        <v>150</v>
      </c>
      <c r="J36" s="9"/>
      <c r="K36" s="113">
        <v>0</v>
      </c>
      <c r="L36" s="113">
        <v>0</v>
      </c>
      <c r="M36" s="113">
        <v>0</v>
      </c>
      <c r="N36" s="1"/>
      <c r="O36" s="1"/>
      <c r="P36" s="155" t="s">
        <v>150</v>
      </c>
      <c r="Q36" s="9"/>
      <c r="R36" s="9"/>
      <c r="S36" s="9"/>
      <c r="T36" s="9"/>
      <c r="U36" s="1"/>
      <c r="V36" s="1"/>
      <c r="W36" s="119" t="s">
        <v>151</v>
      </c>
      <c r="X36" s="124" t="s">
        <v>152</v>
      </c>
      <c r="Y36" s="124" t="s">
        <v>153</v>
      </c>
      <c r="Z36" s="124" t="s">
        <v>154</v>
      </c>
      <c r="AA36" s="124" t="s">
        <v>155</v>
      </c>
      <c r="AB36" s="124" t="s">
        <v>156</v>
      </c>
      <c r="AC36" s="124" t="s">
        <v>157</v>
      </c>
      <c r="AD36" s="124" t="s">
        <v>158</v>
      </c>
      <c r="AE36" s="177" t="s">
        <v>159</v>
      </c>
      <c r="AF36" s="124" t="s">
        <v>160</v>
      </c>
      <c r="AG36" s="124" t="s">
        <v>161</v>
      </c>
      <c r="AH36" s="1"/>
      <c r="AI36" s="1"/>
    </row>
    <row r="37" customHeight="1" spans="1:35">
      <c r="A37" s="1"/>
      <c r="B37" s="155" t="s">
        <v>162</v>
      </c>
      <c r="C37" s="9"/>
      <c r="D37" s="14">
        <v>0</v>
      </c>
      <c r="E37" s="14">
        <v>0</v>
      </c>
      <c r="F37" s="14">
        <v>0</v>
      </c>
      <c r="G37" s="1"/>
      <c r="H37" s="1"/>
      <c r="I37" s="155" t="s">
        <v>162</v>
      </c>
      <c r="J37" s="9"/>
      <c r="K37" s="113">
        <v>0</v>
      </c>
      <c r="L37" s="113">
        <v>0</v>
      </c>
      <c r="M37" s="113">
        <v>0</v>
      </c>
      <c r="N37" s="1"/>
      <c r="O37" s="1"/>
      <c r="P37" s="155" t="s">
        <v>162</v>
      </c>
      <c r="Q37" s="9"/>
      <c r="R37" s="113">
        <v>0</v>
      </c>
      <c r="S37" s="113">
        <v>0</v>
      </c>
      <c r="T37" s="9"/>
      <c r="U37" s="1"/>
      <c r="V37" s="1"/>
      <c r="W37" s="114" t="s">
        <v>163</v>
      </c>
      <c r="X37" s="125">
        <v>0</v>
      </c>
      <c r="Y37" s="125">
        <v>0</v>
      </c>
      <c r="Z37" s="125">
        <v>0</v>
      </c>
      <c r="AA37" s="125">
        <v>0</v>
      </c>
      <c r="AB37" s="125">
        <v>0</v>
      </c>
      <c r="AC37" s="125">
        <v>0</v>
      </c>
      <c r="AD37" s="125">
        <v>0</v>
      </c>
      <c r="AE37" s="178">
        <v>0</v>
      </c>
      <c r="AF37" s="170"/>
      <c r="AG37" s="170"/>
      <c r="AH37" s="1"/>
      <c r="AI37" s="1"/>
    </row>
    <row r="38" customHeight="1" spans="1:35">
      <c r="A38" s="1"/>
      <c r="B38" s="154" t="s">
        <v>164</v>
      </c>
      <c r="C38" s="9"/>
      <c r="D38" s="14">
        <v>286587</v>
      </c>
      <c r="E38" s="14">
        <v>604394</v>
      </c>
      <c r="F38" s="14">
        <v>358162</v>
      </c>
      <c r="G38" s="1"/>
      <c r="H38" s="1"/>
      <c r="I38" s="154" t="s">
        <v>164</v>
      </c>
      <c r="J38" s="9"/>
      <c r="K38" s="113">
        <v>0.1622</v>
      </c>
      <c r="L38" s="113">
        <v>0.3474</v>
      </c>
      <c r="M38" s="113">
        <v>0.2729</v>
      </c>
      <c r="N38" s="1"/>
      <c r="O38" s="1"/>
      <c r="P38" s="154" t="s">
        <v>164</v>
      </c>
      <c r="Q38" s="9"/>
      <c r="R38" s="113">
        <v>-0.5258</v>
      </c>
      <c r="S38" s="113">
        <v>0.6875</v>
      </c>
      <c r="T38" s="9"/>
      <c r="U38" s="1"/>
      <c r="V38" s="1"/>
      <c r="W38" s="188" t="s">
        <v>165</v>
      </c>
      <c r="X38" s="125">
        <v>0</v>
      </c>
      <c r="Y38" s="125">
        <v>0</v>
      </c>
      <c r="Z38" s="125">
        <v>0</v>
      </c>
      <c r="AA38" s="125">
        <v>0</v>
      </c>
      <c r="AB38" s="125">
        <v>0</v>
      </c>
      <c r="AC38" s="125">
        <v>0</v>
      </c>
      <c r="AD38" s="125">
        <v>0</v>
      </c>
      <c r="AE38" s="178">
        <v>0</v>
      </c>
      <c r="AF38" s="170"/>
      <c r="AG38" s="170"/>
      <c r="AH38" s="1"/>
      <c r="AI38" s="1"/>
    </row>
    <row r="39" customHeight="1" spans="1:35">
      <c r="A39" s="1"/>
      <c r="B39" s="155"/>
      <c r="C39" s="9"/>
      <c r="D39" s="9"/>
      <c r="E39" s="9"/>
      <c r="F39" s="9"/>
      <c r="G39" s="1"/>
      <c r="H39" s="1"/>
      <c r="I39" s="155"/>
      <c r="J39" s="9"/>
      <c r="K39" s="9"/>
      <c r="L39" s="9"/>
      <c r="M39" s="9"/>
      <c r="N39" s="1"/>
      <c r="O39" s="1"/>
      <c r="P39" s="155"/>
      <c r="Q39" s="9"/>
      <c r="R39" s="9"/>
      <c r="S39" s="9"/>
      <c r="T39" s="9"/>
      <c r="U39" s="1"/>
      <c r="V39" s="1"/>
      <c r="W39" s="188" t="s">
        <v>166</v>
      </c>
      <c r="X39" s="125">
        <v>0</v>
      </c>
      <c r="Y39" s="125">
        <v>0</v>
      </c>
      <c r="Z39" s="125">
        <v>0</v>
      </c>
      <c r="AA39" s="125">
        <v>0</v>
      </c>
      <c r="AB39" s="125">
        <v>0</v>
      </c>
      <c r="AC39" s="125">
        <v>0</v>
      </c>
      <c r="AD39" s="125">
        <v>0</v>
      </c>
      <c r="AE39" s="178">
        <v>0</v>
      </c>
      <c r="AF39" s="170"/>
      <c r="AG39" s="170"/>
      <c r="AH39" s="1"/>
      <c r="AI39" s="1"/>
    </row>
    <row r="40" customHeight="1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19" t="s">
        <v>167</v>
      </c>
      <c r="X40" s="124" t="s">
        <v>152</v>
      </c>
      <c r="Y40" s="124" t="s">
        <v>153</v>
      </c>
      <c r="Z40" s="124" t="s">
        <v>154</v>
      </c>
      <c r="AA40" s="124" t="s">
        <v>155</v>
      </c>
      <c r="AB40" s="124" t="s">
        <v>156</v>
      </c>
      <c r="AC40" s="124" t="s">
        <v>157</v>
      </c>
      <c r="AD40" s="124" t="s">
        <v>158</v>
      </c>
      <c r="AE40" s="177" t="s">
        <v>159</v>
      </c>
      <c r="AF40" s="170"/>
      <c r="AG40" s="170"/>
      <c r="AH40" s="1"/>
      <c r="AI40" s="1"/>
    </row>
    <row r="41" customHeight="1" spans="1:3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1"/>
      <c r="W41" s="114" t="s">
        <v>168</v>
      </c>
      <c r="X41" s="125">
        <v>-424.5</v>
      </c>
      <c r="Y41" s="126">
        <v>2978.1</v>
      </c>
      <c r="Z41" s="126">
        <v>3017.5</v>
      </c>
      <c r="AA41" s="126">
        <v>3347.7</v>
      </c>
      <c r="AB41" s="126">
        <v>2843.9</v>
      </c>
      <c r="AC41" s="126">
        <v>2088</v>
      </c>
      <c r="AD41" s="126">
        <v>5205.6</v>
      </c>
      <c r="AE41" s="180">
        <v>5125</v>
      </c>
      <c r="AF41" s="170"/>
      <c r="AG41" s="170"/>
      <c r="AH41" s="1"/>
      <c r="AI41" s="1"/>
    </row>
    <row r="42" customHeight="1" spans="1:35">
      <c r="A42" s="1"/>
      <c r="B42" s="157" t="s">
        <v>169</v>
      </c>
      <c r="C42" s="158"/>
      <c r="D42" s="158" t="s">
        <v>28</v>
      </c>
      <c r="E42" s="158" t="s">
        <v>29</v>
      </c>
      <c r="F42" s="158" t="s">
        <v>30</v>
      </c>
      <c r="G42" s="158"/>
      <c r="H42" s="158" t="s">
        <v>170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19" t="s">
        <v>171</v>
      </c>
      <c r="X42" s="124" t="s">
        <v>172</v>
      </c>
      <c r="Y42" s="124" t="s">
        <v>173</v>
      </c>
      <c r="Z42" s="124" t="s">
        <v>174</v>
      </c>
      <c r="AA42" s="124" t="s">
        <v>175</v>
      </c>
      <c r="AB42" s="124" t="s">
        <v>176</v>
      </c>
      <c r="AC42" s="124" t="s">
        <v>177</v>
      </c>
      <c r="AD42" s="124" t="s">
        <v>178</v>
      </c>
      <c r="AE42" s="177" t="s">
        <v>179</v>
      </c>
      <c r="AF42" s="124" t="s">
        <v>160</v>
      </c>
      <c r="AG42" s="124" t="s">
        <v>161</v>
      </c>
      <c r="AH42" s="1"/>
      <c r="AI42" s="1"/>
    </row>
    <row r="43" customHeight="1" spans="1:35">
      <c r="A43" s="1"/>
      <c r="B43" s="158"/>
      <c r="C43" s="159"/>
      <c r="D43" s="159"/>
      <c r="E43" s="159"/>
      <c r="F43" s="159"/>
      <c r="G43" s="159"/>
      <c r="H43" s="15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14" t="s">
        <v>180</v>
      </c>
      <c r="X43" s="125">
        <v>0</v>
      </c>
      <c r="Y43" s="12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78">
        <v>0</v>
      </c>
      <c r="AF43" s="170"/>
      <c r="AG43" s="170"/>
      <c r="AH43" s="1"/>
      <c r="AI43" s="1"/>
    </row>
    <row r="44" customHeight="1" spans="1:35">
      <c r="A44" s="1"/>
      <c r="B44" s="158" t="s">
        <v>181</v>
      </c>
      <c r="C44" s="159"/>
      <c r="D44" s="160">
        <v>0.0153</v>
      </c>
      <c r="E44" s="160">
        <v>0.3255</v>
      </c>
      <c r="F44" s="159"/>
      <c r="G44" s="159"/>
      <c r="H44" s="160">
        <v>0.1704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14" t="s">
        <v>182</v>
      </c>
      <c r="X44" s="125">
        <v>0</v>
      </c>
      <c r="Y44" s="125">
        <v>0</v>
      </c>
      <c r="Z44" s="125">
        <v>0</v>
      </c>
      <c r="AA44" s="125">
        <v>0</v>
      </c>
      <c r="AB44" s="125">
        <v>0</v>
      </c>
      <c r="AC44" s="125">
        <v>0</v>
      </c>
      <c r="AD44" s="125">
        <v>0</v>
      </c>
      <c r="AE44" s="178">
        <v>0</v>
      </c>
      <c r="AF44" s="170"/>
      <c r="AG44" s="170"/>
      <c r="AH44" s="1"/>
      <c r="AI44" s="1"/>
    </row>
    <row r="45" customHeight="1" spans="1:35">
      <c r="A45" s="1"/>
      <c r="B45" s="158" t="s">
        <v>183</v>
      </c>
      <c r="C45" s="159"/>
      <c r="D45" s="160">
        <v>0.8539</v>
      </c>
      <c r="E45" s="160">
        <v>0.8783</v>
      </c>
      <c r="F45" s="160">
        <v>0.8568</v>
      </c>
      <c r="G45" s="159"/>
      <c r="H45" s="160">
        <v>0.863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19" t="s">
        <v>184</v>
      </c>
      <c r="X45" s="124" t="s">
        <v>172</v>
      </c>
      <c r="Y45" s="124" t="s">
        <v>173</v>
      </c>
      <c r="Z45" s="124" t="s">
        <v>174</v>
      </c>
      <c r="AA45" s="124" t="s">
        <v>175</v>
      </c>
      <c r="AB45" s="124" t="s">
        <v>176</v>
      </c>
      <c r="AC45" s="124" t="s">
        <v>177</v>
      </c>
      <c r="AD45" s="124" t="s">
        <v>178</v>
      </c>
      <c r="AE45" s="177" t="s">
        <v>179</v>
      </c>
      <c r="AF45" s="124" t="s">
        <v>160</v>
      </c>
      <c r="AG45" s="124" t="s">
        <v>161</v>
      </c>
      <c r="AH45" s="1"/>
      <c r="AI45" s="1"/>
    </row>
    <row r="46" customHeight="1" spans="1:35">
      <c r="A46" s="1"/>
      <c r="B46" s="158" t="s">
        <v>185</v>
      </c>
      <c r="C46" s="159"/>
      <c r="D46" s="160">
        <v>0.4082</v>
      </c>
      <c r="E46" s="160">
        <v>0.2784</v>
      </c>
      <c r="F46" s="160">
        <v>0.2831</v>
      </c>
      <c r="G46" s="159"/>
      <c r="H46" s="160">
        <v>0.3232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70"/>
      <c r="X46" s="170"/>
      <c r="Y46" s="170"/>
      <c r="Z46" s="170"/>
      <c r="AA46" s="170"/>
      <c r="AB46" s="170"/>
      <c r="AC46" s="170"/>
      <c r="AD46" s="170"/>
      <c r="AE46" s="179"/>
      <c r="AF46" s="170"/>
      <c r="AG46" s="170"/>
      <c r="AH46" s="1"/>
      <c r="AI46" s="1"/>
    </row>
    <row r="47" customHeight="1" spans="1:35">
      <c r="A47" s="1"/>
      <c r="B47" s="158" t="s">
        <v>186</v>
      </c>
      <c r="C47" s="159"/>
      <c r="D47" s="160">
        <v>0.0351</v>
      </c>
      <c r="E47" s="160">
        <v>0.0346</v>
      </c>
      <c r="F47" s="159"/>
      <c r="G47" s="159"/>
      <c r="H47" s="160">
        <v>0.0349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74" t="s">
        <v>187</v>
      </c>
      <c r="X47" s="124" t="s">
        <v>188</v>
      </c>
      <c r="Y47" s="124" t="s">
        <v>189</v>
      </c>
      <c r="Z47" s="124" t="s">
        <v>190</v>
      </c>
      <c r="AA47" s="124" t="s">
        <v>191</v>
      </c>
      <c r="AB47" s="124" t="s">
        <v>192</v>
      </c>
      <c r="AC47" s="124" t="s">
        <v>193</v>
      </c>
      <c r="AD47" s="124" t="s">
        <v>194</v>
      </c>
      <c r="AE47" s="177" t="s">
        <v>179</v>
      </c>
      <c r="AF47" s="124" t="s">
        <v>195</v>
      </c>
      <c r="AG47" s="124" t="s">
        <v>196</v>
      </c>
      <c r="AH47" s="1"/>
      <c r="AI47" s="1"/>
    </row>
    <row r="48" customHeight="1" spans="1:35">
      <c r="A48" s="1"/>
      <c r="B48" s="158" t="s">
        <v>197</v>
      </c>
      <c r="C48" s="159"/>
      <c r="D48" s="160">
        <v>0.0634</v>
      </c>
      <c r="E48" s="160">
        <v>0.0608</v>
      </c>
      <c r="F48" s="159"/>
      <c r="G48" s="159"/>
      <c r="H48" s="160">
        <v>0.0621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49" t="s">
        <v>198</v>
      </c>
      <c r="X48" s="125">
        <v>-241.8</v>
      </c>
      <c r="Y48" s="126">
        <v>1156.3</v>
      </c>
      <c r="Z48" s="125">
        <v>341.6</v>
      </c>
      <c r="AA48" s="126">
        <v>1025</v>
      </c>
      <c r="AB48" s="125">
        <v>636.9</v>
      </c>
      <c r="AC48" s="125">
        <v>734.7</v>
      </c>
      <c r="AD48" s="126">
        <v>1119.5</v>
      </c>
      <c r="AE48" s="178">
        <v>0</v>
      </c>
      <c r="AF48" s="170"/>
      <c r="AG48" s="170"/>
      <c r="AH48" s="1"/>
      <c r="AI48" s="1"/>
    </row>
    <row r="49" customHeight="1" spans="1:35">
      <c r="A49" s="1"/>
      <c r="B49" s="158" t="s">
        <v>199</v>
      </c>
      <c r="C49" s="159"/>
      <c r="D49" s="160">
        <v>0.4267</v>
      </c>
      <c r="E49" s="160">
        <v>0.2207</v>
      </c>
      <c r="F49" s="160">
        <v>0.3214</v>
      </c>
      <c r="G49" s="159"/>
      <c r="H49" s="160">
        <v>0.3229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49" t="s">
        <v>200</v>
      </c>
      <c r="X49" s="125">
        <v>0</v>
      </c>
      <c r="Y49" s="125">
        <v>0</v>
      </c>
      <c r="Z49" s="125">
        <v>0</v>
      </c>
      <c r="AA49" s="125">
        <v>0</v>
      </c>
      <c r="AB49" s="125">
        <v>0</v>
      </c>
      <c r="AC49" s="125">
        <v>0</v>
      </c>
      <c r="AD49" s="125">
        <v>0</v>
      </c>
      <c r="AE49" s="178">
        <v>0</v>
      </c>
      <c r="AF49" s="170"/>
      <c r="AG49" s="170"/>
      <c r="AH49" s="1"/>
      <c r="AI49" s="1"/>
    </row>
    <row r="50" customHeight="1" spans="1: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70"/>
      <c r="X50" s="170"/>
      <c r="Y50" s="170"/>
      <c r="Z50" s="170"/>
      <c r="AA50" s="170"/>
      <c r="AB50" s="170"/>
      <c r="AC50" s="170"/>
      <c r="AD50" s="170"/>
      <c r="AE50" s="179"/>
      <c r="AF50" s="170"/>
      <c r="AG50" s="170"/>
      <c r="AH50" s="1"/>
      <c r="AI50" s="1"/>
    </row>
    <row r="51" customHeight="1" spans="1:3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1"/>
      <c r="W51" s="149" t="s">
        <v>201</v>
      </c>
      <c r="X51" s="126">
        <v>9894.6</v>
      </c>
      <c r="Y51" s="126">
        <v>9894.6</v>
      </c>
      <c r="Z51" s="126">
        <v>9894.6</v>
      </c>
      <c r="AA51" s="126">
        <v>9844.7</v>
      </c>
      <c r="AB51" s="126">
        <v>9696.7</v>
      </c>
      <c r="AC51" s="126">
        <v>9696.7</v>
      </c>
      <c r="AD51" s="126">
        <v>9696.7</v>
      </c>
      <c r="AE51" s="180">
        <v>9696.7</v>
      </c>
      <c r="AF51" s="170"/>
      <c r="AG51" s="170"/>
      <c r="AH51" s="1"/>
      <c r="AI51" s="1"/>
    </row>
    <row r="52" ht="21" spans="1:35">
      <c r="A52" s="1"/>
      <c r="B52" s="161" t="s">
        <v>202</v>
      </c>
      <c r="C52" s="69" t="s">
        <v>203</v>
      </c>
      <c r="D52" s="69" t="s">
        <v>204</v>
      </c>
      <c r="E52" s="69" t="s">
        <v>205</v>
      </c>
      <c r="F52" s="69" t="s">
        <v>206</v>
      </c>
      <c r="G52" s="69" t="s">
        <v>207</v>
      </c>
      <c r="H52" s="69" t="s">
        <v>28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74" t="s">
        <v>208</v>
      </c>
      <c r="X52" s="124">
        <v>10.66</v>
      </c>
      <c r="Y52" s="124">
        <v>13.88</v>
      </c>
      <c r="Z52" s="124">
        <v>11.72</v>
      </c>
      <c r="AA52" s="124">
        <v>14.87</v>
      </c>
      <c r="AB52" s="124">
        <v>17.2</v>
      </c>
      <c r="AC52" s="124">
        <v>17.44</v>
      </c>
      <c r="AD52" s="124">
        <v>21.46</v>
      </c>
      <c r="AE52" s="177">
        <v>22.77</v>
      </c>
      <c r="AF52" s="124">
        <v>22.78</v>
      </c>
      <c r="AG52" s="124">
        <v>25.36</v>
      </c>
      <c r="AH52" s="1"/>
      <c r="AI52" s="1"/>
    </row>
    <row r="53" customHeight="1" spans="1:35">
      <c r="A53" s="1"/>
      <c r="B53" s="9" t="s">
        <v>16</v>
      </c>
      <c r="C53" s="9"/>
      <c r="D53" s="9"/>
      <c r="E53" s="9"/>
      <c r="F53" s="9"/>
      <c r="G53" s="9"/>
      <c r="H53" s="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74" t="s">
        <v>209</v>
      </c>
      <c r="X53" s="124">
        <v>10.66</v>
      </c>
      <c r="Y53" s="124">
        <v>13.88</v>
      </c>
      <c r="Z53" s="124">
        <v>11.72</v>
      </c>
      <c r="AA53" s="124">
        <v>14.87</v>
      </c>
      <c r="AB53" s="124">
        <v>17.2</v>
      </c>
      <c r="AC53" s="124">
        <v>17.44</v>
      </c>
      <c r="AD53" s="124">
        <v>21.46</v>
      </c>
      <c r="AE53" s="177">
        <v>22.77</v>
      </c>
      <c r="AF53" s="124">
        <v>22.78</v>
      </c>
      <c r="AG53" s="124">
        <v>25.36</v>
      </c>
      <c r="AH53" s="1"/>
      <c r="AI53" s="1"/>
    </row>
    <row r="54" customHeight="1" spans="1:35">
      <c r="A54" s="1"/>
      <c r="B54" s="9" t="s">
        <v>33</v>
      </c>
      <c r="C54" s="162">
        <v>3878783.933</v>
      </c>
      <c r="D54" s="162">
        <v>3314172.6</v>
      </c>
      <c r="E54" s="162">
        <v>2831748.355</v>
      </c>
      <c r="F54" s="162">
        <v>2419547.717</v>
      </c>
      <c r="G54" s="162">
        <v>2067348.655</v>
      </c>
      <c r="H54" s="163">
        <v>1766417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74" t="s">
        <v>210</v>
      </c>
      <c r="X54" s="124">
        <v>10.63</v>
      </c>
      <c r="Y54" s="124">
        <v>14</v>
      </c>
      <c r="Z54" s="124">
        <v>11.76</v>
      </c>
      <c r="AA54" s="124">
        <v>14.97</v>
      </c>
      <c r="AB54" s="124">
        <v>17.26</v>
      </c>
      <c r="AC54" s="124">
        <v>17.52</v>
      </c>
      <c r="AD54" s="124">
        <v>21.58</v>
      </c>
      <c r="AE54" s="177">
        <v>22.77</v>
      </c>
      <c r="AF54" s="124">
        <v>22.68</v>
      </c>
      <c r="AG54" s="124">
        <v>25.19</v>
      </c>
      <c r="AH54" s="1"/>
      <c r="AI54" s="1"/>
    </row>
    <row r="55" customHeight="1" spans="1:35">
      <c r="A55" s="1"/>
      <c r="B55" s="9" t="s">
        <v>45</v>
      </c>
      <c r="C55" s="162">
        <v>531344.1394</v>
      </c>
      <c r="D55" s="162">
        <v>453999.5572</v>
      </c>
      <c r="E55" s="162">
        <v>387913.5623</v>
      </c>
      <c r="F55" s="162">
        <v>331447.3096</v>
      </c>
      <c r="G55" s="162">
        <v>283200.511</v>
      </c>
      <c r="H55" s="163">
        <v>258130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70"/>
      <c r="X55" s="170"/>
      <c r="Y55" s="170"/>
      <c r="Z55" s="170"/>
      <c r="AA55" s="170"/>
      <c r="AB55" s="170"/>
      <c r="AC55" s="170"/>
      <c r="AD55" s="170"/>
      <c r="AE55" s="179"/>
      <c r="AF55" s="170"/>
      <c r="AG55" s="170"/>
      <c r="AH55" s="1"/>
      <c r="AI55" s="1"/>
    </row>
    <row r="56" customHeight="1" spans="1:35">
      <c r="A56" s="1"/>
      <c r="B56" s="9" t="s">
        <v>55</v>
      </c>
      <c r="C56" s="162">
        <v>3347439.793</v>
      </c>
      <c r="D56" s="162">
        <v>2860173.043</v>
      </c>
      <c r="E56" s="162">
        <v>2443834.793</v>
      </c>
      <c r="F56" s="162">
        <v>2088100.407</v>
      </c>
      <c r="G56" s="162">
        <v>1784148.144</v>
      </c>
      <c r="H56" s="163">
        <v>1508287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49" t="s">
        <v>211</v>
      </c>
      <c r="X56" s="126">
        <v>9894.6</v>
      </c>
      <c r="Y56" s="126">
        <v>9894.6</v>
      </c>
      <c r="Z56" s="126">
        <v>9894.6</v>
      </c>
      <c r="AA56" s="126">
        <v>9844.7</v>
      </c>
      <c r="AB56" s="126">
        <v>9696.7</v>
      </c>
      <c r="AC56" s="126">
        <v>9696.7</v>
      </c>
      <c r="AD56" s="126">
        <v>9696.7</v>
      </c>
      <c r="AE56" s="180">
        <v>9696.7</v>
      </c>
      <c r="AF56" s="170"/>
      <c r="AG56" s="170"/>
      <c r="AH56" s="1"/>
      <c r="AI56" s="1"/>
    </row>
    <row r="57" customHeight="1" spans="1:35">
      <c r="A57" s="1"/>
      <c r="B57" s="9" t="s">
        <v>212</v>
      </c>
      <c r="C57" s="162">
        <v>1253794.009</v>
      </c>
      <c r="D57" s="162">
        <v>1071286.728</v>
      </c>
      <c r="E57" s="162">
        <v>915345.939</v>
      </c>
      <c r="F57" s="162">
        <v>782104.516</v>
      </c>
      <c r="G57" s="162">
        <v>668258.2485</v>
      </c>
      <c r="H57" s="163">
        <v>721055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74" t="s">
        <v>213</v>
      </c>
      <c r="X57" s="124">
        <v>10.66</v>
      </c>
      <c r="Y57" s="124">
        <v>13.88</v>
      </c>
      <c r="Z57" s="124">
        <v>11.72</v>
      </c>
      <c r="AA57" s="124">
        <v>14.87</v>
      </c>
      <c r="AB57" s="124">
        <v>17.2</v>
      </c>
      <c r="AC57" s="124">
        <v>17.44</v>
      </c>
      <c r="AD57" s="124">
        <v>21.46</v>
      </c>
      <c r="AE57" s="177">
        <v>22.77</v>
      </c>
      <c r="AF57" s="124">
        <v>22.78</v>
      </c>
      <c r="AG57" s="124">
        <v>25.36</v>
      </c>
      <c r="AH57" s="1"/>
      <c r="AI57" s="1"/>
    </row>
    <row r="58" customHeight="1" spans="1:35">
      <c r="A58" s="1"/>
      <c r="B58" s="9" t="s">
        <v>108</v>
      </c>
      <c r="C58" s="162">
        <v>309816.4824</v>
      </c>
      <c r="D58" s="162">
        <v>264718.3537</v>
      </c>
      <c r="E58" s="162">
        <v>226184.8893</v>
      </c>
      <c r="F58" s="162">
        <v>193260.5104</v>
      </c>
      <c r="G58" s="162">
        <v>160836.4018</v>
      </c>
      <c r="H58" s="163">
        <v>162036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74" t="s">
        <v>214</v>
      </c>
      <c r="X58" s="124">
        <v>10.66</v>
      </c>
      <c r="Y58" s="124">
        <v>13.88</v>
      </c>
      <c r="Z58" s="124">
        <v>11.72</v>
      </c>
      <c r="AA58" s="124">
        <v>14.87</v>
      </c>
      <c r="AB58" s="124">
        <v>17.2</v>
      </c>
      <c r="AC58" s="124">
        <v>17.44</v>
      </c>
      <c r="AD58" s="124">
        <v>21.46</v>
      </c>
      <c r="AE58" s="177">
        <v>22.77</v>
      </c>
      <c r="AF58" s="124">
        <v>22.78</v>
      </c>
      <c r="AG58" s="124">
        <v>25.36</v>
      </c>
      <c r="AH58" s="1"/>
      <c r="AI58" s="1"/>
    </row>
    <row r="59" customHeight="1" spans="1:35">
      <c r="A59" s="1"/>
      <c r="B59" s="9" t="s">
        <v>215</v>
      </c>
      <c r="C59" s="162">
        <v>151878.3017</v>
      </c>
      <c r="D59" s="162">
        <v>142993.0957</v>
      </c>
      <c r="E59" s="162">
        <v>134627.6932</v>
      </c>
      <c r="F59" s="162">
        <v>126751.6848</v>
      </c>
      <c r="G59" s="162">
        <v>119336.4397</v>
      </c>
      <c r="H59" s="163">
        <v>120206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74" t="s">
        <v>216</v>
      </c>
      <c r="X59" s="124">
        <v>10.63</v>
      </c>
      <c r="Y59" s="124">
        <v>14</v>
      </c>
      <c r="Z59" s="124">
        <v>11.76</v>
      </c>
      <c r="AA59" s="124">
        <v>14.97</v>
      </c>
      <c r="AB59" s="124">
        <v>17.26</v>
      </c>
      <c r="AC59" s="124">
        <v>17.52</v>
      </c>
      <c r="AD59" s="124">
        <v>21.58</v>
      </c>
      <c r="AE59" s="177">
        <v>22.77</v>
      </c>
      <c r="AF59" s="124">
        <v>22.68</v>
      </c>
      <c r="AG59" s="124">
        <v>25.19</v>
      </c>
      <c r="AH59" s="1"/>
      <c r="AI59" s="1"/>
    </row>
    <row r="60" customHeight="1" spans="1:35">
      <c r="A60" s="1"/>
      <c r="B60" s="9" t="s">
        <v>217</v>
      </c>
      <c r="C60" s="162">
        <v>0</v>
      </c>
      <c r="D60" s="162">
        <v>0</v>
      </c>
      <c r="E60" s="162">
        <v>0</v>
      </c>
      <c r="F60" s="162">
        <v>0</v>
      </c>
      <c r="G60" s="162">
        <v>0</v>
      </c>
      <c r="H60" s="163">
        <v>5078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70"/>
      <c r="X60" s="170"/>
      <c r="Y60" s="170"/>
      <c r="Z60" s="170"/>
      <c r="AA60" s="170"/>
      <c r="AB60" s="170"/>
      <c r="AC60" s="170"/>
      <c r="AD60" s="170"/>
      <c r="AE60" s="179"/>
      <c r="AF60" s="170"/>
      <c r="AG60" s="170"/>
      <c r="AH60" s="1"/>
      <c r="AI60" s="1"/>
    </row>
    <row r="61" customHeight="1" spans="1:35">
      <c r="A61" s="1"/>
      <c r="B61" s="9"/>
      <c r="C61" s="164"/>
      <c r="D61" s="164"/>
      <c r="E61" s="164"/>
      <c r="F61" s="164"/>
      <c r="G61" s="164"/>
      <c r="H61" s="1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74" t="s">
        <v>218</v>
      </c>
      <c r="X61" s="170"/>
      <c r="Y61" s="170"/>
      <c r="Z61" s="170"/>
      <c r="AA61" s="170"/>
      <c r="AB61" s="170"/>
      <c r="AC61" s="170"/>
      <c r="AD61" s="170"/>
      <c r="AE61" s="179"/>
      <c r="AF61" s="170"/>
      <c r="AG61" s="170"/>
      <c r="AH61" s="1"/>
      <c r="AI61" s="1"/>
    </row>
    <row r="62" customHeight="1" spans="1:35">
      <c r="A62" s="1"/>
      <c r="B62" s="9" t="s">
        <v>136</v>
      </c>
      <c r="C62" s="162">
        <v>1631951.001</v>
      </c>
      <c r="D62" s="162">
        <v>1381174.865</v>
      </c>
      <c r="E62" s="162">
        <v>1167676.271</v>
      </c>
      <c r="F62" s="162">
        <v>985983.6957</v>
      </c>
      <c r="G62" s="162">
        <v>835717.0539</v>
      </c>
      <c r="H62" s="163">
        <v>499912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49" t="s">
        <v>219</v>
      </c>
      <c r="X62" s="125" t="s">
        <v>220</v>
      </c>
      <c r="Y62" s="125" t="s">
        <v>220</v>
      </c>
      <c r="Z62" s="125" t="s">
        <v>220</v>
      </c>
      <c r="AA62" s="125" t="s">
        <v>220</v>
      </c>
      <c r="AB62" s="125" t="s">
        <v>220</v>
      </c>
      <c r="AC62" s="125" t="s">
        <v>220</v>
      </c>
      <c r="AD62" s="125" t="s">
        <v>220</v>
      </c>
      <c r="AE62" s="179"/>
      <c r="AF62" s="170"/>
      <c r="AG62" s="170"/>
      <c r="AH62" s="1"/>
      <c r="AI62" s="1"/>
    </row>
    <row r="63" customHeight="1" spans="1:35">
      <c r="A63" s="1"/>
      <c r="B63" s="9" t="s">
        <v>221</v>
      </c>
      <c r="C63" s="162">
        <v>527029.1049</v>
      </c>
      <c r="D63" s="162">
        <v>446042.4072</v>
      </c>
      <c r="E63" s="162">
        <v>377094.2754</v>
      </c>
      <c r="F63" s="162">
        <v>318417.7125</v>
      </c>
      <c r="G63" s="162">
        <v>269889.9726</v>
      </c>
      <c r="H63" s="163">
        <v>213324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49" t="s">
        <v>101</v>
      </c>
      <c r="X63" s="125" t="s">
        <v>222</v>
      </c>
      <c r="Y63" s="125" t="s">
        <v>223</v>
      </c>
      <c r="Z63" s="125" t="s">
        <v>224</v>
      </c>
      <c r="AA63" s="125" t="s">
        <v>225</v>
      </c>
      <c r="AB63" s="125" t="s">
        <v>226</v>
      </c>
      <c r="AC63" s="125" t="s">
        <v>227</v>
      </c>
      <c r="AD63" s="125" t="s">
        <v>228</v>
      </c>
      <c r="AE63" s="178" t="s">
        <v>229</v>
      </c>
      <c r="AF63" s="125" t="s">
        <v>230</v>
      </c>
      <c r="AG63" s="125" t="s">
        <v>231</v>
      </c>
      <c r="AH63" s="1"/>
      <c r="AI63" s="1"/>
    </row>
    <row r="64" customHeight="1" spans="1:35">
      <c r="A64" s="1"/>
      <c r="B64" s="9"/>
      <c r="C64" s="164"/>
      <c r="D64" s="164"/>
      <c r="E64" s="164"/>
      <c r="F64" s="164"/>
      <c r="G64" s="164"/>
      <c r="H64" s="1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49" t="s">
        <v>232</v>
      </c>
      <c r="X64" s="125">
        <v>26.16</v>
      </c>
      <c r="Y64" s="125">
        <v>26.96</v>
      </c>
      <c r="Z64" s="125">
        <v>28.97</v>
      </c>
      <c r="AA64" s="125">
        <v>30.53</v>
      </c>
      <c r="AB64" s="125">
        <v>30.29</v>
      </c>
      <c r="AC64" s="125">
        <v>27.51</v>
      </c>
      <c r="AD64" s="125">
        <v>29.03</v>
      </c>
      <c r="AE64" s="178">
        <v>27.89</v>
      </c>
      <c r="AF64" s="125">
        <v>29.5</v>
      </c>
      <c r="AG64" s="125">
        <v>30.29</v>
      </c>
      <c r="AH64" s="1"/>
      <c r="AI64" s="1"/>
    </row>
    <row r="65" customHeight="1" spans="1:35">
      <c r="A65" s="1"/>
      <c r="B65" s="9" t="s">
        <v>233</v>
      </c>
      <c r="C65" s="162">
        <v>1104921.896</v>
      </c>
      <c r="D65" s="162">
        <v>935132.4577</v>
      </c>
      <c r="E65" s="162">
        <v>790581.9958</v>
      </c>
      <c r="F65" s="162">
        <v>667565.9831</v>
      </c>
      <c r="G65" s="162">
        <v>565827.0813</v>
      </c>
      <c r="H65" s="163">
        <v>286587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49" t="s">
        <v>234</v>
      </c>
      <c r="X65" s="125" t="s">
        <v>235</v>
      </c>
      <c r="Y65" s="125" t="s">
        <v>236</v>
      </c>
      <c r="Z65" s="125" t="s">
        <v>237</v>
      </c>
      <c r="AA65" s="125" t="s">
        <v>238</v>
      </c>
      <c r="AB65" s="125" t="s">
        <v>239</v>
      </c>
      <c r="AC65" s="125" t="s">
        <v>240</v>
      </c>
      <c r="AD65" s="125" t="s">
        <v>241</v>
      </c>
      <c r="AE65" s="179"/>
      <c r="AF65" s="170"/>
      <c r="AG65" s="170"/>
      <c r="AH65" s="1"/>
      <c r="AI65" s="1"/>
    </row>
    <row r="66" customHeight="1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9"/>
      <c r="W66" s="149" t="s">
        <v>242</v>
      </c>
      <c r="X66" s="125" t="s">
        <v>90</v>
      </c>
      <c r="Y66" s="125" t="s">
        <v>91</v>
      </c>
      <c r="Z66" s="125" t="s">
        <v>92</v>
      </c>
      <c r="AA66" s="125" t="s">
        <v>93</v>
      </c>
      <c r="AB66" s="125" t="s">
        <v>94</v>
      </c>
      <c r="AC66" s="125" t="s">
        <v>95</v>
      </c>
      <c r="AD66" s="125" t="s">
        <v>96</v>
      </c>
      <c r="AE66" s="178" t="s">
        <v>97</v>
      </c>
      <c r="AF66" s="125" t="s">
        <v>98</v>
      </c>
      <c r="AG66" s="125" t="s">
        <v>99</v>
      </c>
      <c r="AH66" s="1"/>
      <c r="AI66" s="1"/>
    </row>
    <row r="67" customHeight="1" spans="1:3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19"/>
      <c r="W67" s="149" t="s">
        <v>243</v>
      </c>
      <c r="X67" s="125" t="s">
        <v>56</v>
      </c>
      <c r="Y67" s="125" t="s">
        <v>56</v>
      </c>
      <c r="Z67" s="125" t="s">
        <v>56</v>
      </c>
      <c r="AA67" s="125" t="s">
        <v>56</v>
      </c>
      <c r="AB67" s="125" t="s">
        <v>56</v>
      </c>
      <c r="AC67" s="125" t="s">
        <v>56</v>
      </c>
      <c r="AD67" s="125" t="s">
        <v>56</v>
      </c>
      <c r="AE67" s="179"/>
      <c r="AF67" s="125">
        <v>42.93</v>
      </c>
      <c r="AG67" s="125">
        <v>42.87</v>
      </c>
      <c r="AH67" s="1"/>
      <c r="AI67" s="1"/>
    </row>
    <row r="68" customHeight="1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49" t="s">
        <v>244</v>
      </c>
      <c r="X68" s="125">
        <v>17.49</v>
      </c>
      <c r="Y68" s="125">
        <v>18.26</v>
      </c>
      <c r="Z68" s="125">
        <v>19.48</v>
      </c>
      <c r="AA68" s="125">
        <v>19.34</v>
      </c>
      <c r="AB68" s="125">
        <v>19.79</v>
      </c>
      <c r="AC68" s="125">
        <v>19.01</v>
      </c>
      <c r="AD68" s="125">
        <v>19.86</v>
      </c>
      <c r="AE68" s="178">
        <v>18.77</v>
      </c>
      <c r="AF68" s="125">
        <v>21.17</v>
      </c>
      <c r="AG68" s="125">
        <v>21.78</v>
      </c>
      <c r="AH68" s="1"/>
      <c r="AI68" s="1"/>
    </row>
    <row r="69" customHeight="1" spans="1:35">
      <c r="A69" s="1"/>
      <c r="B69" s="19" t="s">
        <v>245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49" t="s">
        <v>246</v>
      </c>
      <c r="X69" s="125">
        <v>12.22</v>
      </c>
      <c r="Y69" s="125">
        <v>13.91</v>
      </c>
      <c r="Z69" s="125">
        <v>10.67</v>
      </c>
      <c r="AA69" s="125">
        <v>13.24</v>
      </c>
      <c r="AB69" s="125">
        <v>12.75</v>
      </c>
      <c r="AC69" s="125">
        <v>9.76</v>
      </c>
      <c r="AD69" s="125">
        <v>11.85</v>
      </c>
      <c r="AE69" s="178">
        <v>12.02</v>
      </c>
      <c r="AF69" s="125">
        <v>11.35</v>
      </c>
      <c r="AG69" s="125">
        <v>11.76</v>
      </c>
      <c r="AH69" s="1"/>
      <c r="AI69" s="1"/>
    </row>
    <row r="70" customHeight="1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49" t="s">
        <v>247</v>
      </c>
      <c r="X70" s="125" t="s">
        <v>248</v>
      </c>
      <c r="Y70" s="125" t="s">
        <v>248</v>
      </c>
      <c r="Z70" s="125" t="s">
        <v>248</v>
      </c>
      <c r="AA70" s="125" t="s">
        <v>248</v>
      </c>
      <c r="AB70" s="125" t="s">
        <v>248</v>
      </c>
      <c r="AC70" s="125" t="s">
        <v>248</v>
      </c>
      <c r="AD70" s="125" t="s">
        <v>248</v>
      </c>
      <c r="AE70" s="179"/>
      <c r="AF70" s="170"/>
      <c r="AG70" s="170"/>
      <c r="AH70" s="1"/>
      <c r="AI70" s="1"/>
    </row>
    <row r="71" customHeight="1" spans="1: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49" t="s">
        <v>249</v>
      </c>
      <c r="X71" s="125">
        <v>4.08</v>
      </c>
      <c r="Y71" s="125">
        <v>5.97</v>
      </c>
      <c r="Z71" s="125">
        <v>3.15</v>
      </c>
      <c r="AA71" s="125">
        <v>6.15</v>
      </c>
      <c r="AB71" s="125">
        <v>7</v>
      </c>
      <c r="AC71" s="125">
        <v>7.25</v>
      </c>
      <c r="AD71" s="125">
        <v>7.75</v>
      </c>
      <c r="AE71" s="179"/>
      <c r="AF71" s="125">
        <v>8.67</v>
      </c>
      <c r="AG71" s="125">
        <v>9.45</v>
      </c>
      <c r="AH71" s="1"/>
      <c r="AI71" s="1"/>
    </row>
    <row r="72" customHeight="1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49" t="s">
        <v>250</v>
      </c>
      <c r="X72" s="126">
        <v>42216.8</v>
      </c>
      <c r="Y72" s="126">
        <v>54255.2</v>
      </c>
      <c r="Z72" s="126">
        <v>29683.7</v>
      </c>
      <c r="AA72" s="126">
        <v>55310.6</v>
      </c>
      <c r="AB72" s="126">
        <v>67876.7</v>
      </c>
      <c r="AC72" s="126">
        <v>70300.8</v>
      </c>
      <c r="AD72" s="126">
        <v>75149.2</v>
      </c>
      <c r="AE72" s="179"/>
      <c r="AF72" s="170"/>
      <c r="AG72" s="170"/>
      <c r="AH72" s="1"/>
      <c r="AI72" s="1"/>
    </row>
    <row r="73" customHeight="1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49" t="s">
        <v>251</v>
      </c>
      <c r="X73" s="126">
        <v>44765.4</v>
      </c>
      <c r="Y73" s="126">
        <v>62492.4</v>
      </c>
      <c r="Z73" s="126">
        <v>60495.5</v>
      </c>
      <c r="AA73" s="126">
        <v>40777</v>
      </c>
      <c r="AB73" s="126">
        <v>40387.1</v>
      </c>
      <c r="AC73" s="126">
        <v>39718.5</v>
      </c>
      <c r="AD73" s="126">
        <v>39299.9</v>
      </c>
      <c r="AE73" s="179"/>
      <c r="AF73" s="170"/>
      <c r="AG73" s="170"/>
      <c r="AH73" s="1"/>
      <c r="AI73" s="1"/>
    </row>
    <row r="74" customHeight="1" spans="1: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49" t="s">
        <v>252</v>
      </c>
      <c r="X74" s="126">
        <v>47919.7</v>
      </c>
      <c r="Y74" s="126">
        <v>58166.5</v>
      </c>
      <c r="Z74" s="126">
        <v>58304.8</v>
      </c>
      <c r="AA74" s="126">
        <v>59539.3</v>
      </c>
      <c r="AB74" s="126">
        <v>63100.9</v>
      </c>
      <c r="AC74" s="126">
        <v>65283.4</v>
      </c>
      <c r="AD74" s="126">
        <v>65920.3</v>
      </c>
      <c r="AE74" s="180">
        <v>66433.2</v>
      </c>
      <c r="AF74" s="170"/>
      <c r="AG74" s="170"/>
      <c r="AH74" s="1"/>
      <c r="AI74" s="1"/>
    </row>
    <row r="75" customHeight="1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49" t="s">
        <v>253</v>
      </c>
      <c r="X75" s="126">
        <v>74350.6</v>
      </c>
      <c r="Y75" s="126">
        <v>86411.5</v>
      </c>
      <c r="Z75" s="125" t="s">
        <v>254</v>
      </c>
      <c r="AA75" s="125" t="s">
        <v>255</v>
      </c>
      <c r="AB75" s="125" t="s">
        <v>256</v>
      </c>
      <c r="AC75" s="125" t="s">
        <v>257</v>
      </c>
      <c r="AD75" s="125" t="s">
        <v>258</v>
      </c>
      <c r="AE75" s="179"/>
      <c r="AF75" s="170"/>
      <c r="AG75" s="170"/>
      <c r="AH75" s="1"/>
      <c r="AI75" s="1"/>
    </row>
    <row r="76" customHeight="1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49" t="s">
        <v>259</v>
      </c>
      <c r="X76" s="125">
        <v>290.6</v>
      </c>
      <c r="Y76" s="125">
        <v>249</v>
      </c>
      <c r="Z76" s="125">
        <v>120.7</v>
      </c>
      <c r="AA76" s="125">
        <v>111.7</v>
      </c>
      <c r="AB76" s="125">
        <v>79.7</v>
      </c>
      <c r="AC76" s="125">
        <v>481</v>
      </c>
      <c r="AD76" s="125">
        <v>278</v>
      </c>
      <c r="AE76" s="179"/>
      <c r="AF76" s="170"/>
      <c r="AG76" s="170"/>
      <c r="AH76" s="1"/>
      <c r="AI76" s="1"/>
    </row>
    <row r="77" customHeight="1" spans="1: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81" t="s">
        <v>245</v>
      </c>
      <c r="X77" s="182" t="s">
        <v>260</v>
      </c>
      <c r="Y77" s="51"/>
      <c r="Z77" s="51"/>
      <c r="AA77" s="51"/>
      <c r="AB77" s="51"/>
      <c r="AC77" s="184"/>
      <c r="AD77" s="184"/>
      <c r="AE77" s="184"/>
      <c r="AF77" s="184"/>
      <c r="AG77" s="184"/>
      <c r="AH77" s="1"/>
      <c r="AI77" s="1"/>
    </row>
    <row r="78" customHeight="1" spans="1: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"/>
      <c r="AI78" s="1"/>
    </row>
    <row r="79" customHeight="1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"/>
      <c r="AI79" s="1"/>
    </row>
    <row r="80" customHeight="1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"/>
      <c r="AI80" s="1"/>
    </row>
    <row r="81" customHeight="1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customHeight="1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customHeight="1" spans="1: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customHeight="1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customHeight="1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customHeight="1" spans="1: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customHeight="1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customHeight="1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customHeight="1" spans="1: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customHeight="1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customHeight="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customHeight="1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customHeight="1" spans="1: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customHeight="1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customHeight="1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customHeight="1" spans="1: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customHeight="1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customHeight="1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customHeight="1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customHeight="1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customHeight="1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customHeight="1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customHeight="1" spans="1: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customHeight="1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customHeight="1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customHeight="1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customHeight="1" spans="1: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customHeight="1" spans="1: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customHeight="1" spans="1: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customHeight="1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customHeight="1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customHeight="1" spans="1: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customHeight="1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customHeight="1" spans="1: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customHeight="1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customHeight="1" spans="1: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customHeight="1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customHeight="1" spans="1: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customHeight="1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customHeight="1" spans="1: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customHeight="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customHeight="1" spans="1: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customHeight="1" spans="1: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customHeight="1" spans="1: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customHeight="1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customHeight="1" spans="1: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customHeight="1" spans="1: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customHeight="1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customHeight="1" spans="1: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customHeight="1" spans="1: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customHeight="1" spans="1: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customHeight="1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customHeight="1" spans="1: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customHeight="1" spans="1: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customHeight="1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customHeight="1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customHeight="1" spans="1: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customHeight="1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customHeight="1" spans="1: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customHeight="1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customHeight="1" spans="1: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customHeight="1" spans="1: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customHeight="1" spans="1: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customHeight="1" spans="1: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customHeight="1" spans="1: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customHeight="1" spans="1: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customHeight="1" spans="1: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customHeight="1" spans="1: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customHeight="1" spans="1: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customHeight="1" spans="1: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customHeight="1" spans="1: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customHeight="1" spans="1: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customHeight="1" spans="1: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customHeight="1" spans="1: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customHeight="1" spans="1: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customHeight="1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customHeight="1" spans="1: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customHeight="1" spans="1: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customHeight="1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customHeight="1" spans="1: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customHeight="1" spans="1: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customHeight="1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customHeight="1" spans="1: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customHeight="1" spans="1: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customHeight="1" spans="1: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customHeight="1" spans="1: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customHeight="1" spans="1: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customHeight="1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customHeight="1" spans="1: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customHeight="1" spans="1: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customHeight="1" spans="1: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customHeight="1" spans="1: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customHeight="1" spans="1: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customHeight="1" spans="1: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customHeight="1" spans="1: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customHeight="1" spans="1: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customHeight="1" spans="1: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customHeight="1" spans="1: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customHeight="1" spans="1: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customHeight="1" spans="1: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customHeight="1" spans="1: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customHeight="1" spans="1: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customHeight="1" spans="1: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customHeight="1" spans="1: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customHeight="1" spans="1: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customHeight="1" spans="1: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customHeight="1" spans="1: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customHeight="1" spans="1: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customHeight="1" spans="1: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customHeight="1" spans="1: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customHeight="1" spans="1: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customHeight="1" spans="1: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customHeight="1" spans="1: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customHeight="1" spans="1: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customHeight="1" spans="1: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customHeight="1" spans="1: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customHeight="1" spans="1: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customHeight="1" spans="1: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customHeight="1" spans="1: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customHeight="1" spans="1: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customHeight="1" spans="1: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customHeight="1" spans="1: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customHeight="1" spans="1: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customHeight="1" spans="1: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customHeight="1" spans="1: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customHeight="1" spans="1: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customHeight="1" spans="1: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customHeight="1" spans="1: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customHeight="1" spans="1: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customHeight="1" spans="1: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customHeight="1" spans="1: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customHeight="1" spans="1: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customHeight="1" spans="1: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customHeight="1" spans="1: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customHeight="1" spans="1: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customHeight="1" spans="1: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customHeight="1" spans="1: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customHeight="1" spans="1: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customHeight="1" spans="1: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customHeight="1" spans="1: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customHeight="1" spans="1: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customHeight="1" spans="1: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customHeight="1" spans="1: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customHeight="1" spans="1: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customHeight="1" spans="1: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customHeight="1" spans="1: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customHeight="1" spans="1: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customHeight="1" spans="1: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customHeight="1" spans="1: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customHeight="1" spans="1: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customHeight="1" spans="1: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customHeight="1" spans="1: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customHeight="1" spans="1: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customHeight="1" spans="1: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customHeight="1" spans="1: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customHeight="1" spans="1: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customHeight="1" spans="1: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customHeight="1" spans="1: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customHeight="1" spans="1: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customHeight="1" spans="1: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customHeight="1" spans="1: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customHeight="1" spans="1: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customHeight="1" spans="1: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customHeight="1" spans="1: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customHeight="1" spans="1: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customHeight="1" spans="1: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customHeight="1" spans="1: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customHeight="1" spans="1: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customHeight="1" spans="1: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customHeight="1" spans="1: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customHeight="1" spans="1: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customHeight="1" spans="1: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customHeight="1" spans="1: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customHeight="1" spans="1: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customHeight="1" spans="1: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customHeight="1" spans="1: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customHeight="1" spans="1: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customHeight="1" spans="1: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customHeight="1" spans="1: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customHeight="1" spans="1: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customHeight="1" spans="1: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customHeight="1" spans="1: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customHeight="1" spans="1: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customHeight="1" spans="1: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customHeight="1" spans="1: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customHeight="1" spans="1: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customHeight="1" spans="1: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customHeight="1" spans="1: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customHeight="1" spans="1: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customHeight="1" spans="1: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customHeight="1" spans="1: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customHeight="1" spans="1: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customHeight="1" spans="1: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customHeight="1" spans="1: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customHeight="1" spans="1: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customHeight="1" spans="1: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customHeight="1" spans="1: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customHeight="1" spans="1: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customHeight="1" spans="1: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customHeight="1" spans="1: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customHeight="1" spans="1: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customHeight="1" spans="1: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customHeight="1" spans="1: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customHeight="1" spans="1: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customHeight="1" spans="1: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customHeight="1" spans="1: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customHeight="1" spans="1: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customHeight="1" spans="1: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customHeight="1" spans="1: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customHeight="1" spans="1: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customHeight="1" spans="1: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customHeight="1" spans="1: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customHeight="1" spans="1: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customHeight="1" spans="1: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customHeight="1" spans="1: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customHeight="1" spans="1: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customHeight="1" spans="1: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customHeight="1" spans="1: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customHeight="1" spans="1: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customHeight="1" spans="1: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customHeight="1" spans="1: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customHeight="1" spans="1: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customHeight="1" spans="1: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customHeight="1" spans="1: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customHeight="1" spans="1: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customHeight="1" spans="1: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customHeight="1" spans="1: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customHeight="1" spans="1: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customHeight="1" spans="1: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customHeight="1" spans="1: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customHeight="1" spans="1: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customHeight="1" spans="1: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customHeight="1" spans="1: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customHeight="1" spans="1: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customHeight="1" spans="1: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customHeight="1" spans="1: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customHeight="1" spans="1: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customHeight="1" spans="1: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customHeight="1" spans="1: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customHeight="1" spans="1: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customHeight="1" spans="1: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customHeight="1" spans="1: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customHeight="1" spans="1: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customHeight="1" spans="1: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customHeight="1" spans="1: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customHeight="1" spans="1: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customHeight="1" spans="1: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customHeight="1" spans="1: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customHeight="1" spans="1: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customHeight="1" spans="1: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customHeight="1" spans="1: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customHeight="1" spans="1: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customHeight="1" spans="1: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customHeight="1" spans="1: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customHeight="1" spans="1: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customHeight="1" spans="1: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customHeight="1" spans="1: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customHeight="1" spans="1: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customHeight="1" spans="1: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customHeight="1" spans="1: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customHeight="1" spans="1: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customHeight="1" spans="1: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customHeight="1" spans="1: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customHeight="1" spans="1: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customHeight="1" spans="1: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customHeight="1" spans="1: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customHeight="1" spans="1: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customHeight="1" spans="1: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customHeight="1" spans="1: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customHeight="1" spans="1: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customHeight="1" spans="1: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customHeight="1" spans="1: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customHeight="1" spans="1: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customHeight="1" spans="1: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customHeight="1" spans="1: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customHeight="1" spans="1: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customHeight="1" spans="1: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customHeight="1" spans="1: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customHeight="1" spans="1: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customHeight="1" spans="1: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customHeight="1" spans="1: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customHeight="1" spans="1: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customHeight="1" spans="1: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customHeight="1" spans="1: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customHeight="1" spans="1: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customHeight="1" spans="1: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customHeight="1" spans="1: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customHeight="1" spans="1: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customHeight="1" spans="1: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customHeight="1" spans="1: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customHeight="1" spans="1: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customHeight="1" spans="1: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customHeight="1" spans="1: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customHeight="1" spans="1: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customHeight="1" spans="1: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customHeight="1" spans="1: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customHeight="1" spans="1: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customHeight="1" spans="1: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customHeight="1" spans="1: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customHeight="1" spans="1: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customHeight="1" spans="1: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customHeight="1" spans="1: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customHeight="1" spans="1: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customHeight="1" spans="1: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customHeight="1" spans="1: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customHeight="1" spans="1: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customHeight="1" spans="1: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customHeight="1" spans="1: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customHeight="1" spans="1: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customHeight="1" spans="1: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customHeight="1" spans="1: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customHeight="1" spans="1: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customHeight="1" spans="1: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customHeight="1" spans="1: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customHeight="1" spans="1: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customHeight="1" spans="1: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customHeight="1" spans="1: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customHeight="1" spans="1: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customHeight="1" spans="1: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customHeight="1" spans="1: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customHeight="1" spans="1: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customHeight="1" spans="1: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customHeight="1" spans="1: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customHeight="1" spans="1: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customHeight="1" spans="1: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customHeight="1" spans="1: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customHeight="1" spans="1: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customHeight="1" spans="1: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customHeight="1" spans="1: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customHeight="1" spans="1: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customHeight="1" spans="1: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customHeight="1" spans="1: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customHeight="1" spans="1: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customHeight="1" spans="1: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customHeight="1" spans="1: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customHeight="1" spans="1: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customHeight="1" spans="1: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customHeight="1" spans="1: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customHeight="1" spans="1: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customHeight="1" spans="1: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customHeight="1" spans="1: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customHeight="1" spans="1: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customHeight="1" spans="1: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customHeight="1" spans="1: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customHeight="1" spans="1: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customHeight="1" spans="1: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customHeight="1" spans="1: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customHeight="1" spans="1: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customHeight="1" spans="1: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customHeight="1" spans="1: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customHeight="1" spans="1: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customHeight="1" spans="1: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customHeight="1" spans="1: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customHeight="1" spans="1: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customHeight="1" spans="1: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customHeight="1" spans="1: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customHeight="1" spans="1: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customHeight="1" spans="1: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customHeight="1" spans="1: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customHeight="1" spans="1: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customHeight="1" spans="1: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customHeight="1" spans="1: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customHeight="1" spans="1: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customHeight="1" spans="1: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customHeight="1" spans="1: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customHeight="1" spans="1: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customHeight="1" spans="1: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customHeight="1" spans="1: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customHeight="1" spans="1: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customHeight="1" spans="1: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customHeight="1" spans="1: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customHeight="1" spans="1: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customHeight="1" spans="1: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customHeight="1" spans="1: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customHeight="1" spans="1: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customHeight="1" spans="1: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customHeight="1" spans="1: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customHeight="1" spans="1: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customHeight="1" spans="1: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customHeight="1" spans="1: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customHeight="1" spans="1: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customHeight="1" spans="1: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customHeight="1" spans="1: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customHeight="1" spans="1: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customHeight="1" spans="1: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customHeight="1" spans="1: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customHeight="1" spans="1: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customHeight="1" spans="1: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customHeight="1" spans="1: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customHeight="1" spans="1: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customHeight="1" spans="1: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customHeight="1" spans="1: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customHeight="1" spans="1: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customHeight="1" spans="1: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customHeight="1" spans="1: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customHeight="1" spans="1: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customHeight="1" spans="1: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customHeight="1" spans="1: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customHeight="1" spans="1: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customHeight="1" spans="1: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customHeight="1" spans="1: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customHeight="1" spans="1: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customHeight="1" spans="1: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customHeight="1" spans="1: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customHeight="1" spans="1: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customHeight="1" spans="1: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customHeight="1" spans="1: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customHeight="1" spans="1: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customHeight="1" spans="1: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customHeight="1" spans="1: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customHeight="1" spans="1: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customHeight="1" spans="1: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customHeight="1" spans="1: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customHeight="1" spans="1: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customHeight="1" spans="1: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customHeight="1" spans="1: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customHeight="1" spans="1: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customHeight="1" spans="1: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customHeight="1" spans="1: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customHeight="1" spans="1: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customHeight="1" spans="1: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customHeight="1" spans="1: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customHeight="1" spans="1: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customHeight="1" spans="1: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customHeight="1" spans="1: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customHeight="1" spans="1: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customHeight="1" spans="1: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customHeight="1" spans="1: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customHeight="1" spans="1: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customHeight="1" spans="1: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customHeight="1" spans="1: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customHeight="1" spans="1: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customHeight="1" spans="1: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customHeight="1" spans="1: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customHeight="1" spans="1: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customHeight="1" spans="1: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customHeight="1" spans="1: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customHeight="1" spans="1: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customHeight="1" spans="1: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customHeight="1" spans="1: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customHeight="1" spans="1: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customHeight="1" spans="1: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customHeight="1" spans="1: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customHeight="1" spans="1: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customHeight="1" spans="1: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customHeight="1" spans="1: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customHeight="1" spans="1: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customHeight="1" spans="1: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customHeight="1" spans="1: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customHeight="1" spans="1: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customHeight="1" spans="1: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customHeight="1" spans="1: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customHeight="1" spans="1: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customHeight="1" spans="1: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customHeight="1" spans="1: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customHeight="1" spans="1: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customHeight="1" spans="1: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customHeight="1" spans="1: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customHeight="1" spans="1: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customHeight="1" spans="1: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customHeight="1" spans="1: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customHeight="1" spans="1: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customHeight="1" spans="1: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customHeight="1" spans="1: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customHeight="1" spans="1: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customHeight="1" spans="1: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customHeight="1" spans="1: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customHeight="1" spans="1: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customHeight="1" spans="1: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customHeight="1" spans="1: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customHeight="1" spans="1: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customHeight="1" spans="1: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customHeight="1" spans="1: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customHeight="1" spans="1: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customHeight="1" spans="1: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customHeight="1" spans="1: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customHeight="1" spans="1: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customHeight="1" spans="1: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customHeight="1" spans="1: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customHeight="1" spans="1: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customHeight="1" spans="1: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customHeight="1" spans="1: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customHeight="1" spans="1: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customHeight="1" spans="1: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customHeight="1" spans="1: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customHeight="1" spans="1: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customHeight="1" spans="1: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customHeight="1" spans="1: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customHeight="1" spans="1: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customHeight="1" spans="1: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customHeight="1" spans="1: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customHeight="1" spans="1: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customHeight="1" spans="1: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customHeight="1" spans="1: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customHeight="1" spans="1: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customHeight="1" spans="1: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customHeight="1" spans="1: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customHeight="1" spans="1: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customHeight="1" spans="1: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customHeight="1" spans="1: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customHeight="1" spans="1: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customHeight="1" spans="1: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customHeight="1" spans="1: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customHeight="1" spans="1: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customHeight="1" spans="1: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customHeight="1" spans="1: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customHeight="1" spans="1: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customHeight="1" spans="1: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customHeight="1" spans="1: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customHeight="1" spans="1: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customHeight="1" spans="1: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customHeight="1" spans="1: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customHeight="1" spans="1: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customHeight="1" spans="1: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customHeight="1" spans="1: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customHeight="1" spans="1: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customHeight="1" spans="1: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customHeight="1" spans="1: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customHeight="1" spans="1: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customHeight="1" spans="1: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customHeight="1" spans="1: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customHeight="1" spans="1: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customHeight="1" spans="1: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customHeight="1" spans="1: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customHeight="1" spans="1: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customHeight="1" spans="1: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customHeight="1" spans="1: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customHeight="1" spans="1: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customHeight="1" spans="1: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customHeight="1" spans="1: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customHeight="1" spans="1: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customHeight="1" spans="1: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customHeight="1" spans="1: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customHeight="1" spans="1: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customHeight="1" spans="1: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customHeight="1" spans="1: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customHeight="1" spans="1: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customHeight="1" spans="1: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customHeight="1" spans="1: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customHeight="1" spans="1: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customHeight="1" spans="1: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customHeight="1" spans="1: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customHeight="1" spans="1: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customHeight="1" spans="1: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customHeight="1" spans="1: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customHeight="1" spans="1: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customHeight="1" spans="1: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customHeight="1" spans="1: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customHeight="1" spans="1: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customHeight="1" spans="1: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customHeight="1" spans="1: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customHeight="1" spans="1: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customHeight="1" spans="1: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customHeight="1" spans="1: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customHeight="1" spans="1: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customHeight="1" spans="1: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customHeight="1" spans="1: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customHeight="1" spans="1: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customHeight="1" spans="1: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customHeight="1" spans="1: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customHeight="1" spans="1: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customHeight="1" spans="1: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customHeight="1" spans="1: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customHeight="1" spans="1: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customHeight="1" spans="1: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customHeight="1" spans="1: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customHeight="1" spans="1: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customHeight="1" spans="1: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customHeight="1" spans="1: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customHeight="1" spans="1: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customHeight="1" spans="1: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customHeight="1" spans="1: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customHeight="1" spans="1: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customHeight="1" spans="1: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customHeight="1" spans="1: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customHeight="1" spans="1: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customHeight="1" spans="1: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customHeight="1" spans="1: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customHeight="1" spans="1: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customHeight="1" spans="1: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customHeight="1" spans="1: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customHeight="1" spans="1: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customHeight="1" spans="1: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customHeight="1" spans="1: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customHeight="1" spans="1: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customHeight="1" spans="1: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customHeight="1" spans="1: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customHeight="1" spans="1: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customHeight="1" spans="1: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customHeight="1" spans="1: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customHeight="1" spans="1: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customHeight="1" spans="1: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customHeight="1" spans="1: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customHeight="1" spans="1: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customHeight="1" spans="1: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customHeight="1" spans="1: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customHeight="1" spans="1: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customHeight="1" spans="1: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customHeight="1" spans="1: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customHeight="1" spans="1: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customHeight="1" spans="1: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customHeight="1" spans="1: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customHeight="1" spans="1: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customHeight="1" spans="1: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customHeight="1" spans="1: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customHeight="1" spans="1: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customHeight="1" spans="1: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customHeight="1" spans="1: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customHeight="1" spans="1: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customHeight="1" spans="1: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customHeight="1" spans="1: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customHeight="1" spans="1: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customHeight="1" spans="1: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customHeight="1" spans="1: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customHeight="1" spans="1: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customHeight="1" spans="1: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customHeight="1" spans="1: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customHeight="1" spans="1: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customHeight="1" spans="1: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customHeight="1" spans="1: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customHeight="1" spans="1: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customHeight="1" spans="1: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customHeight="1" spans="1: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customHeight="1" spans="1: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customHeight="1" spans="1: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customHeight="1" spans="1: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customHeight="1" spans="1: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customHeight="1" spans="1: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customHeight="1" spans="1: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customHeight="1" spans="1: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customHeight="1" spans="1: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customHeight="1" spans="1: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customHeight="1" spans="1: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customHeight="1" spans="1: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customHeight="1" spans="1: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customHeight="1" spans="1: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customHeight="1" spans="1: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customHeight="1" spans="1: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customHeight="1" spans="1: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customHeight="1" spans="1: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customHeight="1" spans="1: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customHeight="1" spans="1: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customHeight="1" spans="1: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customHeight="1" spans="1: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customHeight="1" spans="1: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customHeight="1" spans="1: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customHeight="1" spans="1: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customHeight="1" spans="1: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customHeight="1" spans="1: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customHeight="1" spans="1: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customHeight="1" spans="1: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customHeight="1" spans="1: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customHeight="1" spans="1: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customHeight="1" spans="1: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customHeight="1" spans="1: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customHeight="1" spans="1: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customHeight="1" spans="1: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customHeight="1" spans="1: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customHeight="1" spans="1: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customHeight="1" spans="1: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customHeight="1" spans="1: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customHeight="1" spans="1: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customHeight="1" spans="1: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customHeight="1" spans="1: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customHeight="1" spans="1: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customHeight="1" spans="1: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customHeight="1" spans="1: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customHeight="1" spans="1: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customHeight="1" spans="1: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customHeight="1" spans="1: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customHeight="1" spans="1: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customHeight="1" spans="1: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customHeight="1" spans="1: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customHeight="1" spans="1: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customHeight="1" spans="1: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customHeight="1" spans="1: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customHeight="1" spans="1: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customHeight="1" spans="1: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customHeight="1" spans="1: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customHeight="1" spans="1: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customHeight="1" spans="1: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customHeight="1" spans="1: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customHeight="1" spans="1: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customHeight="1" spans="1: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customHeight="1" spans="1: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customHeight="1" spans="1: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customHeight="1" spans="1: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customHeight="1" spans="1: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customHeight="1" spans="1: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customHeight="1" spans="1: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customHeight="1" spans="1: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customHeight="1" spans="1: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customHeight="1" spans="1: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customHeight="1" spans="1: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customHeight="1" spans="1: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customHeight="1" spans="1: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customHeight="1" spans="1: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customHeight="1" spans="1: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customHeight="1" spans="1: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customHeight="1" spans="1: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customHeight="1" spans="1: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customHeight="1" spans="1: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customHeight="1" spans="1: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customHeight="1" spans="1: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customHeight="1" spans="1: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customHeight="1" spans="1: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customHeight="1" spans="1: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customHeight="1" spans="1: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customHeight="1" spans="1: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customHeight="1" spans="1: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customHeight="1" spans="1: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customHeight="1" spans="1: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customHeight="1" spans="1: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customHeight="1" spans="1: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customHeight="1" spans="1: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customHeight="1" spans="1: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customHeight="1" spans="1: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customHeight="1" spans="1: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customHeight="1" spans="1: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customHeight="1" spans="1: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customHeight="1" spans="1: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customHeight="1" spans="1: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customHeight="1" spans="1: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customHeight="1" spans="1: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customHeight="1" spans="1: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customHeight="1" spans="1: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customHeight="1" spans="1: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customHeight="1" spans="1: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customHeight="1" spans="1: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customHeight="1" spans="1: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customHeight="1" spans="1: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customHeight="1" spans="1: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customHeight="1" spans="1: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customHeight="1" spans="1: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customHeight="1" spans="1: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customHeight="1" spans="1: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customHeight="1" spans="1: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customHeight="1" spans="1: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customHeight="1" spans="1: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customHeight="1" spans="1: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customHeight="1" spans="1: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customHeight="1" spans="1: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customHeight="1" spans="1: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customHeight="1" spans="1: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customHeight="1" spans="1: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customHeight="1" spans="1: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customHeight="1" spans="1: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customHeight="1" spans="1: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customHeight="1" spans="1: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customHeight="1" spans="1: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customHeight="1" spans="1: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customHeight="1" spans="1: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customHeight="1" spans="1: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customHeight="1" spans="1: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customHeight="1" spans="1: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customHeight="1" spans="1: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customHeight="1" spans="1: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customHeight="1" spans="1: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customHeight="1" spans="1: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customHeight="1" spans="1: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customHeight="1" spans="1: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customHeight="1" spans="1: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customHeight="1" spans="1: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customHeight="1" spans="1: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customHeight="1" spans="1: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customHeight="1" spans="1: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customHeight="1" spans="1: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customHeight="1" spans="1: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customHeight="1" spans="1: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customHeight="1" spans="1: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customHeight="1" spans="1: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customHeight="1" spans="1: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customHeight="1" spans="1: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customHeight="1" spans="1: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customHeight="1" spans="1: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customHeight="1" spans="1: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customHeight="1" spans="1: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customHeight="1" spans="1: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customHeight="1" spans="1: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customHeight="1" spans="1: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customHeight="1" spans="1: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customHeight="1" spans="1: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customHeight="1" spans="1: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customHeight="1" spans="1: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customHeight="1" spans="1: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customHeight="1" spans="1: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customHeight="1" spans="1: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customHeight="1" spans="1: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customHeight="1" spans="1: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customHeight="1" spans="1: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customHeight="1" spans="1: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customHeight="1" spans="1: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customHeight="1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customHeight="1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customHeight="1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customHeight="1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customHeight="1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customHeight="1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customHeight="1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customHeight="1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customHeight="1" spans="1: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customHeight="1" spans="1: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customHeight="1" spans="1: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customHeight="1" spans="1: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customHeight="1" spans="1: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customHeight="1" spans="1: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customHeight="1" spans="1: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customHeight="1" spans="1: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customHeight="1" spans="1: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customHeight="1" spans="1: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customHeight="1" spans="1: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customHeight="1" spans="1: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customHeight="1" spans="1: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customHeight="1" spans="1: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customHeight="1" spans="1: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customHeight="1" spans="1: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customHeight="1" spans="1: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customHeight="1" spans="1: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customHeight="1" spans="1: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customHeight="1" spans="1: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customHeight="1" spans="1: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customHeight="1" spans="1: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customHeight="1" spans="1: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customHeight="1" spans="1: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customHeight="1" spans="1: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customHeight="1" spans="1: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customHeight="1" spans="1: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customHeight="1" spans="1: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customHeight="1" spans="1: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customHeight="1" spans="1: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customHeight="1" spans="1: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customHeight="1" spans="1: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customHeight="1" spans="1: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customHeight="1" spans="1: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customHeight="1" spans="1: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customHeight="1" spans="1: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customHeight="1" spans="1: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customHeight="1" spans="1: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customHeight="1" spans="1: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customHeight="1" spans="1: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customHeight="1" spans="1: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customHeight="1" spans="1: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customHeight="1" spans="1: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customHeight="1" spans="1: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customHeight="1" spans="1: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customHeight="1" spans="1: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customHeight="1" spans="1: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customHeight="1" spans="1: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customHeight="1" spans="1: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customHeight="1" spans="1: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customHeight="1" spans="1: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customHeight="1" spans="1: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customHeight="1" spans="1: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customHeight="1" spans="1: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customHeight="1" spans="1: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customHeight="1" spans="1: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customHeight="1" spans="1: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customHeight="1" spans="1: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customHeight="1" spans="1: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customHeight="1" spans="1: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customHeight="1" spans="1: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customHeight="1" spans="1: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customHeight="1" spans="1: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customHeight="1" spans="1: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customHeight="1" spans="1: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customHeight="1" spans="1: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customHeight="1" spans="1: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customHeight="1" spans="1: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customHeight="1" spans="1: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customHeight="1" spans="1: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customHeight="1" spans="1: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customHeight="1" spans="1: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customHeight="1" spans="1: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customHeight="1" spans="1: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customHeight="1" spans="1: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customHeight="1" spans="1: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customHeight="1" spans="1: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customHeight="1" spans="1: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customHeight="1" spans="1: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customHeight="1" spans="1: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customHeight="1" spans="1: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customHeight="1" spans="1: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customHeight="1" spans="1: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customHeight="1" spans="1: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customHeight="1" spans="1: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customHeight="1" spans="1: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customHeight="1" spans="1: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customHeight="1" spans="1: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customHeight="1" spans="1: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customHeight="1" spans="1: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customHeight="1" spans="1: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customHeight="1" spans="1: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customHeight="1" spans="1: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customHeight="1" spans="1: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customHeight="1" spans="1: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customHeight="1" spans="1: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customHeight="1" spans="1: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customHeight="1" spans="1: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customHeight="1" spans="1: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customHeight="1" spans="1: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customHeight="1" spans="1: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customHeight="1" spans="1: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customHeight="1" spans="1: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customHeight="1" spans="1: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customHeight="1" spans="1: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customHeight="1" spans="1: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customHeight="1" spans="1: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customHeight="1" spans="1: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customHeight="1" spans="1: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customHeight="1" spans="1: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customHeight="1" spans="1: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customHeight="1" spans="1: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customHeight="1" spans="1: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customHeight="1" spans="1: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customHeight="1" spans="1: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customHeight="1" spans="1: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customHeight="1" spans="1: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customHeight="1" spans="1: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customHeight="1" spans="1: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customHeight="1" spans="1: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6">
    <mergeCell ref="W3:Y3"/>
    <mergeCell ref="B4:C4"/>
    <mergeCell ref="D5:F5"/>
    <mergeCell ref="X77:AB77"/>
    <mergeCell ref="I4:M5"/>
    <mergeCell ref="P4:T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workbookViewId="0">
      <selection activeCell="I4" sqref="I4:L4"/>
    </sheetView>
  </sheetViews>
  <sheetFormatPr defaultColWidth="12.6296296296296" defaultRowHeight="15.75" customHeight="1"/>
  <cols>
    <col min="2" max="2" width="30.3796296296296" customWidth="1"/>
    <col min="9" max="9" width="30.8796296296296" customWidth="1"/>
    <col min="16" max="16" width="36.5" customWidth="1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07"/>
      <c r="Q2" s="107"/>
      <c r="R2" s="107"/>
      <c r="S2" s="107"/>
      <c r="T2" s="107"/>
      <c r="U2" s="107"/>
      <c r="V2" s="107"/>
      <c r="W2" s="107"/>
      <c r="X2" s="120"/>
      <c r="Y2" s="120"/>
      <c r="Z2" s="120"/>
      <c r="AA2" s="1"/>
    </row>
    <row r="3" customHeight="1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8" t="s">
        <v>261</v>
      </c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"/>
    </row>
    <row r="4" ht="33.6" spans="1:27">
      <c r="A4" s="1"/>
      <c r="B4" s="85" t="s">
        <v>262</v>
      </c>
      <c r="D4" s="86"/>
      <c r="E4" s="86"/>
      <c r="F4" s="86"/>
      <c r="G4" s="1"/>
      <c r="H4" s="1"/>
      <c r="I4" s="109" t="s">
        <v>263</v>
      </c>
      <c r="M4" s="1"/>
      <c r="N4" s="1"/>
      <c r="O4" s="1"/>
      <c r="P4" s="110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"/>
    </row>
    <row r="5" customHeight="1" spans="1:27">
      <c r="A5" s="1"/>
      <c r="B5" s="24"/>
      <c r="C5" s="24"/>
      <c r="D5" s="87" t="s">
        <v>16</v>
      </c>
      <c r="E5" s="88"/>
      <c r="F5" s="89"/>
      <c r="G5" s="1"/>
      <c r="H5" s="1"/>
      <c r="I5" s="1"/>
      <c r="J5" s="1"/>
      <c r="K5" s="1"/>
      <c r="L5" s="1"/>
      <c r="M5" s="1"/>
      <c r="N5" s="1"/>
      <c r="O5" s="1"/>
      <c r="P5" s="110" t="s">
        <v>17</v>
      </c>
      <c r="Q5" s="122" t="s">
        <v>264</v>
      </c>
      <c r="R5" s="122" t="s">
        <v>265</v>
      </c>
      <c r="S5" s="122" t="s">
        <v>266</v>
      </c>
      <c r="T5" s="122" t="s">
        <v>18</v>
      </c>
      <c r="U5" s="122" t="s">
        <v>19</v>
      </c>
      <c r="V5" s="122" t="s">
        <v>20</v>
      </c>
      <c r="W5" s="122" t="s">
        <v>21</v>
      </c>
      <c r="X5" s="122" t="s">
        <v>22</v>
      </c>
      <c r="Y5" s="122" t="s">
        <v>23</v>
      </c>
      <c r="Z5" s="122" t="s">
        <v>24</v>
      </c>
      <c r="AA5" s="1"/>
    </row>
    <row r="6" customHeight="1" spans="1:27">
      <c r="A6" s="1"/>
      <c r="B6" s="90"/>
      <c r="C6" s="24"/>
      <c r="D6" s="90" t="s">
        <v>28</v>
      </c>
      <c r="E6" s="90" t="s">
        <v>29</v>
      </c>
      <c r="F6" s="90" t="s">
        <v>30</v>
      </c>
      <c r="G6" s="1"/>
      <c r="H6" s="1"/>
      <c r="I6" s="90"/>
      <c r="J6" s="90"/>
      <c r="K6" s="90" t="s">
        <v>28</v>
      </c>
      <c r="L6" s="90" t="s">
        <v>29</v>
      </c>
      <c r="M6" s="1"/>
      <c r="N6" s="1"/>
      <c r="O6" s="1"/>
      <c r="P6" s="111" t="s">
        <v>32</v>
      </c>
      <c r="Q6" s="123">
        <v>42094</v>
      </c>
      <c r="R6" s="123">
        <v>42460</v>
      </c>
      <c r="S6" s="123">
        <v>42825</v>
      </c>
      <c r="T6" s="123">
        <v>43190</v>
      </c>
      <c r="U6" s="123">
        <v>43555</v>
      </c>
      <c r="V6" s="123">
        <v>43921</v>
      </c>
      <c r="W6" s="123">
        <v>44286</v>
      </c>
      <c r="X6" s="123">
        <v>44651</v>
      </c>
      <c r="Y6" s="123">
        <v>45016</v>
      </c>
      <c r="Z6" s="123">
        <v>45382</v>
      </c>
      <c r="AA6" s="1"/>
    </row>
    <row r="7" customHeight="1" spans="1:27">
      <c r="A7" s="1"/>
      <c r="B7" s="91" t="s">
        <v>267</v>
      </c>
      <c r="C7" s="9"/>
      <c r="D7" s="69"/>
      <c r="E7" s="69"/>
      <c r="F7" s="69"/>
      <c r="G7" s="1"/>
      <c r="H7" s="1"/>
      <c r="I7" s="91" t="s">
        <v>267</v>
      </c>
      <c r="J7" s="69"/>
      <c r="K7" s="69"/>
      <c r="L7" s="69"/>
      <c r="M7" s="1"/>
      <c r="N7" s="1"/>
      <c r="O7" s="1"/>
      <c r="P7" s="112" t="s">
        <v>268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"/>
    </row>
    <row r="8" customHeight="1" spans="1:27">
      <c r="A8" s="1"/>
      <c r="B8" s="92" t="s">
        <v>269</v>
      </c>
      <c r="C8" s="9"/>
      <c r="D8" s="93">
        <v>96966</v>
      </c>
      <c r="E8" s="93">
        <v>96966</v>
      </c>
      <c r="F8" s="93">
        <v>96966</v>
      </c>
      <c r="G8" s="1"/>
      <c r="H8" s="1"/>
      <c r="I8" s="92" t="s">
        <v>269</v>
      </c>
      <c r="J8" s="9"/>
      <c r="K8" s="113">
        <v>0.0207</v>
      </c>
      <c r="L8" s="113">
        <v>0.022</v>
      </c>
      <c r="M8" s="1"/>
      <c r="N8" s="1"/>
      <c r="O8" s="1"/>
      <c r="P8" s="188" t="s">
        <v>270</v>
      </c>
      <c r="Q8" s="125" t="s">
        <v>271</v>
      </c>
      <c r="R8" s="126">
        <v>53170.4</v>
      </c>
      <c r="S8" s="126">
        <v>33014.6</v>
      </c>
      <c r="T8" s="126">
        <v>43876</v>
      </c>
      <c r="U8" s="126">
        <v>29334.3</v>
      </c>
      <c r="V8" s="126">
        <v>32142.9</v>
      </c>
      <c r="W8" s="126">
        <v>47696.5</v>
      </c>
      <c r="X8" s="126">
        <v>44580.8</v>
      </c>
      <c r="Y8" s="126">
        <v>49985.3</v>
      </c>
      <c r="Z8" s="126">
        <v>68973.4</v>
      </c>
      <c r="AA8" s="1"/>
    </row>
    <row r="9" customHeight="1" spans="1:27">
      <c r="A9" s="1"/>
      <c r="B9" s="92" t="s">
        <v>272</v>
      </c>
      <c r="C9" s="9"/>
      <c r="D9" s="14" t="s">
        <v>273</v>
      </c>
      <c r="E9" s="14" t="s">
        <v>274</v>
      </c>
      <c r="F9" s="14" t="s">
        <v>275</v>
      </c>
      <c r="G9" s="1"/>
      <c r="H9" s="1"/>
      <c r="I9" s="92" t="s">
        <v>272</v>
      </c>
      <c r="J9" s="9"/>
      <c r="K9" s="113">
        <v>0.1159</v>
      </c>
      <c r="L9" s="113">
        <v>0.0873</v>
      </c>
      <c r="M9" s="1"/>
      <c r="N9" s="1"/>
      <c r="O9" s="1"/>
      <c r="P9" s="188" t="s">
        <v>276</v>
      </c>
      <c r="Q9" s="126">
        <v>11276.7</v>
      </c>
      <c r="R9" s="126">
        <v>49383.2</v>
      </c>
      <c r="S9" s="126">
        <v>33014.6</v>
      </c>
      <c r="T9" s="126">
        <v>43876</v>
      </c>
      <c r="U9" s="126">
        <v>29334.3</v>
      </c>
      <c r="V9" s="126">
        <v>32142.9</v>
      </c>
      <c r="W9" s="126">
        <v>42696.6</v>
      </c>
      <c r="X9" s="126">
        <v>44580.8</v>
      </c>
      <c r="Y9" s="126">
        <v>49485.3</v>
      </c>
      <c r="Z9" s="126">
        <v>68473.4</v>
      </c>
      <c r="AA9" s="1"/>
    </row>
    <row r="10" customHeight="1" spans="1:27">
      <c r="A10" s="1"/>
      <c r="B10" s="92" t="s">
        <v>277</v>
      </c>
      <c r="C10" s="9"/>
      <c r="D10" s="14" t="s">
        <v>278</v>
      </c>
      <c r="E10" s="14" t="s">
        <v>279</v>
      </c>
      <c r="F10" s="14" t="s">
        <v>280</v>
      </c>
      <c r="G10" s="1"/>
      <c r="H10" s="1"/>
      <c r="I10" s="92" t="s">
        <v>277</v>
      </c>
      <c r="J10" s="9"/>
      <c r="K10" s="113">
        <v>0.1366</v>
      </c>
      <c r="L10" s="113">
        <v>0.1094</v>
      </c>
      <c r="M10" s="1"/>
      <c r="N10" s="1"/>
      <c r="O10" s="1"/>
      <c r="P10" s="188" t="s">
        <v>281</v>
      </c>
      <c r="Q10" s="124" t="s">
        <v>282</v>
      </c>
      <c r="R10" s="127">
        <v>3787.2</v>
      </c>
      <c r="S10" s="124">
        <v>0</v>
      </c>
      <c r="T10" s="124">
        <v>0</v>
      </c>
      <c r="U10" s="124">
        <v>0</v>
      </c>
      <c r="V10" s="124">
        <v>0</v>
      </c>
      <c r="W10" s="127">
        <v>4999.9</v>
      </c>
      <c r="X10" s="124">
        <v>0</v>
      </c>
      <c r="Y10" s="124">
        <v>500</v>
      </c>
      <c r="Z10" s="124">
        <v>500</v>
      </c>
      <c r="AA10" s="1"/>
    </row>
    <row r="11" customHeight="1" spans="1:27">
      <c r="A11" s="1"/>
      <c r="B11" s="92"/>
      <c r="C11" s="9"/>
      <c r="D11" s="9"/>
      <c r="E11" s="9"/>
      <c r="F11" s="9"/>
      <c r="G11" s="1"/>
      <c r="H11" s="1"/>
      <c r="I11" s="92"/>
      <c r="J11" s="9"/>
      <c r="K11" s="9"/>
      <c r="L11" s="9"/>
      <c r="M11" s="1"/>
      <c r="N11" s="1"/>
      <c r="O11" s="1"/>
      <c r="P11" s="188" t="s">
        <v>283</v>
      </c>
      <c r="Q11" s="126">
        <v>92499.2</v>
      </c>
      <c r="R11" s="126">
        <v>82887.9</v>
      </c>
      <c r="S11" s="126">
        <v>89638.9</v>
      </c>
      <c r="T11" s="126">
        <v>88121.9</v>
      </c>
      <c r="U11" s="125" t="s">
        <v>284</v>
      </c>
      <c r="V11" s="125" t="s">
        <v>285</v>
      </c>
      <c r="W11" s="125" t="s">
        <v>286</v>
      </c>
      <c r="X11" s="125" t="s">
        <v>287</v>
      </c>
      <c r="Y11" s="125" t="s">
        <v>288</v>
      </c>
      <c r="Z11" s="125" t="s">
        <v>289</v>
      </c>
      <c r="AA11" s="1"/>
    </row>
    <row r="12" customHeight="1" spans="1:27">
      <c r="A12" s="1"/>
      <c r="B12" s="92" t="s">
        <v>290</v>
      </c>
      <c r="C12" s="9"/>
      <c r="D12" s="9"/>
      <c r="E12" s="9"/>
      <c r="F12" s="9"/>
      <c r="G12" s="1"/>
      <c r="H12" s="1"/>
      <c r="I12" s="92" t="s">
        <v>290</v>
      </c>
      <c r="J12" s="9"/>
      <c r="K12" s="9"/>
      <c r="L12" s="9"/>
      <c r="M12" s="1"/>
      <c r="N12" s="1"/>
      <c r="O12" s="1"/>
      <c r="P12" s="188" t="s">
        <v>291</v>
      </c>
      <c r="Q12" s="126">
        <v>92499.2</v>
      </c>
      <c r="R12" s="126">
        <v>82887.9</v>
      </c>
      <c r="S12" s="126">
        <v>89638.9</v>
      </c>
      <c r="T12" s="126">
        <v>88121.9</v>
      </c>
      <c r="U12" s="125" t="s">
        <v>284</v>
      </c>
      <c r="V12" s="125" t="s">
        <v>285</v>
      </c>
      <c r="W12" s="125" t="s">
        <v>286</v>
      </c>
      <c r="X12" s="125" t="s">
        <v>287</v>
      </c>
      <c r="Y12" s="125" t="s">
        <v>288</v>
      </c>
      <c r="Z12" s="125" t="s">
        <v>289</v>
      </c>
      <c r="AA12" s="1"/>
    </row>
    <row r="13" customHeight="1" spans="1:27">
      <c r="A13" s="1"/>
      <c r="B13" s="92" t="s">
        <v>292</v>
      </c>
      <c r="C13" s="9"/>
      <c r="D13" s="14" t="s">
        <v>293</v>
      </c>
      <c r="E13" s="14" t="s">
        <v>294</v>
      </c>
      <c r="F13" s="14" t="s">
        <v>295</v>
      </c>
      <c r="G13" s="1"/>
      <c r="H13" s="1"/>
      <c r="I13" s="92" t="s">
        <v>292</v>
      </c>
      <c r="J13" s="9"/>
      <c r="K13" s="113">
        <v>0.4103</v>
      </c>
      <c r="L13" s="113">
        <v>0.4303</v>
      </c>
      <c r="M13" s="1"/>
      <c r="N13" s="1"/>
      <c r="O13" s="1"/>
      <c r="P13" s="191" t="s">
        <v>296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24">
        <v>0</v>
      </c>
      <c r="X13" s="124">
        <v>0</v>
      </c>
      <c r="Y13" s="124">
        <v>0</v>
      </c>
      <c r="Z13" s="124">
        <v>0</v>
      </c>
      <c r="AA13" s="1"/>
    </row>
    <row r="14" customHeight="1" spans="1:27">
      <c r="A14" s="1"/>
      <c r="B14" s="92" t="s">
        <v>297</v>
      </c>
      <c r="C14" s="9"/>
      <c r="D14" s="14" t="s">
        <v>298</v>
      </c>
      <c r="E14" s="14" t="s">
        <v>299</v>
      </c>
      <c r="F14" s="14" t="s">
        <v>300</v>
      </c>
      <c r="G14" s="1"/>
      <c r="H14" s="1"/>
      <c r="I14" s="92" t="s">
        <v>297</v>
      </c>
      <c r="J14" s="9"/>
      <c r="K14" s="113">
        <v>0.0325</v>
      </c>
      <c r="L14" s="113">
        <v>0.0288</v>
      </c>
      <c r="M14" s="1"/>
      <c r="N14" s="1"/>
      <c r="O14" s="1"/>
      <c r="P14" s="192" t="s">
        <v>301</v>
      </c>
      <c r="Q14" s="126">
        <v>32435.2</v>
      </c>
      <c r="R14" s="125" t="s">
        <v>56</v>
      </c>
      <c r="S14" s="126">
        <v>59190.3</v>
      </c>
      <c r="T14" s="126">
        <v>82093.1</v>
      </c>
      <c r="U14" s="126">
        <v>87506.6</v>
      </c>
      <c r="V14" s="125" t="s">
        <v>302</v>
      </c>
      <c r="W14" s="126">
        <v>33939.7</v>
      </c>
      <c r="X14" s="126">
        <v>47501.1</v>
      </c>
      <c r="Y14" s="126">
        <v>73064.3</v>
      </c>
      <c r="Z14" s="125" t="s">
        <v>303</v>
      </c>
      <c r="AA14" s="1"/>
    </row>
    <row r="15" customHeight="1" spans="1:27">
      <c r="A15" s="1"/>
      <c r="B15" s="92" t="s">
        <v>304</v>
      </c>
      <c r="C15" s="9"/>
      <c r="D15" s="93">
        <v>57677</v>
      </c>
      <c r="E15" s="93">
        <v>50453</v>
      </c>
      <c r="F15" s="93">
        <v>36187</v>
      </c>
      <c r="G15" s="1"/>
      <c r="H15" s="1"/>
      <c r="I15" s="92" t="s">
        <v>305</v>
      </c>
      <c r="J15" s="9"/>
      <c r="K15" s="113">
        <v>0.0123</v>
      </c>
      <c r="L15" s="113">
        <v>0.0115</v>
      </c>
      <c r="M15" s="1"/>
      <c r="N15" s="1"/>
      <c r="O15" s="1"/>
      <c r="P15" s="192" t="s">
        <v>306</v>
      </c>
      <c r="Q15" s="126">
        <v>79724.6</v>
      </c>
      <c r="R15" s="126">
        <v>70506.1</v>
      </c>
      <c r="S15" s="126">
        <v>65861.3</v>
      </c>
      <c r="T15" s="126">
        <v>61402.9</v>
      </c>
      <c r="U15" s="126">
        <v>82516.2</v>
      </c>
      <c r="V15" s="125" t="s">
        <v>307</v>
      </c>
      <c r="W15" s="126">
        <v>98096</v>
      </c>
      <c r="X15" s="125" t="s">
        <v>308</v>
      </c>
      <c r="Y15" s="125" t="s">
        <v>309</v>
      </c>
      <c r="Z15" s="125" t="s">
        <v>310</v>
      </c>
      <c r="AA15" s="1"/>
    </row>
    <row r="16" customHeight="1" spans="1:27">
      <c r="A16" s="1"/>
      <c r="B16" s="92" t="s">
        <v>311</v>
      </c>
      <c r="C16" s="9"/>
      <c r="D16" s="14">
        <v>0</v>
      </c>
      <c r="E16" s="14">
        <v>0</v>
      </c>
      <c r="F16" s="14">
        <v>0</v>
      </c>
      <c r="G16" s="1"/>
      <c r="H16" s="1"/>
      <c r="I16" s="92" t="s">
        <v>311</v>
      </c>
      <c r="J16" s="9"/>
      <c r="K16" s="113">
        <v>0</v>
      </c>
      <c r="L16" s="113">
        <v>0</v>
      </c>
      <c r="M16" s="1"/>
      <c r="N16" s="1"/>
      <c r="O16" s="1"/>
      <c r="P16" s="192" t="s">
        <v>312</v>
      </c>
      <c r="Q16" s="126">
        <v>39264.8</v>
      </c>
      <c r="R16" s="126">
        <v>2765.8</v>
      </c>
      <c r="S16" s="126">
        <v>27272.9</v>
      </c>
      <c r="T16" s="126">
        <v>21347.7</v>
      </c>
      <c r="U16" s="126">
        <v>37466.6</v>
      </c>
      <c r="V16" s="126">
        <v>58283.6</v>
      </c>
      <c r="W16" s="126">
        <v>37347.2</v>
      </c>
      <c r="X16" s="126">
        <v>32815.6</v>
      </c>
      <c r="Y16" s="126">
        <v>60695.3</v>
      </c>
      <c r="Z16" s="126">
        <v>85502.1</v>
      </c>
      <c r="AA16" s="1"/>
    </row>
    <row r="17" customHeight="1" spans="1:27">
      <c r="A17" s="1"/>
      <c r="B17" s="92" t="s">
        <v>313</v>
      </c>
      <c r="C17" s="9"/>
      <c r="D17" s="14" t="s">
        <v>314</v>
      </c>
      <c r="E17" s="14" t="s">
        <v>315</v>
      </c>
      <c r="F17" s="14">
        <v>262240</v>
      </c>
      <c r="G17" s="1"/>
      <c r="H17" s="1"/>
      <c r="I17" s="92" t="s">
        <v>313</v>
      </c>
      <c r="J17" s="9"/>
      <c r="K17" s="113">
        <v>0.4552</v>
      </c>
      <c r="L17" s="113">
        <v>0.4706</v>
      </c>
      <c r="M17" s="1"/>
      <c r="N17" s="1"/>
      <c r="O17" s="1"/>
      <c r="P17" s="192" t="s">
        <v>316</v>
      </c>
      <c r="Q17" s="125">
        <v>0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>
        <v>0</v>
      </c>
      <c r="Z17" s="125">
        <v>0</v>
      </c>
      <c r="AA17" s="1"/>
    </row>
    <row r="18" customHeight="1" spans="1:27">
      <c r="A18" s="1"/>
      <c r="B18" s="92"/>
      <c r="C18" s="9"/>
      <c r="D18" s="9"/>
      <c r="E18" s="9"/>
      <c r="F18" s="9"/>
      <c r="G18" s="1"/>
      <c r="H18" s="1"/>
      <c r="I18" s="92"/>
      <c r="J18" s="9"/>
      <c r="K18" s="9"/>
      <c r="L18" s="9"/>
      <c r="M18" s="1"/>
      <c r="N18" s="1"/>
      <c r="O18" s="1"/>
      <c r="P18" s="191" t="s">
        <v>317</v>
      </c>
      <c r="Q18" s="127">
        <v>5138.8</v>
      </c>
      <c r="R18" s="127">
        <v>67494.3</v>
      </c>
      <c r="S18" s="127">
        <v>2357.1</v>
      </c>
      <c r="T18" s="127">
        <v>3241.5</v>
      </c>
      <c r="U18" s="127">
        <v>3253.6</v>
      </c>
      <c r="V18" s="127">
        <v>3871.7</v>
      </c>
      <c r="W18" s="127">
        <v>4073.4</v>
      </c>
      <c r="X18" s="127">
        <v>3597.5</v>
      </c>
      <c r="Y18" s="124">
        <v>0</v>
      </c>
      <c r="Z18" s="124">
        <v>0</v>
      </c>
      <c r="AA18" s="1"/>
    </row>
    <row r="19" customHeight="1" spans="1:27">
      <c r="A19" s="1"/>
      <c r="B19" s="92" t="s">
        <v>318</v>
      </c>
      <c r="C19" s="9"/>
      <c r="D19" s="9"/>
      <c r="E19" s="9"/>
      <c r="F19" s="9"/>
      <c r="G19" s="1"/>
      <c r="H19" s="1"/>
      <c r="I19" s="92" t="s">
        <v>318</v>
      </c>
      <c r="J19" s="9"/>
      <c r="K19" s="9"/>
      <c r="L19" s="9"/>
      <c r="M19" s="1"/>
      <c r="N19" s="1"/>
      <c r="O19" s="1"/>
      <c r="P19" s="192" t="s">
        <v>319</v>
      </c>
      <c r="Q19" s="126">
        <v>35321</v>
      </c>
      <c r="R19" s="125">
        <v>246</v>
      </c>
      <c r="S19" s="126">
        <v>36231.3</v>
      </c>
      <c r="T19" s="126">
        <v>36813.7</v>
      </c>
      <c r="U19" s="126">
        <v>41796</v>
      </c>
      <c r="V19" s="126">
        <v>49230.1</v>
      </c>
      <c r="W19" s="126">
        <v>56675.4</v>
      </c>
      <c r="X19" s="126">
        <v>64979.8</v>
      </c>
      <c r="Y19" s="126">
        <v>81708.4</v>
      </c>
      <c r="Z19" s="126">
        <v>94689.1</v>
      </c>
      <c r="AA19" s="1"/>
    </row>
    <row r="20" customHeight="1" spans="1:27">
      <c r="A20" s="1"/>
      <c r="B20" s="92" t="s">
        <v>320</v>
      </c>
      <c r="C20" s="9"/>
      <c r="D20" s="14" t="s">
        <v>321</v>
      </c>
      <c r="E20" s="14" t="s">
        <v>322</v>
      </c>
      <c r="F20" s="93">
        <v>85304</v>
      </c>
      <c r="G20" s="1"/>
      <c r="H20" s="1"/>
      <c r="I20" s="92" t="s">
        <v>320</v>
      </c>
      <c r="J20" s="9"/>
      <c r="K20" s="113">
        <v>0.0958</v>
      </c>
      <c r="L20" s="113">
        <v>0.047</v>
      </c>
      <c r="M20" s="1"/>
      <c r="N20" s="1"/>
      <c r="O20" s="1"/>
      <c r="P20" s="188" t="s">
        <v>323</v>
      </c>
      <c r="Q20" s="126">
        <v>51867.2</v>
      </c>
      <c r="R20" s="125" t="s">
        <v>324</v>
      </c>
      <c r="S20" s="126">
        <v>52385.8</v>
      </c>
      <c r="T20" s="125" t="s">
        <v>325</v>
      </c>
      <c r="U20" s="125" t="s">
        <v>326</v>
      </c>
      <c r="V20" s="126">
        <v>96646.5</v>
      </c>
      <c r="W20" s="125" t="s">
        <v>327</v>
      </c>
      <c r="X20" s="125" t="s">
        <v>328</v>
      </c>
      <c r="Y20" s="125" t="s">
        <v>329</v>
      </c>
      <c r="Z20" s="125" t="s">
        <v>330</v>
      </c>
      <c r="AA20" s="1"/>
    </row>
    <row r="21" customHeight="1" spans="1:27">
      <c r="A21" s="1"/>
      <c r="B21" s="92" t="s">
        <v>331</v>
      </c>
      <c r="C21" s="9"/>
      <c r="D21" s="14" t="s">
        <v>332</v>
      </c>
      <c r="E21" s="14" t="s">
        <v>333</v>
      </c>
      <c r="F21" s="14" t="s">
        <v>334</v>
      </c>
      <c r="G21" s="1"/>
      <c r="H21" s="1"/>
      <c r="I21" s="92" t="s">
        <v>331</v>
      </c>
      <c r="J21" s="9"/>
      <c r="K21" s="113">
        <v>0.0875</v>
      </c>
      <c r="L21" s="113">
        <v>0.0887</v>
      </c>
      <c r="M21" s="1"/>
      <c r="N21" s="1"/>
      <c r="O21" s="1"/>
      <c r="P21" s="188" t="s">
        <v>335</v>
      </c>
      <c r="Q21" s="126">
        <v>14117.3</v>
      </c>
      <c r="R21" s="126">
        <v>12171.9</v>
      </c>
      <c r="S21" s="126">
        <v>1159</v>
      </c>
      <c r="T21" s="125">
        <v>432.2</v>
      </c>
      <c r="U21" s="126">
        <v>93462.3</v>
      </c>
      <c r="V21" s="126">
        <v>17809.2</v>
      </c>
      <c r="W21" s="126">
        <v>2649.5</v>
      </c>
      <c r="X21" s="126">
        <v>1452.9</v>
      </c>
      <c r="Y21" s="126">
        <v>2805.3</v>
      </c>
      <c r="Z21" s="126">
        <v>1528.3</v>
      </c>
      <c r="AA21" s="1"/>
    </row>
    <row r="22" customHeight="1" spans="1:27">
      <c r="A22" s="1"/>
      <c r="B22" s="92" t="s">
        <v>336</v>
      </c>
      <c r="C22" s="9"/>
      <c r="D22" s="14" t="s">
        <v>337</v>
      </c>
      <c r="E22" s="14" t="s">
        <v>338</v>
      </c>
      <c r="F22" s="14" t="s">
        <v>339</v>
      </c>
      <c r="G22" s="1"/>
      <c r="H22" s="1"/>
      <c r="I22" s="92" t="s">
        <v>336</v>
      </c>
      <c r="J22" s="9"/>
      <c r="K22" s="113">
        <v>0.027</v>
      </c>
      <c r="L22" s="113">
        <v>0.0592</v>
      </c>
      <c r="M22" s="1"/>
      <c r="N22" s="1"/>
      <c r="O22" s="1"/>
      <c r="P22" s="188" t="s">
        <v>340</v>
      </c>
      <c r="Q22" s="125">
        <v>0</v>
      </c>
      <c r="R22" s="125">
        <v>0</v>
      </c>
      <c r="S22" s="125">
        <v>0</v>
      </c>
      <c r="T22" s="125" t="s">
        <v>56</v>
      </c>
      <c r="U22" s="125" t="s">
        <v>56</v>
      </c>
      <c r="V22" s="125" t="s">
        <v>56</v>
      </c>
      <c r="W22" s="125">
        <v>0</v>
      </c>
      <c r="X22" s="125">
        <v>0</v>
      </c>
      <c r="Y22" s="125">
        <v>0</v>
      </c>
      <c r="Z22" s="125">
        <v>0</v>
      </c>
      <c r="AA22" s="1"/>
    </row>
    <row r="23" customHeight="1" spans="1:27">
      <c r="A23" s="1"/>
      <c r="B23" s="92" t="s">
        <v>341</v>
      </c>
      <c r="C23" s="9"/>
      <c r="D23" s="14">
        <v>0</v>
      </c>
      <c r="E23" s="14">
        <v>0</v>
      </c>
      <c r="F23" s="14">
        <v>0</v>
      </c>
      <c r="G23" s="1"/>
      <c r="H23" s="1"/>
      <c r="I23" s="92" t="s">
        <v>341</v>
      </c>
      <c r="J23" s="9"/>
      <c r="K23" s="113">
        <v>0</v>
      </c>
      <c r="L23" s="113">
        <v>0</v>
      </c>
      <c r="M23" s="1"/>
      <c r="N23" s="1"/>
      <c r="O23" s="1"/>
      <c r="P23" s="188" t="s">
        <v>342</v>
      </c>
      <c r="Q23" s="125">
        <v>21.9</v>
      </c>
      <c r="R23" s="125">
        <v>19.4</v>
      </c>
      <c r="S23" s="126">
        <v>1565.7</v>
      </c>
      <c r="T23" s="125" t="s">
        <v>56</v>
      </c>
      <c r="U23" s="125" t="s">
        <v>56</v>
      </c>
      <c r="V23" s="125" t="s">
        <v>56</v>
      </c>
      <c r="W23" s="125">
        <v>969.4</v>
      </c>
      <c r="X23" s="125">
        <v>185</v>
      </c>
      <c r="Y23" s="126">
        <v>1209.2</v>
      </c>
      <c r="Z23" s="126">
        <v>1177.7</v>
      </c>
      <c r="AA23" s="1"/>
    </row>
    <row r="24" customHeight="1" spans="1:27">
      <c r="A24" s="1"/>
      <c r="B24" s="92" t="s">
        <v>343</v>
      </c>
      <c r="C24" s="9"/>
      <c r="D24" s="14" t="s">
        <v>344</v>
      </c>
      <c r="E24" s="14" t="s">
        <v>345</v>
      </c>
      <c r="F24" s="14" t="s">
        <v>346</v>
      </c>
      <c r="G24" s="1"/>
      <c r="H24" s="1"/>
      <c r="I24" s="92" t="s">
        <v>343</v>
      </c>
      <c r="J24" s="9"/>
      <c r="K24" s="113">
        <v>0.2102</v>
      </c>
      <c r="L24" s="113">
        <v>0.1949</v>
      </c>
      <c r="M24" s="1"/>
      <c r="N24" s="1"/>
      <c r="O24" s="1"/>
      <c r="P24" s="188" t="s">
        <v>347</v>
      </c>
      <c r="Q24" s="128">
        <v>117.2</v>
      </c>
      <c r="R24" s="128" t="s">
        <v>56</v>
      </c>
      <c r="S24" s="128" t="s">
        <v>56</v>
      </c>
      <c r="T24" s="128" t="s">
        <v>56</v>
      </c>
      <c r="U24" s="128">
        <v>232.1</v>
      </c>
      <c r="V24" s="128">
        <v>609.6</v>
      </c>
      <c r="W24" s="128">
        <v>647</v>
      </c>
      <c r="X24" s="128">
        <v>626.4</v>
      </c>
      <c r="Y24" s="128">
        <v>935.1</v>
      </c>
      <c r="Z24" s="128">
        <v>467.8</v>
      </c>
      <c r="AA24" s="1"/>
    </row>
    <row r="25" customHeight="1" spans="1:27">
      <c r="A25" s="1"/>
      <c r="B25" s="92"/>
      <c r="C25" s="9"/>
      <c r="D25" s="9"/>
      <c r="E25" s="9"/>
      <c r="F25" s="9"/>
      <c r="G25" s="1"/>
      <c r="H25" s="1"/>
      <c r="I25" s="92"/>
      <c r="J25" s="9"/>
      <c r="K25" s="9"/>
      <c r="L25" s="9"/>
      <c r="M25" s="1"/>
      <c r="N25" s="1"/>
      <c r="O25" s="1"/>
      <c r="P25" s="188" t="s">
        <v>348</v>
      </c>
      <c r="Q25" s="127">
        <v>37610.8</v>
      </c>
      <c r="R25" s="127">
        <v>90085.3</v>
      </c>
      <c r="S25" s="127">
        <v>49661.1</v>
      </c>
      <c r="T25" s="124" t="s">
        <v>349</v>
      </c>
      <c r="U25" s="127">
        <v>65777.1</v>
      </c>
      <c r="V25" s="127">
        <v>78227.7</v>
      </c>
      <c r="W25" s="124" t="s">
        <v>350</v>
      </c>
      <c r="X25" s="124" t="s">
        <v>351</v>
      </c>
      <c r="Y25" s="124" t="s">
        <v>352</v>
      </c>
      <c r="Z25" s="124" t="s">
        <v>353</v>
      </c>
      <c r="AA25" s="1"/>
    </row>
    <row r="26" customHeight="1" spans="1:27">
      <c r="A26" s="1"/>
      <c r="B26" s="92" t="s">
        <v>354</v>
      </c>
      <c r="C26" s="9"/>
      <c r="D26" s="14" t="s">
        <v>355</v>
      </c>
      <c r="E26" s="14" t="s">
        <v>356</v>
      </c>
      <c r="F26" s="14" t="s">
        <v>357</v>
      </c>
      <c r="G26" s="1"/>
      <c r="H26" s="1"/>
      <c r="I26" s="92" t="s">
        <v>354</v>
      </c>
      <c r="J26" s="9"/>
      <c r="K26" s="113">
        <v>0.802</v>
      </c>
      <c r="L26" s="113">
        <v>0.7749</v>
      </c>
      <c r="M26" s="1"/>
      <c r="N26" s="1"/>
      <c r="O26" s="1"/>
      <c r="P26" s="115" t="s">
        <v>358</v>
      </c>
      <c r="Q26" s="125" t="s">
        <v>359</v>
      </c>
      <c r="R26" s="125" t="s">
        <v>360</v>
      </c>
      <c r="S26" s="125" t="s">
        <v>361</v>
      </c>
      <c r="T26" s="125" t="s">
        <v>362</v>
      </c>
      <c r="U26" s="125" t="s">
        <v>363</v>
      </c>
      <c r="V26" s="125" t="s">
        <v>364</v>
      </c>
      <c r="W26" s="125" t="s">
        <v>365</v>
      </c>
      <c r="X26" s="125" t="s">
        <v>366</v>
      </c>
      <c r="Y26" s="125" t="s">
        <v>367</v>
      </c>
      <c r="Z26" s="125" t="s">
        <v>368</v>
      </c>
      <c r="AA26" s="1"/>
    </row>
    <row r="27" customHeight="1" spans="1:27">
      <c r="A27" s="1"/>
      <c r="B27" s="92"/>
      <c r="C27" s="9"/>
      <c r="D27" s="9"/>
      <c r="E27" s="9"/>
      <c r="F27" s="9"/>
      <c r="G27" s="1"/>
      <c r="H27" s="1"/>
      <c r="I27" s="71"/>
      <c r="J27" s="9"/>
      <c r="K27" s="9"/>
      <c r="L27" s="9"/>
      <c r="M27" s="1"/>
      <c r="N27" s="1"/>
      <c r="O27" s="1"/>
      <c r="P27" s="192" t="s">
        <v>369</v>
      </c>
      <c r="Q27" s="125" t="s">
        <v>370</v>
      </c>
      <c r="R27" s="125" t="s">
        <v>371</v>
      </c>
      <c r="S27" s="125" t="s">
        <v>372</v>
      </c>
      <c r="T27" s="125" t="s">
        <v>373</v>
      </c>
      <c r="U27" s="125" t="s">
        <v>374</v>
      </c>
      <c r="V27" s="125" t="s">
        <v>375</v>
      </c>
      <c r="W27" s="125" t="s">
        <v>376</v>
      </c>
      <c r="X27" s="125" t="s">
        <v>377</v>
      </c>
      <c r="Y27" s="125" t="s">
        <v>378</v>
      </c>
      <c r="Z27" s="125" t="s">
        <v>379</v>
      </c>
      <c r="AA27" s="1"/>
    </row>
    <row r="28" customHeight="1" spans="1:27">
      <c r="A28" s="1"/>
      <c r="B28" s="94" t="s">
        <v>380</v>
      </c>
      <c r="C28" s="9"/>
      <c r="D28" s="9"/>
      <c r="E28" s="9"/>
      <c r="F28" s="9"/>
      <c r="G28" s="1"/>
      <c r="H28" s="1"/>
      <c r="I28" s="94" t="s">
        <v>380</v>
      </c>
      <c r="J28" s="9"/>
      <c r="K28" s="9"/>
      <c r="L28" s="9"/>
      <c r="M28" s="1"/>
      <c r="N28" s="1"/>
      <c r="O28" s="1"/>
      <c r="P28" s="191" t="s">
        <v>381</v>
      </c>
      <c r="Q28" s="124" t="s">
        <v>382</v>
      </c>
      <c r="R28" s="124" t="s">
        <v>383</v>
      </c>
      <c r="S28" s="124" t="s">
        <v>384</v>
      </c>
      <c r="T28" s="124" t="s">
        <v>385</v>
      </c>
      <c r="U28" s="124" t="s">
        <v>386</v>
      </c>
      <c r="V28" s="124" t="s">
        <v>387</v>
      </c>
      <c r="W28" s="124" t="s">
        <v>388</v>
      </c>
      <c r="X28" s="124" t="s">
        <v>389</v>
      </c>
      <c r="Y28" s="124" t="s">
        <v>390</v>
      </c>
      <c r="Z28" s="124" t="s">
        <v>391</v>
      </c>
      <c r="AA28" s="1"/>
    </row>
    <row r="29" customHeight="1" spans="1:27">
      <c r="A29" s="1"/>
      <c r="B29" s="29" t="s">
        <v>392</v>
      </c>
      <c r="C29" s="9"/>
      <c r="D29" s="9"/>
      <c r="E29" s="9"/>
      <c r="F29" s="9"/>
      <c r="G29" s="1"/>
      <c r="H29" s="1"/>
      <c r="I29" s="29" t="s">
        <v>392</v>
      </c>
      <c r="J29" s="9"/>
      <c r="K29" s="9"/>
      <c r="L29" s="9"/>
      <c r="M29" s="1"/>
      <c r="N29" s="1"/>
      <c r="O29" s="1"/>
      <c r="P29" s="115" t="s">
        <v>393</v>
      </c>
      <c r="Q29" s="125" t="s">
        <v>394</v>
      </c>
      <c r="R29" s="126">
        <v>58952.4</v>
      </c>
      <c r="S29" s="125" t="s">
        <v>395</v>
      </c>
      <c r="T29" s="125" t="s">
        <v>396</v>
      </c>
      <c r="U29" s="125" t="s">
        <v>397</v>
      </c>
      <c r="V29" s="125" t="s">
        <v>398</v>
      </c>
      <c r="W29" s="125" t="s">
        <v>399</v>
      </c>
      <c r="X29" s="125" t="s">
        <v>400</v>
      </c>
      <c r="Y29" s="125" t="s">
        <v>401</v>
      </c>
      <c r="Z29" s="125" t="s">
        <v>402</v>
      </c>
      <c r="AA29" s="1"/>
    </row>
    <row r="30" customHeight="1" spans="1:27">
      <c r="A30" s="1"/>
      <c r="B30" s="92" t="s">
        <v>403</v>
      </c>
      <c r="C30" s="9"/>
      <c r="D30" s="14" t="s">
        <v>404</v>
      </c>
      <c r="E30" s="14" t="s">
        <v>405</v>
      </c>
      <c r="F30" s="14" t="s">
        <v>406</v>
      </c>
      <c r="G30" s="1"/>
      <c r="H30" s="1"/>
      <c r="I30" s="92" t="s">
        <v>403</v>
      </c>
      <c r="J30" s="9"/>
      <c r="K30" s="113">
        <v>0.9859</v>
      </c>
      <c r="L30" s="113">
        <v>0.971</v>
      </c>
      <c r="M30" s="1"/>
      <c r="N30" s="1"/>
      <c r="O30" s="1"/>
      <c r="P30" s="192" t="s">
        <v>407</v>
      </c>
      <c r="Q30" s="126">
        <v>85033</v>
      </c>
      <c r="R30" s="126">
        <v>60946.4</v>
      </c>
      <c r="S30" s="126">
        <v>1134.8</v>
      </c>
      <c r="T30" s="126">
        <v>1062.8</v>
      </c>
      <c r="U30" s="125">
        <v>919.2</v>
      </c>
      <c r="V30" s="125">
        <v>502.8</v>
      </c>
      <c r="W30" s="125">
        <v>970.8</v>
      </c>
      <c r="X30" s="126">
        <v>1041</v>
      </c>
      <c r="Y30" s="126">
        <v>32713.8</v>
      </c>
      <c r="Z30" s="126">
        <v>19911.4</v>
      </c>
      <c r="AA30" s="1"/>
    </row>
    <row r="31" customHeight="1" spans="1:27">
      <c r="A31" s="1"/>
      <c r="B31" s="92" t="s">
        <v>408</v>
      </c>
      <c r="C31" s="9"/>
      <c r="D31" s="14" t="s">
        <v>409</v>
      </c>
      <c r="E31" s="14" t="s">
        <v>410</v>
      </c>
      <c r="F31" s="14" t="s">
        <v>411</v>
      </c>
      <c r="G31" s="1"/>
      <c r="H31" s="1"/>
      <c r="I31" s="92" t="s">
        <v>408</v>
      </c>
      <c r="J31" s="9"/>
      <c r="K31" s="113">
        <v>0.0727</v>
      </c>
      <c r="L31" s="113">
        <v>0.074</v>
      </c>
      <c r="M31" s="1"/>
      <c r="N31" s="1"/>
      <c r="O31" s="1"/>
      <c r="P31" s="191" t="s">
        <v>412</v>
      </c>
      <c r="Q31" s="127">
        <v>85033</v>
      </c>
      <c r="R31" s="127">
        <v>60946.4</v>
      </c>
      <c r="S31" s="127">
        <v>1134.8</v>
      </c>
      <c r="T31" s="127">
        <v>1062.8</v>
      </c>
      <c r="U31" s="124">
        <v>919.2</v>
      </c>
      <c r="V31" s="124">
        <v>502.8</v>
      </c>
      <c r="W31" s="124">
        <v>970.8</v>
      </c>
      <c r="X31" s="127">
        <v>1041</v>
      </c>
      <c r="Y31" s="127">
        <v>6327</v>
      </c>
      <c r="Z31" s="127">
        <v>7036</v>
      </c>
      <c r="AA31" s="1"/>
    </row>
    <row r="32" customHeight="1" spans="1:27">
      <c r="A32" s="1"/>
      <c r="B32" s="92" t="s">
        <v>413</v>
      </c>
      <c r="C32" s="9"/>
      <c r="D32" s="14">
        <v>8560</v>
      </c>
      <c r="E32" s="14">
        <v>8090</v>
      </c>
      <c r="F32" s="14">
        <v>6380</v>
      </c>
      <c r="G32" s="1"/>
      <c r="H32" s="1"/>
      <c r="I32" s="92" t="s">
        <v>413</v>
      </c>
      <c r="J32" s="9"/>
      <c r="K32" s="113">
        <v>0.0018</v>
      </c>
      <c r="L32" s="113">
        <v>0.0018</v>
      </c>
      <c r="M32" s="1"/>
      <c r="N32" s="1"/>
      <c r="O32" s="1"/>
      <c r="P32" s="191" t="s">
        <v>414</v>
      </c>
      <c r="Q32" s="124" t="s">
        <v>56</v>
      </c>
      <c r="R32" s="124" t="s">
        <v>56</v>
      </c>
      <c r="S32" s="124" t="s">
        <v>56</v>
      </c>
      <c r="T32" s="124" t="s">
        <v>56</v>
      </c>
      <c r="U32" s="124" t="s">
        <v>56</v>
      </c>
      <c r="V32" s="124" t="s">
        <v>56</v>
      </c>
      <c r="W32" s="124" t="s">
        <v>56</v>
      </c>
      <c r="X32" s="124">
        <v>0</v>
      </c>
      <c r="Y32" s="127">
        <v>26386.8</v>
      </c>
      <c r="Z32" s="127">
        <v>12875.4</v>
      </c>
      <c r="AA32" s="1"/>
    </row>
    <row r="33" customHeight="1" spans="1:27">
      <c r="A33" s="1"/>
      <c r="B33" s="92" t="s">
        <v>415</v>
      </c>
      <c r="C33" s="9"/>
      <c r="D33" s="14">
        <v>0</v>
      </c>
      <c r="E33" s="14">
        <v>0</v>
      </c>
      <c r="F33" s="14">
        <v>0</v>
      </c>
      <c r="G33" s="1"/>
      <c r="H33" s="1"/>
      <c r="I33" s="92" t="s">
        <v>415</v>
      </c>
      <c r="J33" s="9"/>
      <c r="K33" s="113">
        <v>0</v>
      </c>
      <c r="L33" s="113">
        <v>0</v>
      </c>
      <c r="M33" s="1"/>
      <c r="N33" s="1"/>
      <c r="O33" s="1"/>
      <c r="P33" s="193" t="s">
        <v>416</v>
      </c>
      <c r="Q33" s="129" t="s">
        <v>417</v>
      </c>
      <c r="R33" s="129" t="s">
        <v>418</v>
      </c>
      <c r="S33" s="129" t="s">
        <v>419</v>
      </c>
      <c r="T33" s="129" t="s">
        <v>420</v>
      </c>
      <c r="U33" s="129" t="s">
        <v>421</v>
      </c>
      <c r="V33" s="129" t="s">
        <v>422</v>
      </c>
      <c r="W33" s="129" t="s">
        <v>423</v>
      </c>
      <c r="X33" s="129" t="s">
        <v>424</v>
      </c>
      <c r="Y33" s="129" t="s">
        <v>425</v>
      </c>
      <c r="Z33" s="129" t="s">
        <v>426</v>
      </c>
      <c r="AA33" s="1"/>
    </row>
    <row r="34" customHeight="1" spans="1:27">
      <c r="A34" s="1"/>
      <c r="B34" s="92" t="s">
        <v>427</v>
      </c>
      <c r="C34" s="9"/>
      <c r="D34" s="14" t="s">
        <v>428</v>
      </c>
      <c r="E34" s="14" t="s">
        <v>429</v>
      </c>
      <c r="F34" s="14" t="s">
        <v>430</v>
      </c>
      <c r="G34" s="1"/>
      <c r="H34" s="1"/>
      <c r="I34" s="92" t="s">
        <v>427</v>
      </c>
      <c r="J34" s="9"/>
      <c r="K34" s="113">
        <v>1.0604</v>
      </c>
      <c r="L34" s="113">
        <v>1.0468</v>
      </c>
      <c r="M34" s="1"/>
      <c r="N34" s="1"/>
      <c r="O34" s="1"/>
      <c r="P34" s="193" t="s">
        <v>431</v>
      </c>
      <c r="Q34" s="130">
        <v>3039.2</v>
      </c>
      <c r="R34" s="130">
        <v>4916.3</v>
      </c>
      <c r="S34" s="130">
        <v>7277.5</v>
      </c>
      <c r="T34" s="130">
        <v>8011.2</v>
      </c>
      <c r="U34" s="130">
        <v>8277.4</v>
      </c>
      <c r="V34" s="130">
        <v>9238.6</v>
      </c>
      <c r="W34" s="130">
        <v>7490</v>
      </c>
      <c r="X34" s="130">
        <v>6803.2</v>
      </c>
      <c r="Y34" s="130">
        <v>5878</v>
      </c>
      <c r="Z34" s="130">
        <v>5814.2</v>
      </c>
      <c r="AA34" s="1"/>
    </row>
    <row r="35" customHeight="1" spans="1:27">
      <c r="A35" s="1"/>
      <c r="B35" s="92" t="s">
        <v>432</v>
      </c>
      <c r="C35" s="9"/>
      <c r="D35" s="93">
        <v>7036</v>
      </c>
      <c r="E35" s="93">
        <v>6327</v>
      </c>
      <c r="F35" s="93">
        <v>1041</v>
      </c>
      <c r="G35" s="1"/>
      <c r="H35" s="1"/>
      <c r="I35" s="92" t="s">
        <v>432</v>
      </c>
      <c r="J35" s="9"/>
      <c r="K35" s="113">
        <v>0.0015</v>
      </c>
      <c r="L35" s="113">
        <v>0.0014</v>
      </c>
      <c r="M35" s="1"/>
      <c r="N35" s="1"/>
      <c r="O35" s="1"/>
      <c r="P35" s="192" t="s">
        <v>433</v>
      </c>
      <c r="Q35" s="125">
        <v>6.2</v>
      </c>
      <c r="R35" s="125">
        <v>0</v>
      </c>
      <c r="S35" s="125">
        <v>0</v>
      </c>
      <c r="T35" s="125">
        <v>0</v>
      </c>
      <c r="U35" s="125">
        <v>0</v>
      </c>
      <c r="V35" s="125">
        <v>0</v>
      </c>
      <c r="W35" s="125">
        <v>0</v>
      </c>
      <c r="X35" s="125">
        <v>0</v>
      </c>
      <c r="Y35" s="125">
        <v>0</v>
      </c>
      <c r="Z35" s="125">
        <v>0</v>
      </c>
      <c r="AA35" s="1"/>
    </row>
    <row r="36" customHeight="1" spans="1:27">
      <c r="A36" s="1"/>
      <c r="B36" s="92" t="s">
        <v>434</v>
      </c>
      <c r="C36" s="9"/>
      <c r="D36" s="93">
        <v>11699</v>
      </c>
      <c r="E36" s="93">
        <v>9378</v>
      </c>
      <c r="F36" s="93">
        <v>9957</v>
      </c>
      <c r="G36" s="1"/>
      <c r="H36" s="1"/>
      <c r="I36" s="92" t="s">
        <v>434</v>
      </c>
      <c r="J36" s="9"/>
      <c r="K36" s="113">
        <v>0.0025</v>
      </c>
      <c r="L36" s="113">
        <v>0.0021</v>
      </c>
      <c r="M36" s="1"/>
      <c r="N36" s="1"/>
      <c r="O36" s="1"/>
      <c r="P36" s="192" t="s">
        <v>435</v>
      </c>
      <c r="Q36" s="126">
        <v>3033</v>
      </c>
      <c r="R36" s="126">
        <v>4916.3</v>
      </c>
      <c r="S36" s="126">
        <v>7277.5</v>
      </c>
      <c r="T36" s="126">
        <v>8011.2</v>
      </c>
      <c r="U36" s="126">
        <v>8277.4</v>
      </c>
      <c r="V36" s="126">
        <v>9238.6</v>
      </c>
      <c r="W36" s="126">
        <v>7490</v>
      </c>
      <c r="X36" s="126">
        <v>6803.2</v>
      </c>
      <c r="Y36" s="126">
        <v>5878</v>
      </c>
      <c r="Z36" s="126">
        <v>5814.2</v>
      </c>
      <c r="AA36" s="1"/>
    </row>
    <row r="37" customHeight="1" spans="1:27">
      <c r="A37" s="1"/>
      <c r="B37" s="92" t="s">
        <v>436</v>
      </c>
      <c r="C37" s="9"/>
      <c r="D37" s="93">
        <v>12875</v>
      </c>
      <c r="E37" s="93">
        <v>26386</v>
      </c>
      <c r="F37" s="14">
        <v>0</v>
      </c>
      <c r="G37" s="1"/>
      <c r="H37" s="1"/>
      <c r="I37" s="92" t="s">
        <v>436</v>
      </c>
      <c r="J37" s="9"/>
      <c r="K37" s="113">
        <v>0.0028</v>
      </c>
      <c r="L37" s="113">
        <v>0.006</v>
      </c>
      <c r="M37" s="1"/>
      <c r="N37" s="1"/>
      <c r="O37" s="1"/>
      <c r="P37" s="192" t="s">
        <v>437</v>
      </c>
      <c r="Q37" s="126">
        <v>72410</v>
      </c>
      <c r="R37" s="125" t="s">
        <v>56</v>
      </c>
      <c r="S37" s="125" t="s">
        <v>56</v>
      </c>
      <c r="T37" s="125" t="s">
        <v>56</v>
      </c>
      <c r="U37" s="125" t="s">
        <v>56</v>
      </c>
      <c r="V37" s="125" t="s">
        <v>56</v>
      </c>
      <c r="W37" s="125">
        <v>177.5</v>
      </c>
      <c r="X37" s="126">
        <v>90490.9</v>
      </c>
      <c r="Y37" s="125" t="s">
        <v>438</v>
      </c>
      <c r="Z37" s="126">
        <v>99808</v>
      </c>
      <c r="AA37" s="1"/>
    </row>
    <row r="38" customHeight="1" spans="1:27">
      <c r="A38" s="1"/>
      <c r="B38" s="92" t="s">
        <v>439</v>
      </c>
      <c r="C38" s="9"/>
      <c r="D38" s="14" t="s">
        <v>440</v>
      </c>
      <c r="E38" s="14" t="s">
        <v>441</v>
      </c>
      <c r="F38" s="14" t="s">
        <v>442</v>
      </c>
      <c r="G38" s="1"/>
      <c r="H38" s="1"/>
      <c r="I38" s="92" t="s">
        <v>439</v>
      </c>
      <c r="J38" s="9"/>
      <c r="K38" s="113">
        <v>-0.2527</v>
      </c>
      <c r="L38" s="113">
        <v>-0.2278</v>
      </c>
      <c r="M38" s="1"/>
      <c r="N38" s="1"/>
      <c r="O38" s="1"/>
      <c r="P38" s="192" t="s">
        <v>443</v>
      </c>
      <c r="Q38" s="125" t="s">
        <v>56</v>
      </c>
      <c r="R38" s="125" t="s">
        <v>56</v>
      </c>
      <c r="S38" s="125" t="s">
        <v>56</v>
      </c>
      <c r="T38" s="125" t="s">
        <v>56</v>
      </c>
      <c r="U38" s="125" t="s">
        <v>56</v>
      </c>
      <c r="V38" s="126">
        <v>10966</v>
      </c>
      <c r="W38" s="126">
        <v>10758.9</v>
      </c>
      <c r="X38" s="126">
        <v>9957</v>
      </c>
      <c r="Y38" s="126">
        <v>9378.5</v>
      </c>
      <c r="Z38" s="126">
        <v>11699</v>
      </c>
      <c r="AA38" s="1"/>
    </row>
    <row r="39" customHeight="1" spans="1:27">
      <c r="A39" s="1"/>
      <c r="B39" s="92" t="s">
        <v>444</v>
      </c>
      <c r="C39" s="9"/>
      <c r="D39" s="14" t="s">
        <v>445</v>
      </c>
      <c r="E39" s="14" t="s">
        <v>446</v>
      </c>
      <c r="F39" s="14" t="s">
        <v>447</v>
      </c>
      <c r="G39" s="1"/>
      <c r="H39" s="1"/>
      <c r="I39" s="92" t="s">
        <v>444</v>
      </c>
      <c r="J39" s="9"/>
      <c r="K39" s="113">
        <v>0.8144</v>
      </c>
      <c r="L39" s="113">
        <v>0.8286</v>
      </c>
      <c r="M39" s="1"/>
      <c r="N39" s="1"/>
      <c r="O39" s="1"/>
      <c r="P39" s="194" t="s">
        <v>340</v>
      </c>
      <c r="Q39" s="128">
        <v>0</v>
      </c>
      <c r="R39" s="128">
        <v>0</v>
      </c>
      <c r="S39" s="128">
        <v>0</v>
      </c>
      <c r="T39" s="128" t="s">
        <v>56</v>
      </c>
      <c r="U39" s="128" t="s">
        <v>56</v>
      </c>
      <c r="V39" s="128" t="s">
        <v>56</v>
      </c>
      <c r="W39" s="128">
        <v>0</v>
      </c>
      <c r="X39" s="128">
        <v>0</v>
      </c>
      <c r="Y39" s="128">
        <v>0</v>
      </c>
      <c r="Z39" s="128">
        <v>0</v>
      </c>
      <c r="AA39" s="1"/>
    </row>
    <row r="40" customHeight="1" spans="1:27">
      <c r="A40" s="1"/>
      <c r="B40" s="92"/>
      <c r="C40" s="9"/>
      <c r="D40" s="9"/>
      <c r="E40" s="9"/>
      <c r="F40" s="9"/>
      <c r="G40" s="1"/>
      <c r="H40" s="1"/>
      <c r="I40" s="92"/>
      <c r="J40" s="9"/>
      <c r="K40" s="9"/>
      <c r="L40" s="9"/>
      <c r="M40" s="1"/>
      <c r="N40" s="1"/>
      <c r="O40" s="1"/>
      <c r="P40" s="195" t="s">
        <v>448</v>
      </c>
      <c r="Q40" s="131">
        <v>120</v>
      </c>
      <c r="R40" s="131" t="s">
        <v>56</v>
      </c>
      <c r="S40" s="132">
        <v>75004.4</v>
      </c>
      <c r="T40" s="132">
        <v>87693.3</v>
      </c>
      <c r="U40" s="132">
        <v>80403.9</v>
      </c>
      <c r="V40" s="132">
        <v>92563.1</v>
      </c>
      <c r="W40" s="132">
        <v>99921.8</v>
      </c>
      <c r="X40" s="131" t="s">
        <v>449</v>
      </c>
      <c r="Y40" s="131" t="s">
        <v>450</v>
      </c>
      <c r="Z40" s="131" t="s">
        <v>451</v>
      </c>
      <c r="AA40" s="1"/>
    </row>
    <row r="41" customHeight="1" spans="1:27">
      <c r="A41" s="1"/>
      <c r="B41" s="92" t="s">
        <v>452</v>
      </c>
      <c r="C41" s="9"/>
      <c r="D41" s="9"/>
      <c r="E41" s="9"/>
      <c r="F41" s="9"/>
      <c r="G41" s="1"/>
      <c r="H41" s="1"/>
      <c r="I41" s="92" t="s">
        <v>452</v>
      </c>
      <c r="J41" s="9"/>
      <c r="K41" s="9"/>
      <c r="L41" s="9"/>
      <c r="M41" s="1"/>
      <c r="N41" s="1"/>
      <c r="O41" s="1"/>
      <c r="P41" s="196" t="s">
        <v>453</v>
      </c>
      <c r="Q41" s="133">
        <v>26692</v>
      </c>
      <c r="R41" s="124" t="s">
        <v>454</v>
      </c>
      <c r="S41" s="124" t="s">
        <v>455</v>
      </c>
      <c r="T41" s="124" t="s">
        <v>456</v>
      </c>
      <c r="U41" s="124" t="s">
        <v>457</v>
      </c>
      <c r="V41" s="124" t="s">
        <v>458</v>
      </c>
      <c r="W41" s="124" t="s">
        <v>459</v>
      </c>
      <c r="X41" s="124" t="s">
        <v>460</v>
      </c>
      <c r="Y41" s="133">
        <v>61115</v>
      </c>
      <c r="Z41" s="133">
        <v>71745</v>
      </c>
      <c r="AA41" s="1"/>
    </row>
    <row r="42" customHeight="1" spans="1:27">
      <c r="A42" s="1"/>
      <c r="B42" s="92" t="s">
        <v>461</v>
      </c>
      <c r="C42" s="9"/>
      <c r="D42" s="93">
        <v>1177</v>
      </c>
      <c r="E42" s="93">
        <v>1209</v>
      </c>
      <c r="F42" s="14">
        <v>185</v>
      </c>
      <c r="G42" s="1"/>
      <c r="H42" s="1"/>
      <c r="I42" s="92" t="s">
        <v>461</v>
      </c>
      <c r="J42" s="9"/>
      <c r="K42" s="113">
        <v>0.0003</v>
      </c>
      <c r="L42" s="113">
        <v>0.0003</v>
      </c>
      <c r="M42" s="1"/>
      <c r="N42" s="1"/>
      <c r="O42" s="1"/>
      <c r="P42" s="118" t="s">
        <v>462</v>
      </c>
      <c r="Q42" s="124" t="s">
        <v>463</v>
      </c>
      <c r="R42" s="124" t="s">
        <v>464</v>
      </c>
      <c r="S42" s="124" t="s">
        <v>465</v>
      </c>
      <c r="T42" s="124" t="s">
        <v>466</v>
      </c>
      <c r="U42" s="124" t="s">
        <v>467</v>
      </c>
      <c r="V42" s="124" t="s">
        <v>468</v>
      </c>
      <c r="W42" s="124" t="s">
        <v>469</v>
      </c>
      <c r="X42" s="124" t="s">
        <v>470</v>
      </c>
      <c r="Y42" s="124" t="s">
        <v>471</v>
      </c>
      <c r="Z42" s="124" t="s">
        <v>472</v>
      </c>
      <c r="AA42" s="1"/>
    </row>
    <row r="43" customHeight="1" spans="1:27">
      <c r="A43" s="1"/>
      <c r="B43" s="92" t="s">
        <v>473</v>
      </c>
      <c r="C43" s="9"/>
      <c r="D43" s="14" t="s">
        <v>474</v>
      </c>
      <c r="E43" s="14" t="s">
        <v>475</v>
      </c>
      <c r="F43" s="14" t="s">
        <v>476</v>
      </c>
      <c r="G43" s="1"/>
      <c r="H43" s="1"/>
      <c r="I43" s="92" t="s">
        <v>473</v>
      </c>
      <c r="J43" s="9"/>
      <c r="K43" s="113">
        <v>0.0385</v>
      </c>
      <c r="L43" s="113">
        <v>0.0323</v>
      </c>
      <c r="M43" s="1"/>
      <c r="N43" s="1"/>
      <c r="O43" s="1"/>
      <c r="P43" s="112" t="s">
        <v>268</v>
      </c>
      <c r="Q43" s="124" t="s">
        <v>477</v>
      </c>
      <c r="R43" s="124" t="s">
        <v>478</v>
      </c>
      <c r="S43" s="124" t="s">
        <v>479</v>
      </c>
      <c r="T43" s="124" t="s">
        <v>480</v>
      </c>
      <c r="U43" s="124" t="s">
        <v>481</v>
      </c>
      <c r="V43" s="124" t="s">
        <v>482</v>
      </c>
      <c r="W43" s="124" t="s">
        <v>483</v>
      </c>
      <c r="X43" s="124" t="s">
        <v>484</v>
      </c>
      <c r="Y43" s="124" t="s">
        <v>485</v>
      </c>
      <c r="Z43" s="124" t="s">
        <v>486</v>
      </c>
      <c r="AA43" s="1"/>
    </row>
    <row r="44" customHeight="1" spans="1:27">
      <c r="A44" s="1"/>
      <c r="B44" s="92" t="s">
        <v>487</v>
      </c>
      <c r="C44" s="9"/>
      <c r="D44" s="14" t="s">
        <v>488</v>
      </c>
      <c r="E44" s="14" t="s">
        <v>489</v>
      </c>
      <c r="F44" s="14" t="s">
        <v>490</v>
      </c>
      <c r="G44" s="1"/>
      <c r="H44" s="1"/>
      <c r="I44" s="92" t="s">
        <v>487</v>
      </c>
      <c r="J44" s="9"/>
      <c r="K44" s="113">
        <v>0.0713</v>
      </c>
      <c r="L44" s="113">
        <v>0.0684</v>
      </c>
      <c r="M44" s="1"/>
      <c r="N44" s="1"/>
      <c r="O44" s="1"/>
      <c r="P44" s="11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"/>
    </row>
    <row r="45" customHeight="1" spans="1:27">
      <c r="A45" s="1"/>
      <c r="B45" s="92" t="s">
        <v>491</v>
      </c>
      <c r="C45" s="9"/>
      <c r="D45" s="93">
        <v>68973</v>
      </c>
      <c r="E45" s="93">
        <v>49985</v>
      </c>
      <c r="F45" s="93">
        <v>44580</v>
      </c>
      <c r="G45" s="1"/>
      <c r="H45" s="1"/>
      <c r="I45" s="92" t="s">
        <v>491</v>
      </c>
      <c r="J45" s="9"/>
      <c r="K45" s="113">
        <v>0.0147</v>
      </c>
      <c r="L45" s="113">
        <v>0.0114</v>
      </c>
      <c r="M45" s="1"/>
      <c r="N45" s="1"/>
      <c r="O45" s="1"/>
      <c r="P45" s="115" t="s">
        <v>492</v>
      </c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"/>
    </row>
    <row r="46" customHeight="1" spans="1:27">
      <c r="A46" s="1"/>
      <c r="B46" s="92" t="s">
        <v>493</v>
      </c>
      <c r="C46" s="9"/>
      <c r="D46" s="14">
        <v>0</v>
      </c>
      <c r="E46" s="14">
        <v>0</v>
      </c>
      <c r="F46" s="14">
        <v>0</v>
      </c>
      <c r="G46" s="1"/>
      <c r="H46" s="1"/>
      <c r="I46" s="92" t="s">
        <v>493</v>
      </c>
      <c r="J46" s="9"/>
      <c r="K46" s="113">
        <v>0</v>
      </c>
      <c r="L46" s="113">
        <v>0</v>
      </c>
      <c r="M46" s="1"/>
      <c r="N46" s="1"/>
      <c r="O46" s="1"/>
      <c r="P46" s="192" t="s">
        <v>494</v>
      </c>
      <c r="Q46" s="125" t="s">
        <v>495</v>
      </c>
      <c r="R46" s="126">
        <v>68776.3</v>
      </c>
      <c r="S46" s="125" t="s">
        <v>496</v>
      </c>
      <c r="T46" s="125" t="s">
        <v>497</v>
      </c>
      <c r="U46" s="125" t="s">
        <v>498</v>
      </c>
      <c r="V46" s="125" t="s">
        <v>499</v>
      </c>
      <c r="W46" s="125" t="s">
        <v>500</v>
      </c>
      <c r="X46" s="125" t="s">
        <v>501</v>
      </c>
      <c r="Y46" s="125" t="s">
        <v>502</v>
      </c>
      <c r="Z46" s="125" t="s">
        <v>503</v>
      </c>
      <c r="AA46" s="1"/>
    </row>
    <row r="47" customHeight="1" spans="1:27">
      <c r="A47" s="1"/>
      <c r="B47" s="92" t="s">
        <v>504</v>
      </c>
      <c r="C47" s="9"/>
      <c r="D47" s="14" t="s">
        <v>505</v>
      </c>
      <c r="E47" s="14" t="s">
        <v>506</v>
      </c>
      <c r="F47" s="14" t="s">
        <v>507</v>
      </c>
      <c r="G47" s="1"/>
      <c r="H47" s="1"/>
      <c r="I47" s="92" t="s">
        <v>504</v>
      </c>
      <c r="J47" s="9"/>
      <c r="K47" s="113">
        <v>0.0608</v>
      </c>
      <c r="L47" s="113">
        <v>0.059</v>
      </c>
      <c r="M47" s="1"/>
      <c r="N47" s="1"/>
      <c r="O47" s="1"/>
      <c r="P47" s="192" t="s">
        <v>508</v>
      </c>
      <c r="Q47" s="126">
        <v>71076.3</v>
      </c>
      <c r="R47" s="126">
        <v>56938.1</v>
      </c>
      <c r="S47" s="126">
        <v>55727</v>
      </c>
      <c r="T47" s="126">
        <v>67075.5</v>
      </c>
      <c r="U47" s="126">
        <v>86143.2</v>
      </c>
      <c r="V47" s="125" t="s">
        <v>509</v>
      </c>
      <c r="W47" s="126">
        <v>87262.8</v>
      </c>
      <c r="X47" s="125" t="s">
        <v>510</v>
      </c>
      <c r="Y47" s="125" t="s">
        <v>511</v>
      </c>
      <c r="Z47" s="125" t="s">
        <v>512</v>
      </c>
      <c r="AA47" s="1"/>
    </row>
    <row r="48" customHeight="1" spans="1:27">
      <c r="A48" s="1"/>
      <c r="B48" s="92" t="s">
        <v>358</v>
      </c>
      <c r="C48" s="9"/>
      <c r="D48" s="14" t="s">
        <v>513</v>
      </c>
      <c r="E48" s="14" t="s">
        <v>514</v>
      </c>
      <c r="F48" s="14">
        <v>300700</v>
      </c>
      <c r="G48" s="1"/>
      <c r="H48" s="1"/>
      <c r="I48" s="92" t="s">
        <v>358</v>
      </c>
      <c r="J48" s="9"/>
      <c r="K48" s="113">
        <v>0.1856</v>
      </c>
      <c r="L48" s="113">
        <v>0.1714</v>
      </c>
      <c r="M48" s="1"/>
      <c r="N48" s="1"/>
      <c r="O48" s="1"/>
      <c r="P48" s="191" t="s">
        <v>515</v>
      </c>
      <c r="Q48" s="127">
        <v>6458.2</v>
      </c>
      <c r="R48" s="127">
        <v>1542.3</v>
      </c>
      <c r="S48" s="124">
        <v>814</v>
      </c>
      <c r="T48" s="124">
        <v>0</v>
      </c>
      <c r="U48" s="127">
        <v>1081.9</v>
      </c>
      <c r="V48" s="124">
        <v>17.1</v>
      </c>
      <c r="W48" s="124">
        <v>175</v>
      </c>
      <c r="X48" s="127">
        <v>1411.3</v>
      </c>
      <c r="Y48" s="124">
        <v>864.7</v>
      </c>
      <c r="Z48" s="124">
        <v>29.5</v>
      </c>
      <c r="AA48" s="1"/>
    </row>
    <row r="49" customHeight="1" spans="1:27">
      <c r="A49" s="1"/>
      <c r="B49" s="92"/>
      <c r="C49" s="9"/>
      <c r="D49" s="9"/>
      <c r="E49" s="9"/>
      <c r="F49" s="9"/>
      <c r="G49" s="1"/>
      <c r="H49" s="1"/>
      <c r="I49" s="92"/>
      <c r="J49" s="9"/>
      <c r="K49" s="9"/>
      <c r="L49" s="9"/>
      <c r="M49" s="1"/>
      <c r="N49" s="1"/>
      <c r="O49" s="1"/>
      <c r="P49" s="192" t="s">
        <v>516</v>
      </c>
      <c r="Q49" s="126">
        <v>24613.2</v>
      </c>
      <c r="R49" s="125" t="s">
        <v>56</v>
      </c>
      <c r="S49" s="126">
        <v>12430.9</v>
      </c>
      <c r="T49" s="126">
        <v>13451.1</v>
      </c>
      <c r="U49" s="126">
        <v>17087.3</v>
      </c>
      <c r="V49" s="126">
        <v>23739.9</v>
      </c>
      <c r="W49" s="126">
        <v>22631.6</v>
      </c>
      <c r="X49" s="126">
        <v>26712.6</v>
      </c>
      <c r="Y49" s="126">
        <v>28937.4</v>
      </c>
      <c r="Z49" s="126">
        <v>28725.1</v>
      </c>
      <c r="AA49" s="1"/>
    </row>
    <row r="50" customHeight="1" spans="1:27">
      <c r="A50" s="1"/>
      <c r="B50" s="92" t="s">
        <v>268</v>
      </c>
      <c r="C50" s="9"/>
      <c r="D50" s="14" t="s">
        <v>517</v>
      </c>
      <c r="E50" s="14" t="s">
        <v>518</v>
      </c>
      <c r="F50" s="14" t="s">
        <v>519</v>
      </c>
      <c r="G50" s="1"/>
      <c r="H50" s="1"/>
      <c r="I50" s="92" t="s">
        <v>268</v>
      </c>
      <c r="J50" s="9"/>
      <c r="K50" s="113">
        <v>1</v>
      </c>
      <c r="L50" s="113">
        <v>1</v>
      </c>
      <c r="M50" s="1"/>
      <c r="N50" s="1"/>
      <c r="O50" s="1"/>
      <c r="P50" s="192" t="s">
        <v>520</v>
      </c>
      <c r="Q50" s="126">
        <v>11865</v>
      </c>
      <c r="R50" s="126">
        <v>10295.9</v>
      </c>
      <c r="S50" s="125" t="s">
        <v>521</v>
      </c>
      <c r="T50" s="126">
        <v>29366.5</v>
      </c>
      <c r="U50" s="126">
        <v>21669.8</v>
      </c>
      <c r="V50" s="126">
        <v>26931.1</v>
      </c>
      <c r="W50" s="126">
        <v>33541.8</v>
      </c>
      <c r="X50" s="125" t="s">
        <v>522</v>
      </c>
      <c r="Y50" s="125" t="s">
        <v>523</v>
      </c>
      <c r="Z50" s="125" t="s">
        <v>524</v>
      </c>
      <c r="AA50" s="1"/>
    </row>
    <row r="51" customHeight="1" spans="1:27">
      <c r="A51" s="1"/>
      <c r="B51" s="69" t="s">
        <v>525</v>
      </c>
      <c r="C51" s="9"/>
      <c r="D51" s="14" t="s">
        <v>526</v>
      </c>
      <c r="E51" s="14" t="s">
        <v>527</v>
      </c>
      <c r="F51" s="14" t="s">
        <v>528</v>
      </c>
      <c r="G51" s="1"/>
      <c r="H51" s="1"/>
      <c r="I51" s="71"/>
      <c r="J51" s="9"/>
      <c r="K51" s="9"/>
      <c r="L51" s="9"/>
      <c r="M51" s="1"/>
      <c r="N51" s="1"/>
      <c r="O51" s="1"/>
      <c r="P51" s="192" t="s">
        <v>529</v>
      </c>
      <c r="Q51" s="126">
        <v>88890.8</v>
      </c>
      <c r="R51" s="126">
        <v>14872.7</v>
      </c>
      <c r="S51" s="126">
        <v>31195.4</v>
      </c>
      <c r="T51" s="125" t="s">
        <v>530</v>
      </c>
      <c r="U51" s="125" t="s">
        <v>531</v>
      </c>
      <c r="V51" s="125" t="s">
        <v>532</v>
      </c>
      <c r="W51" s="125" t="s">
        <v>533</v>
      </c>
      <c r="X51" s="125" t="s">
        <v>534</v>
      </c>
      <c r="Y51" s="125" t="s">
        <v>535</v>
      </c>
      <c r="Z51" s="125" t="s">
        <v>536</v>
      </c>
      <c r="AA51" s="1"/>
    </row>
    <row r="52" customHeight="1" spans="1:27">
      <c r="A52" s="1"/>
      <c r="B52" s="69" t="s">
        <v>537</v>
      </c>
      <c r="C52" s="9"/>
      <c r="D52" s="93">
        <v>-11936</v>
      </c>
      <c r="E52" s="14" t="s">
        <v>538</v>
      </c>
      <c r="F52" s="9"/>
      <c r="G52" s="1"/>
      <c r="H52" s="1"/>
      <c r="I52" s="1"/>
      <c r="J52" s="1"/>
      <c r="K52" s="1"/>
      <c r="L52" s="1"/>
      <c r="M52" s="1"/>
      <c r="N52" s="1"/>
      <c r="O52" s="1"/>
      <c r="P52" s="191" t="s">
        <v>539</v>
      </c>
      <c r="Q52" s="127">
        <v>6401.5</v>
      </c>
      <c r="R52" s="127">
        <v>14872.7</v>
      </c>
      <c r="S52" s="127">
        <v>31195.4</v>
      </c>
      <c r="T52" s="127">
        <v>66803.8</v>
      </c>
      <c r="U52" s="124" t="s">
        <v>540</v>
      </c>
      <c r="V52" s="124" t="s">
        <v>541</v>
      </c>
      <c r="W52" s="124" t="s">
        <v>542</v>
      </c>
      <c r="X52" s="127">
        <v>85304.7</v>
      </c>
      <c r="Y52" s="124" t="s">
        <v>543</v>
      </c>
      <c r="Z52" s="124" t="s">
        <v>544</v>
      </c>
      <c r="AA52" s="1"/>
    </row>
    <row r="53" customHeight="1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92" t="s">
        <v>545</v>
      </c>
      <c r="Q53" s="125">
        <v>0</v>
      </c>
      <c r="R53" s="125" t="s">
        <v>56</v>
      </c>
      <c r="S53" s="125" t="s">
        <v>56</v>
      </c>
      <c r="T53" s="125" t="s">
        <v>56</v>
      </c>
      <c r="U53" s="125" t="s">
        <v>56</v>
      </c>
      <c r="V53" s="126">
        <v>1182</v>
      </c>
      <c r="W53" s="126">
        <v>1617.9</v>
      </c>
      <c r="X53" s="126">
        <v>1886.1</v>
      </c>
      <c r="Y53" s="126">
        <v>2167.5</v>
      </c>
      <c r="Z53" s="126">
        <v>2528.5</v>
      </c>
      <c r="AA53" s="1"/>
    </row>
    <row r="54" customHeight="1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92" t="s">
        <v>546</v>
      </c>
      <c r="Q54" s="125">
        <v>0</v>
      </c>
      <c r="R54" s="125" t="s">
        <v>56</v>
      </c>
      <c r="S54" s="125" t="s">
        <v>56</v>
      </c>
      <c r="T54" s="125" t="s">
        <v>56</v>
      </c>
      <c r="U54" s="125" t="s">
        <v>56</v>
      </c>
      <c r="V54" s="125" t="s">
        <v>56</v>
      </c>
      <c r="W54" s="125" t="s">
        <v>56</v>
      </c>
      <c r="X54" s="125" t="s">
        <v>56</v>
      </c>
      <c r="Y54" s="125" t="s">
        <v>56</v>
      </c>
      <c r="Z54" s="125" t="s">
        <v>56</v>
      </c>
      <c r="AA54" s="1"/>
    </row>
    <row r="55" customHeight="1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92" t="s">
        <v>547</v>
      </c>
      <c r="Q55" s="126">
        <v>82489.3</v>
      </c>
      <c r="R55" s="125" t="s">
        <v>56</v>
      </c>
      <c r="S55" s="125" t="s">
        <v>56</v>
      </c>
      <c r="T55" s="126">
        <v>65581.1</v>
      </c>
      <c r="U55" s="125" t="s">
        <v>548</v>
      </c>
      <c r="V55" s="126">
        <v>79352.2</v>
      </c>
      <c r="W55" s="125" t="s">
        <v>549</v>
      </c>
      <c r="X55" s="125" t="s">
        <v>550</v>
      </c>
      <c r="Y55" s="125" t="s">
        <v>551</v>
      </c>
      <c r="Z55" s="125" t="s">
        <v>56</v>
      </c>
      <c r="AA55" s="1"/>
    </row>
    <row r="56" customHeight="1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94" t="s">
        <v>552</v>
      </c>
      <c r="Q56" s="128" t="s">
        <v>553</v>
      </c>
      <c r="R56" s="128" t="s">
        <v>554</v>
      </c>
      <c r="S56" s="128" t="s">
        <v>555</v>
      </c>
      <c r="T56" s="128" t="s">
        <v>556</v>
      </c>
      <c r="U56" s="128" t="s">
        <v>557</v>
      </c>
      <c r="V56" s="128" t="s">
        <v>558</v>
      </c>
      <c r="W56" s="128" t="s">
        <v>559</v>
      </c>
      <c r="X56" s="134">
        <v>83349.3</v>
      </c>
      <c r="Y56" s="128" t="s">
        <v>560</v>
      </c>
      <c r="Z56" s="128" t="s">
        <v>561</v>
      </c>
      <c r="AA56" s="1"/>
    </row>
    <row r="57" customHeight="1" spans="1:27">
      <c r="A57" s="1"/>
      <c r="B57" s="18" t="s">
        <v>169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91" t="s">
        <v>562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 t="s">
        <v>56</v>
      </c>
      <c r="Y57" s="124">
        <v>0</v>
      </c>
      <c r="Z57" s="124">
        <v>0</v>
      </c>
      <c r="AA57" s="1"/>
    </row>
    <row r="58" customHeight="1" spans="1:27">
      <c r="A58" s="1"/>
      <c r="B58" s="21"/>
      <c r="C58" s="95"/>
      <c r="D58" s="6" t="s">
        <v>28</v>
      </c>
      <c r="E58" s="96" t="s">
        <v>29</v>
      </c>
      <c r="F58" s="96" t="s">
        <v>30</v>
      </c>
      <c r="G58" s="95"/>
      <c r="H58" s="6" t="s">
        <v>170</v>
      </c>
      <c r="I58" s="1"/>
      <c r="J58" s="1"/>
      <c r="K58" s="1"/>
      <c r="L58" s="1"/>
      <c r="M58" s="1"/>
      <c r="N58" s="1"/>
      <c r="O58" s="1"/>
      <c r="P58" s="192" t="s">
        <v>563</v>
      </c>
      <c r="Q58" s="125">
        <v>45.9</v>
      </c>
      <c r="R58" s="125" t="s">
        <v>56</v>
      </c>
      <c r="S58" s="125">
        <v>0</v>
      </c>
      <c r="T58" s="125" t="s">
        <v>56</v>
      </c>
      <c r="U58" s="125" t="s">
        <v>56</v>
      </c>
      <c r="V58" s="125" t="s">
        <v>56</v>
      </c>
      <c r="W58" s="125" t="s">
        <v>56</v>
      </c>
      <c r="X58" s="125" t="s">
        <v>56</v>
      </c>
      <c r="Y58" s="125" t="s">
        <v>56</v>
      </c>
      <c r="Z58" s="125" t="s">
        <v>56</v>
      </c>
      <c r="AA58" s="1"/>
    </row>
    <row r="59" customHeight="1" spans="1:27">
      <c r="A59" s="1"/>
      <c r="B59" s="97" t="s">
        <v>564</v>
      </c>
      <c r="C59" s="98"/>
      <c r="D59" s="99">
        <v>5.296666527</v>
      </c>
      <c r="E59" s="100">
        <v>5.777822425</v>
      </c>
      <c r="F59" s="100">
        <v>4.692899023</v>
      </c>
      <c r="G59" s="98"/>
      <c r="H59" s="101">
        <v>5.255795992</v>
      </c>
      <c r="I59" s="1"/>
      <c r="J59" s="1"/>
      <c r="K59" s="1"/>
      <c r="L59" s="1"/>
      <c r="M59" s="1"/>
      <c r="N59" s="1"/>
      <c r="O59" s="1"/>
      <c r="P59" s="192" t="s">
        <v>565</v>
      </c>
      <c r="Q59" s="125" t="s">
        <v>56</v>
      </c>
      <c r="R59" s="125" t="s">
        <v>56</v>
      </c>
      <c r="S59" s="125" t="s">
        <v>56</v>
      </c>
      <c r="T59" s="125" t="s">
        <v>56</v>
      </c>
      <c r="U59" s="125" t="s">
        <v>56</v>
      </c>
      <c r="V59" s="125" t="s">
        <v>56</v>
      </c>
      <c r="W59" s="125">
        <v>175</v>
      </c>
      <c r="X59" s="125" t="s">
        <v>56</v>
      </c>
      <c r="Y59" s="125" t="s">
        <v>56</v>
      </c>
      <c r="Z59" s="125" t="s">
        <v>56</v>
      </c>
      <c r="AA59" s="1"/>
    </row>
    <row r="60" customHeight="1" spans="1:27">
      <c r="A60" s="1"/>
      <c r="B60" s="97" t="s">
        <v>566</v>
      </c>
      <c r="C60" s="98"/>
      <c r="D60" s="99">
        <v>1.432527526</v>
      </c>
      <c r="E60" s="100">
        <v>1.486415314</v>
      </c>
      <c r="F60" s="100">
        <v>1.85349929</v>
      </c>
      <c r="G60" s="98"/>
      <c r="H60" s="101">
        <v>1.590814043</v>
      </c>
      <c r="I60" s="1"/>
      <c r="J60" s="1"/>
      <c r="K60" s="1"/>
      <c r="L60" s="1"/>
      <c r="M60" s="1"/>
      <c r="N60" s="1"/>
      <c r="O60" s="1"/>
      <c r="P60" s="191" t="s">
        <v>567</v>
      </c>
      <c r="Q60" s="124" t="s">
        <v>568</v>
      </c>
      <c r="R60" s="124" t="s">
        <v>554</v>
      </c>
      <c r="S60" s="124" t="s">
        <v>555</v>
      </c>
      <c r="T60" s="124" t="s">
        <v>556</v>
      </c>
      <c r="U60" s="124" t="s">
        <v>557</v>
      </c>
      <c r="V60" s="124" t="s">
        <v>558</v>
      </c>
      <c r="W60" s="124" t="s">
        <v>569</v>
      </c>
      <c r="X60" s="127">
        <v>83349.3</v>
      </c>
      <c r="Y60" s="124" t="s">
        <v>560</v>
      </c>
      <c r="Z60" s="124" t="s">
        <v>561</v>
      </c>
      <c r="AA60" s="1"/>
    </row>
    <row r="61" customHeight="1" spans="1:27">
      <c r="A61" s="1"/>
      <c r="B61" s="97" t="s">
        <v>570</v>
      </c>
      <c r="C61" s="98"/>
      <c r="D61" s="99">
        <v>0.630458782</v>
      </c>
      <c r="E61" s="100">
        <v>0.542159725</v>
      </c>
      <c r="F61" s="100">
        <v>0.464436377</v>
      </c>
      <c r="G61" s="98"/>
      <c r="H61" s="101">
        <v>0.545684961</v>
      </c>
      <c r="I61" s="1"/>
      <c r="J61" s="1"/>
      <c r="K61" s="1"/>
      <c r="L61" s="1"/>
      <c r="M61" s="1"/>
      <c r="N61" s="1"/>
      <c r="O61" s="1"/>
      <c r="P61" s="115" t="s">
        <v>343</v>
      </c>
      <c r="Q61" s="125" t="s">
        <v>571</v>
      </c>
      <c r="R61" s="125" t="s">
        <v>572</v>
      </c>
      <c r="S61" s="125" t="s">
        <v>573</v>
      </c>
      <c r="T61" s="125" t="s">
        <v>574</v>
      </c>
      <c r="U61" s="125" t="s">
        <v>575</v>
      </c>
      <c r="V61" s="125" t="s">
        <v>576</v>
      </c>
      <c r="W61" s="125" t="s">
        <v>577</v>
      </c>
      <c r="X61" s="125" t="s">
        <v>578</v>
      </c>
      <c r="Y61" s="125" t="s">
        <v>579</v>
      </c>
      <c r="Z61" s="125" t="s">
        <v>580</v>
      </c>
      <c r="AA61" s="1"/>
    </row>
    <row r="62" customHeight="1" spans="1:27">
      <c r="A62" s="1"/>
      <c r="B62" s="97" t="s">
        <v>581</v>
      </c>
      <c r="C62" s="98"/>
      <c r="D62" s="99">
        <v>0.070091592</v>
      </c>
      <c r="E62" s="100">
        <v>0.058244067</v>
      </c>
      <c r="F62" s="100">
        <v>0.058144085</v>
      </c>
      <c r="G62" s="98"/>
      <c r="H62" s="101">
        <v>0.062159914</v>
      </c>
      <c r="I62" s="1"/>
      <c r="J62" s="1"/>
      <c r="K62" s="1"/>
      <c r="L62" s="1"/>
      <c r="M62" s="1"/>
      <c r="N62" s="1"/>
      <c r="O62" s="1"/>
      <c r="P62" s="192" t="s">
        <v>582</v>
      </c>
      <c r="Q62" s="125" t="s">
        <v>583</v>
      </c>
      <c r="R62" s="125" t="s">
        <v>584</v>
      </c>
      <c r="S62" s="125" t="s">
        <v>585</v>
      </c>
      <c r="T62" s="125" t="s">
        <v>586</v>
      </c>
      <c r="U62" s="125" t="s">
        <v>587</v>
      </c>
      <c r="V62" s="125" t="s">
        <v>588</v>
      </c>
      <c r="W62" s="125" t="s">
        <v>589</v>
      </c>
      <c r="X62" s="125" t="s">
        <v>590</v>
      </c>
      <c r="Y62" s="125" t="s">
        <v>591</v>
      </c>
      <c r="Z62" s="125" t="s">
        <v>293</v>
      </c>
      <c r="AA62" s="1"/>
    </row>
    <row r="63" customHeight="1" spans="1:27">
      <c r="A63" s="1"/>
      <c r="B63" s="97" t="s">
        <v>592</v>
      </c>
      <c r="C63" s="98"/>
      <c r="D63" s="99">
        <v>-15.3062441</v>
      </c>
      <c r="E63" s="100">
        <v>-16.8150944</v>
      </c>
      <c r="F63" s="100">
        <v>-2.81673033</v>
      </c>
      <c r="G63" s="98"/>
      <c r="H63" s="101">
        <v>-11.6460229</v>
      </c>
      <c r="I63" s="1"/>
      <c r="J63" s="1"/>
      <c r="K63" s="1"/>
      <c r="L63" s="1"/>
      <c r="M63" s="1"/>
      <c r="N63" s="1"/>
      <c r="O63" s="1"/>
      <c r="P63" s="193" t="s">
        <v>593</v>
      </c>
      <c r="Q63" s="129" t="s">
        <v>594</v>
      </c>
      <c r="R63" s="129" t="s">
        <v>584</v>
      </c>
      <c r="S63" s="129" t="s">
        <v>585</v>
      </c>
      <c r="T63" s="129" t="s">
        <v>586</v>
      </c>
      <c r="U63" s="129" t="s">
        <v>587</v>
      </c>
      <c r="V63" s="129" t="s">
        <v>595</v>
      </c>
      <c r="W63" s="129" t="s">
        <v>596</v>
      </c>
      <c r="X63" s="129" t="s">
        <v>597</v>
      </c>
      <c r="Y63" s="129" t="s">
        <v>598</v>
      </c>
      <c r="Z63" s="129" t="s">
        <v>599</v>
      </c>
      <c r="AA63" s="1"/>
    </row>
    <row r="64" customHeight="1" spans="1:27">
      <c r="A64" s="1"/>
      <c r="B64" s="102" t="s">
        <v>600</v>
      </c>
      <c r="C64" s="103"/>
      <c r="D64" s="104">
        <v>0.382812837</v>
      </c>
      <c r="E64" s="105">
        <v>0.406914388</v>
      </c>
      <c r="F64" s="105">
        <v>0.328858929</v>
      </c>
      <c r="G64" s="103"/>
      <c r="H64" s="106">
        <v>0.372862051</v>
      </c>
      <c r="I64" s="1"/>
      <c r="J64" s="1"/>
      <c r="K64" s="1"/>
      <c r="L64" s="1"/>
      <c r="M64" s="1"/>
      <c r="N64" s="1"/>
      <c r="O64" s="1"/>
      <c r="P64" s="193" t="s">
        <v>601</v>
      </c>
      <c r="Q64" s="129">
        <v>681.4</v>
      </c>
      <c r="R64" s="129" t="s">
        <v>56</v>
      </c>
      <c r="S64" s="129" t="s">
        <v>56</v>
      </c>
      <c r="T64" s="129" t="s">
        <v>56</v>
      </c>
      <c r="U64" s="129" t="s">
        <v>56</v>
      </c>
      <c r="V64" s="130">
        <v>7374.1</v>
      </c>
      <c r="W64" s="130">
        <v>7357</v>
      </c>
      <c r="X64" s="130">
        <v>9626.9</v>
      </c>
      <c r="Y64" s="130">
        <v>16040.4</v>
      </c>
      <c r="Z64" s="130">
        <v>18378.3</v>
      </c>
      <c r="AA64" s="1"/>
    </row>
    <row r="65" customHeight="1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92" t="s">
        <v>602</v>
      </c>
      <c r="Q65" s="125">
        <v>681.4</v>
      </c>
      <c r="R65" s="125" t="s">
        <v>56</v>
      </c>
      <c r="S65" s="125" t="s">
        <v>56</v>
      </c>
      <c r="T65" s="125" t="s">
        <v>56</v>
      </c>
      <c r="U65" s="125" t="s">
        <v>56</v>
      </c>
      <c r="V65" s="125" t="s">
        <v>56</v>
      </c>
      <c r="W65" s="125" t="s">
        <v>56</v>
      </c>
      <c r="X65" s="125" t="s">
        <v>56</v>
      </c>
      <c r="Y65" s="125" t="s">
        <v>56</v>
      </c>
      <c r="Z65" s="125" t="s">
        <v>56</v>
      </c>
      <c r="AA65" s="1"/>
    </row>
    <row r="66" customHeight="1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92" t="s">
        <v>603</v>
      </c>
      <c r="Q66" s="126">
        <v>73336.3</v>
      </c>
      <c r="R66" s="126">
        <v>74552.4</v>
      </c>
      <c r="S66" s="126">
        <v>72305.3</v>
      </c>
      <c r="T66" s="125" t="s">
        <v>604</v>
      </c>
      <c r="U66" s="125" t="s">
        <v>605</v>
      </c>
      <c r="V66" s="125" t="s">
        <v>606</v>
      </c>
      <c r="W66" s="125" t="s">
        <v>607</v>
      </c>
      <c r="X66" s="125" t="s">
        <v>608</v>
      </c>
      <c r="Y66" s="125" t="s">
        <v>609</v>
      </c>
      <c r="Z66" s="125" t="s">
        <v>610</v>
      </c>
      <c r="AA66" s="1"/>
    </row>
    <row r="67" customHeight="1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92" t="s">
        <v>611</v>
      </c>
      <c r="Q67" s="125">
        <v>0</v>
      </c>
      <c r="R67" s="125">
        <v>0</v>
      </c>
      <c r="S67" s="125">
        <v>0</v>
      </c>
      <c r="T67" s="125">
        <v>0</v>
      </c>
      <c r="U67" s="125">
        <v>482.1</v>
      </c>
      <c r="V67" s="125">
        <v>681</v>
      </c>
      <c r="W67" s="125">
        <v>801.3</v>
      </c>
      <c r="X67" s="125">
        <v>846.4</v>
      </c>
      <c r="Y67" s="125">
        <v>0</v>
      </c>
      <c r="Z67" s="125">
        <v>0</v>
      </c>
      <c r="AA67" s="1"/>
    </row>
    <row r="68" customHeight="1" spans="1:27">
      <c r="A68" s="1"/>
      <c r="B68" s="135" t="s">
        <v>612</v>
      </c>
      <c r="C68" s="136" t="s">
        <v>203</v>
      </c>
      <c r="D68" s="136" t="s">
        <v>204</v>
      </c>
      <c r="E68" s="136" t="s">
        <v>205</v>
      </c>
      <c r="F68" s="136" t="s">
        <v>206</v>
      </c>
      <c r="G68" s="136" t="s">
        <v>207</v>
      </c>
      <c r="H68" s="136" t="s">
        <v>28</v>
      </c>
      <c r="I68" s="1"/>
      <c r="J68" s="1"/>
      <c r="K68" s="1"/>
      <c r="L68" s="1"/>
      <c r="M68" s="1"/>
      <c r="N68" s="1"/>
      <c r="O68" s="1"/>
      <c r="P68" s="192" t="s">
        <v>613</v>
      </c>
      <c r="Q68" s="125" t="s">
        <v>56</v>
      </c>
      <c r="R68" s="125" t="s">
        <v>56</v>
      </c>
      <c r="S68" s="125">
        <v>0</v>
      </c>
      <c r="T68" s="125">
        <v>0</v>
      </c>
      <c r="U68" s="126">
        <v>11336.1</v>
      </c>
      <c r="V68" s="126">
        <v>10783.6</v>
      </c>
      <c r="W68" s="126">
        <v>10237.1</v>
      </c>
      <c r="X68" s="126">
        <v>10231.5</v>
      </c>
      <c r="Y68" s="126">
        <v>9660.2</v>
      </c>
      <c r="Z68" s="126">
        <v>9666.1</v>
      </c>
      <c r="AA68" s="1"/>
    </row>
    <row r="69" customHeight="1" spans="1:27">
      <c r="A69" s="1"/>
      <c r="B69" s="137" t="s">
        <v>16</v>
      </c>
      <c r="C69" s="138"/>
      <c r="D69" s="138"/>
      <c r="E69" s="138"/>
      <c r="F69" s="138"/>
      <c r="G69" s="138"/>
      <c r="H69" s="138"/>
      <c r="I69" s="1"/>
      <c r="J69" s="1"/>
      <c r="K69" s="1"/>
      <c r="L69" s="1"/>
      <c r="M69" s="1"/>
      <c r="N69" s="1"/>
      <c r="O69" s="1"/>
      <c r="P69" s="192" t="s">
        <v>614</v>
      </c>
      <c r="Q69" s="126">
        <v>11312.4</v>
      </c>
      <c r="R69" s="125" t="s">
        <v>56</v>
      </c>
      <c r="S69" s="125" t="s">
        <v>56</v>
      </c>
      <c r="T69" s="125" t="s">
        <v>56</v>
      </c>
      <c r="U69" s="125" t="s">
        <v>56</v>
      </c>
      <c r="V69" s="125" t="s">
        <v>56</v>
      </c>
      <c r="W69" s="125" t="s">
        <v>56</v>
      </c>
      <c r="X69" s="125" t="s">
        <v>56</v>
      </c>
      <c r="Y69" s="125" t="s">
        <v>56</v>
      </c>
      <c r="Z69" s="125" t="s">
        <v>56</v>
      </c>
      <c r="AA69" s="1"/>
    </row>
    <row r="70" customHeight="1" spans="1:27">
      <c r="A70" s="1"/>
      <c r="B70" s="139" t="s">
        <v>615</v>
      </c>
      <c r="C70" s="140">
        <v>10402731.85</v>
      </c>
      <c r="D70" s="140">
        <v>8888468.512</v>
      </c>
      <c r="E70" s="140">
        <v>7594627.416</v>
      </c>
      <c r="F70" s="140">
        <v>6489123.014</v>
      </c>
      <c r="G70" s="140">
        <v>5544540.264</v>
      </c>
      <c r="H70" s="141" t="s">
        <v>404</v>
      </c>
      <c r="I70" s="1"/>
      <c r="J70" s="1"/>
      <c r="K70" s="1"/>
      <c r="L70" s="1"/>
      <c r="M70" s="1"/>
      <c r="N70" s="1"/>
      <c r="O70" s="1"/>
      <c r="P70" s="194" t="s">
        <v>562</v>
      </c>
      <c r="Q70" s="134">
        <v>13941.5</v>
      </c>
      <c r="R70" s="134">
        <v>23731.6</v>
      </c>
      <c r="S70" s="134">
        <v>24068.4</v>
      </c>
      <c r="T70" s="134">
        <v>23314.9</v>
      </c>
      <c r="U70" s="134">
        <v>35846.4</v>
      </c>
      <c r="V70" s="134">
        <v>29432.2</v>
      </c>
      <c r="W70" s="134">
        <v>22632.8</v>
      </c>
      <c r="X70" s="134">
        <v>22784.2</v>
      </c>
      <c r="Y70" s="134">
        <v>29504.8</v>
      </c>
      <c r="Z70" s="134">
        <v>26510</v>
      </c>
      <c r="AA70" s="1"/>
    </row>
    <row r="71" customHeight="1" spans="1:27">
      <c r="A71" s="1"/>
      <c r="B71" s="139" t="s">
        <v>525</v>
      </c>
      <c r="C71" s="140">
        <v>-333056.525</v>
      </c>
      <c r="D71" s="140">
        <v>-284575.483</v>
      </c>
      <c r="E71" s="140">
        <v>-243151.535</v>
      </c>
      <c r="F71" s="140">
        <v>-207757.423</v>
      </c>
      <c r="G71" s="140">
        <v>-177515.42</v>
      </c>
      <c r="H71" s="141" t="s">
        <v>526</v>
      </c>
      <c r="I71" s="1"/>
      <c r="J71" s="1"/>
      <c r="K71" s="1"/>
      <c r="L71" s="1"/>
      <c r="M71" s="1"/>
      <c r="N71" s="1"/>
      <c r="O71" s="1"/>
      <c r="P71" s="195" t="s">
        <v>565</v>
      </c>
      <c r="Q71" s="132">
        <v>12656.1</v>
      </c>
      <c r="R71" s="132">
        <v>11530.8</v>
      </c>
      <c r="S71" s="132">
        <v>14848.6</v>
      </c>
      <c r="T71" s="131" t="s">
        <v>616</v>
      </c>
      <c r="U71" s="132">
        <v>39281.1</v>
      </c>
      <c r="V71" s="132">
        <v>87154.2</v>
      </c>
      <c r="W71" s="132">
        <v>98878.2</v>
      </c>
      <c r="X71" s="131" t="s">
        <v>617</v>
      </c>
      <c r="Y71" s="131" t="s">
        <v>299</v>
      </c>
      <c r="Z71" s="131" t="s">
        <v>618</v>
      </c>
      <c r="AA71" s="1"/>
    </row>
    <row r="72" customHeight="1" spans="1:27">
      <c r="A72" s="1"/>
      <c r="B72" s="139" t="s">
        <v>537</v>
      </c>
      <c r="C72" s="140">
        <v>-48481.0425</v>
      </c>
      <c r="D72" s="140">
        <v>-41423.9477</v>
      </c>
      <c r="E72" s="140">
        <v>-35394.1119</v>
      </c>
      <c r="F72" s="140">
        <v>-30242.0031</v>
      </c>
      <c r="G72" s="142">
        <v>-62110.4</v>
      </c>
      <c r="H72" s="143">
        <v>-11936</v>
      </c>
      <c r="I72" s="1"/>
      <c r="J72" s="1"/>
      <c r="K72" s="1"/>
      <c r="L72" s="1"/>
      <c r="M72" s="1"/>
      <c r="N72" s="1"/>
      <c r="O72" s="1"/>
      <c r="P72" s="191" t="s">
        <v>563</v>
      </c>
      <c r="Q72" s="124">
        <v>0</v>
      </c>
      <c r="R72" s="124">
        <v>0</v>
      </c>
      <c r="S72" s="124">
        <v>0</v>
      </c>
      <c r="T72" s="124" t="s">
        <v>56</v>
      </c>
      <c r="U72" s="124" t="s">
        <v>56</v>
      </c>
      <c r="V72" s="124" t="s">
        <v>56</v>
      </c>
      <c r="W72" s="124">
        <v>0</v>
      </c>
      <c r="X72" s="124">
        <v>0</v>
      </c>
      <c r="Y72" s="124">
        <v>0</v>
      </c>
      <c r="Z72" s="124">
        <v>0</v>
      </c>
      <c r="AA72" s="1"/>
    </row>
    <row r="73" customHeight="1" spans="1:27">
      <c r="A73" s="1"/>
      <c r="B73" s="144" t="s">
        <v>619</v>
      </c>
      <c r="C73" s="145" t="s">
        <v>620</v>
      </c>
      <c r="D73" s="145" t="s">
        <v>621</v>
      </c>
      <c r="E73" s="145" t="s">
        <v>622</v>
      </c>
      <c r="F73" s="145" t="s">
        <v>623</v>
      </c>
      <c r="G73" s="145" t="s">
        <v>624</v>
      </c>
      <c r="H73" s="146" t="s">
        <v>293</v>
      </c>
      <c r="I73" s="1"/>
      <c r="J73" s="1"/>
      <c r="K73" s="1"/>
      <c r="L73" s="1"/>
      <c r="M73" s="1"/>
      <c r="N73" s="1"/>
      <c r="O73" s="1"/>
      <c r="P73" s="191" t="s">
        <v>625</v>
      </c>
      <c r="Q73" s="127">
        <v>35426.3</v>
      </c>
      <c r="R73" s="127">
        <v>39290</v>
      </c>
      <c r="S73" s="127">
        <v>33388.3</v>
      </c>
      <c r="T73" s="127">
        <v>26915.2</v>
      </c>
      <c r="U73" s="127">
        <v>19859.2</v>
      </c>
      <c r="V73" s="127">
        <v>29622.4</v>
      </c>
      <c r="W73" s="127">
        <v>44522.5</v>
      </c>
      <c r="X73" s="127">
        <v>36187.1</v>
      </c>
      <c r="Y73" s="127">
        <v>50453.9</v>
      </c>
      <c r="Z73" s="127">
        <v>57677.1</v>
      </c>
      <c r="AA73" s="1"/>
    </row>
    <row r="74" customHeight="1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15" t="s">
        <v>626</v>
      </c>
      <c r="Q74" s="125" t="s">
        <v>627</v>
      </c>
      <c r="R74" s="125" t="s">
        <v>628</v>
      </c>
      <c r="S74" s="125" t="s">
        <v>629</v>
      </c>
      <c r="T74" s="125" t="s">
        <v>630</v>
      </c>
      <c r="U74" s="125" t="s">
        <v>631</v>
      </c>
      <c r="V74" s="125" t="s">
        <v>632</v>
      </c>
      <c r="W74" s="125" t="s">
        <v>633</v>
      </c>
      <c r="X74" s="125" t="s">
        <v>634</v>
      </c>
      <c r="Y74" s="125" t="s">
        <v>635</v>
      </c>
      <c r="Z74" s="125" t="s">
        <v>636</v>
      </c>
      <c r="AA74" s="1"/>
    </row>
    <row r="75" customHeight="1" spans="1:27">
      <c r="A75" s="1"/>
      <c r="B75" s="1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15" t="s">
        <v>637</v>
      </c>
      <c r="Q75" s="125" t="s">
        <v>638</v>
      </c>
      <c r="R75" s="125" t="s">
        <v>639</v>
      </c>
      <c r="S75" s="125" t="s">
        <v>640</v>
      </c>
      <c r="T75" s="125" t="s">
        <v>641</v>
      </c>
      <c r="U75" s="125" t="s">
        <v>642</v>
      </c>
      <c r="V75" s="125" t="s">
        <v>643</v>
      </c>
      <c r="W75" s="125" t="s">
        <v>644</v>
      </c>
      <c r="X75" s="125" t="s">
        <v>645</v>
      </c>
      <c r="Y75" s="125" t="s">
        <v>646</v>
      </c>
      <c r="Z75" s="125" t="s">
        <v>647</v>
      </c>
      <c r="AA75" s="1"/>
    </row>
    <row r="76" customHeight="1" spans="1:27">
      <c r="A76" s="1"/>
      <c r="B76" s="147" t="s">
        <v>245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1" t="s">
        <v>648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"/>
    </row>
    <row r="77" customHeight="1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1" t="s">
        <v>649</v>
      </c>
      <c r="Q77" s="124" t="s">
        <v>650</v>
      </c>
      <c r="R77" s="124" t="s">
        <v>651</v>
      </c>
      <c r="S77" s="124" t="s">
        <v>651</v>
      </c>
      <c r="T77" s="124" t="s">
        <v>651</v>
      </c>
      <c r="U77" s="124" t="s">
        <v>652</v>
      </c>
      <c r="V77" s="124" t="s">
        <v>652</v>
      </c>
      <c r="W77" s="127">
        <v>96966.7</v>
      </c>
      <c r="X77" s="127">
        <v>96966.7</v>
      </c>
      <c r="Y77" s="127">
        <v>96966.7</v>
      </c>
      <c r="Z77" s="127">
        <v>96966.7</v>
      </c>
      <c r="AA77" s="1"/>
    </row>
    <row r="78" customHeight="1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1" t="s">
        <v>653</v>
      </c>
      <c r="Q78" s="127">
        <v>82454.6</v>
      </c>
      <c r="R78" s="127">
        <v>82454.6</v>
      </c>
      <c r="S78" s="127">
        <v>82454.6</v>
      </c>
      <c r="T78" s="127">
        <v>82454.6</v>
      </c>
      <c r="U78" s="127">
        <v>98945.6</v>
      </c>
      <c r="V78" s="127">
        <v>98945.6</v>
      </c>
      <c r="W78" s="127">
        <v>96966.7</v>
      </c>
      <c r="X78" s="127">
        <v>96966.7</v>
      </c>
      <c r="Y78" s="127">
        <v>96966.7</v>
      </c>
      <c r="Z78" s="127">
        <v>96966.7</v>
      </c>
      <c r="AA78" s="1"/>
    </row>
    <row r="79" customHeight="1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4" t="s">
        <v>654</v>
      </c>
      <c r="Q79" s="134">
        <v>22283.4</v>
      </c>
      <c r="R79" s="134">
        <v>22284.6</v>
      </c>
      <c r="S79" s="134">
        <v>22284.6</v>
      </c>
      <c r="T79" s="134">
        <v>22284.6</v>
      </c>
      <c r="U79" s="134">
        <v>22284.6</v>
      </c>
      <c r="V79" s="134">
        <v>22284.6</v>
      </c>
      <c r="W79" s="128">
        <v>0</v>
      </c>
      <c r="X79" s="128">
        <v>0</v>
      </c>
      <c r="Y79" s="128">
        <v>0</v>
      </c>
      <c r="Z79" s="128">
        <v>0</v>
      </c>
      <c r="AA79" s="1"/>
    </row>
    <row r="80" customHeight="1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12" t="s">
        <v>655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"/>
    </row>
    <row r="81" customHeight="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5" t="s">
        <v>656</v>
      </c>
      <c r="Q81" s="132">
        <v>6616.8</v>
      </c>
      <c r="R81" s="132">
        <v>34285.3</v>
      </c>
      <c r="S81" s="132">
        <v>36537.2</v>
      </c>
      <c r="T81" s="132">
        <v>40039.2</v>
      </c>
      <c r="U81" s="132">
        <v>91003.3</v>
      </c>
      <c r="V81" s="131" t="s">
        <v>657</v>
      </c>
      <c r="W81" s="131" t="s">
        <v>658</v>
      </c>
      <c r="X81" s="131" t="s">
        <v>659</v>
      </c>
      <c r="Y81" s="131" t="s">
        <v>660</v>
      </c>
      <c r="Z81" s="131" t="s">
        <v>661</v>
      </c>
      <c r="AA81" s="1"/>
    </row>
    <row r="82" customHeight="1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5" t="s">
        <v>662</v>
      </c>
      <c r="Q82" s="131" t="s">
        <v>663</v>
      </c>
      <c r="R82" s="131" t="s">
        <v>664</v>
      </c>
      <c r="S82" s="131" t="s">
        <v>665</v>
      </c>
      <c r="T82" s="131" t="s">
        <v>666</v>
      </c>
      <c r="U82" s="131" t="s">
        <v>667</v>
      </c>
      <c r="V82" s="131" t="s">
        <v>668</v>
      </c>
      <c r="W82" s="131" t="s">
        <v>669</v>
      </c>
      <c r="X82" s="131" t="s">
        <v>669</v>
      </c>
      <c r="Y82" s="131" t="s">
        <v>669</v>
      </c>
      <c r="Z82" s="131" t="s">
        <v>669</v>
      </c>
      <c r="AA82" s="1"/>
    </row>
    <row r="83" customHeight="1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18" t="s">
        <v>670</v>
      </c>
      <c r="Q83" s="131" t="s">
        <v>671</v>
      </c>
      <c r="R83" s="131" t="s">
        <v>672</v>
      </c>
      <c r="S83" s="131" t="s">
        <v>673</v>
      </c>
      <c r="T83" s="131" t="s">
        <v>669</v>
      </c>
      <c r="U83" s="131" t="s">
        <v>669</v>
      </c>
      <c r="V83" s="131" t="s">
        <v>669</v>
      </c>
      <c r="W83" s="131" t="s">
        <v>669</v>
      </c>
      <c r="X83" s="131" t="s">
        <v>669</v>
      </c>
      <c r="Y83" s="131" t="s">
        <v>669</v>
      </c>
      <c r="Z83" s="131" t="s">
        <v>669</v>
      </c>
      <c r="AA83" s="1"/>
    </row>
    <row r="84" customHeight="1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4" t="s">
        <v>674</v>
      </c>
      <c r="Q84" s="150">
        <v>8879</v>
      </c>
      <c r="R84" s="150">
        <v>7933</v>
      </c>
      <c r="S84" s="150">
        <v>8033</v>
      </c>
      <c r="T84" s="150">
        <v>9478</v>
      </c>
      <c r="U84" s="150">
        <v>29082</v>
      </c>
      <c r="V84" s="150">
        <v>33172</v>
      </c>
      <c r="W84" s="150">
        <v>35237</v>
      </c>
      <c r="X84" s="150">
        <v>37604</v>
      </c>
      <c r="Y84" s="150">
        <v>39305</v>
      </c>
      <c r="Z84" s="150">
        <v>44130</v>
      </c>
      <c r="AA84" s="1"/>
    </row>
    <row r="85" customHeight="1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19" t="s">
        <v>675</v>
      </c>
      <c r="Q85" s="124" t="s">
        <v>676</v>
      </c>
      <c r="R85" s="124" t="s">
        <v>677</v>
      </c>
      <c r="S85" s="124" t="s">
        <v>678</v>
      </c>
      <c r="T85" s="124" t="s">
        <v>679</v>
      </c>
      <c r="U85" s="124" t="s">
        <v>680</v>
      </c>
      <c r="V85" s="124" t="s">
        <v>681</v>
      </c>
      <c r="W85" s="124" t="s">
        <v>682</v>
      </c>
      <c r="X85" s="124" t="s">
        <v>683</v>
      </c>
      <c r="Y85" s="124" t="s">
        <v>684</v>
      </c>
      <c r="Z85" s="124" t="s">
        <v>685</v>
      </c>
      <c r="AA85" s="1"/>
    </row>
    <row r="86" customHeight="1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18" t="s">
        <v>686</v>
      </c>
      <c r="Q86" s="124" t="s">
        <v>687</v>
      </c>
      <c r="R86" s="124" t="s">
        <v>688</v>
      </c>
      <c r="S86" s="124" t="s">
        <v>689</v>
      </c>
      <c r="T86" s="124" t="s">
        <v>690</v>
      </c>
      <c r="U86" s="124" t="s">
        <v>691</v>
      </c>
      <c r="V86" s="124" t="s">
        <v>692</v>
      </c>
      <c r="W86" s="124" t="s">
        <v>693</v>
      </c>
      <c r="X86" s="124" t="s">
        <v>694</v>
      </c>
      <c r="Y86" s="124" t="s">
        <v>695</v>
      </c>
      <c r="Z86" s="124" t="s">
        <v>696</v>
      </c>
      <c r="AA86" s="1"/>
    </row>
    <row r="87" customHeight="1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4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"/>
    </row>
    <row r="88" customHeight="1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49" t="s">
        <v>218</v>
      </c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"/>
    </row>
    <row r="89" customHeight="1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49" t="s">
        <v>219</v>
      </c>
      <c r="Q89" s="125" t="s">
        <v>220</v>
      </c>
      <c r="R89" s="125" t="s">
        <v>220</v>
      </c>
      <c r="S89" s="125" t="s">
        <v>220</v>
      </c>
      <c r="T89" s="125" t="s">
        <v>220</v>
      </c>
      <c r="U89" s="125" t="s">
        <v>220</v>
      </c>
      <c r="V89" s="125" t="s">
        <v>220</v>
      </c>
      <c r="W89" s="125" t="s">
        <v>220</v>
      </c>
      <c r="X89" s="125" t="s">
        <v>220</v>
      </c>
      <c r="Y89" s="125" t="s">
        <v>220</v>
      </c>
      <c r="Z89" s="125" t="s">
        <v>220</v>
      </c>
      <c r="AA89" s="1"/>
    </row>
    <row r="90" customHeight="1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49" t="s">
        <v>697</v>
      </c>
      <c r="Q90" s="126">
        <v>9894.6</v>
      </c>
      <c r="R90" s="126">
        <v>9894.6</v>
      </c>
      <c r="S90" s="126">
        <v>9894.6</v>
      </c>
      <c r="T90" s="126">
        <v>9894.6</v>
      </c>
      <c r="U90" s="126">
        <v>9894.6</v>
      </c>
      <c r="V90" s="126">
        <v>9894.6</v>
      </c>
      <c r="W90" s="126">
        <v>9696.7</v>
      </c>
      <c r="X90" s="126">
        <v>9696.7</v>
      </c>
      <c r="Y90" s="126">
        <v>9696.7</v>
      </c>
      <c r="Z90" s="126">
        <v>9696.7</v>
      </c>
      <c r="AA90" s="1"/>
    </row>
    <row r="91" customHeight="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49" t="s">
        <v>698</v>
      </c>
      <c r="Q91" s="125">
        <v>0</v>
      </c>
      <c r="R91" s="125">
        <v>0</v>
      </c>
      <c r="S91" s="125">
        <v>0</v>
      </c>
      <c r="T91" s="125">
        <v>0</v>
      </c>
      <c r="U91" s="125">
        <v>0</v>
      </c>
      <c r="V91" s="125">
        <v>0</v>
      </c>
      <c r="W91" s="125">
        <v>0</v>
      </c>
      <c r="X91" s="125">
        <v>0</v>
      </c>
      <c r="Y91" s="125">
        <v>0</v>
      </c>
      <c r="Z91" s="125">
        <v>0</v>
      </c>
      <c r="AA91" s="1"/>
    </row>
    <row r="92" customHeight="1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49" t="s">
        <v>699</v>
      </c>
      <c r="Q92" s="125">
        <v>0</v>
      </c>
      <c r="R92" s="125">
        <v>0</v>
      </c>
      <c r="S92" s="125">
        <v>0</v>
      </c>
      <c r="T92" s="125">
        <v>0</v>
      </c>
      <c r="U92" s="126">
        <v>11336.1</v>
      </c>
      <c r="V92" s="126">
        <v>10783.6</v>
      </c>
      <c r="W92" s="126">
        <v>10237.1</v>
      </c>
      <c r="X92" s="126">
        <v>10231.5</v>
      </c>
      <c r="Y92" s="126">
        <v>9660.2</v>
      </c>
      <c r="Z92" s="126">
        <v>9666.1</v>
      </c>
      <c r="AA92" s="1"/>
    </row>
    <row r="93" customHeight="1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49" t="s">
        <v>700</v>
      </c>
      <c r="Q93" s="125">
        <v>0</v>
      </c>
      <c r="R93" s="125">
        <v>0</v>
      </c>
      <c r="S93" s="125">
        <v>0</v>
      </c>
      <c r="T93" s="126">
        <v>8216.6</v>
      </c>
      <c r="U93" s="125" t="s">
        <v>56</v>
      </c>
      <c r="V93" s="125" t="s">
        <v>56</v>
      </c>
      <c r="W93" s="125" t="s">
        <v>56</v>
      </c>
      <c r="X93" s="125" t="s">
        <v>56</v>
      </c>
      <c r="Y93" s="125" t="s">
        <v>56</v>
      </c>
      <c r="Z93" s="125" t="s">
        <v>56</v>
      </c>
      <c r="AA93" s="1"/>
    </row>
    <row r="94" customHeight="1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49" t="s">
        <v>701</v>
      </c>
      <c r="Q94" s="125">
        <v>681.4</v>
      </c>
      <c r="R94" s="126">
        <v>1403.7</v>
      </c>
      <c r="S94" s="126">
        <v>1450.2</v>
      </c>
      <c r="T94" s="126">
        <v>1843.4</v>
      </c>
      <c r="U94" s="125" t="s">
        <v>56</v>
      </c>
      <c r="V94" s="125" t="s">
        <v>56</v>
      </c>
      <c r="W94" s="125" t="s">
        <v>56</v>
      </c>
      <c r="X94" s="125" t="s">
        <v>56</v>
      </c>
      <c r="Y94" s="125" t="s">
        <v>56</v>
      </c>
      <c r="Z94" s="125" t="s">
        <v>56</v>
      </c>
      <c r="AA94" s="1"/>
    </row>
    <row r="95" customHeight="1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49" t="s">
        <v>702</v>
      </c>
      <c r="Q95" s="125">
        <v>10.4</v>
      </c>
      <c r="R95" s="125">
        <v>10.8</v>
      </c>
      <c r="S95" s="125">
        <v>9.3</v>
      </c>
      <c r="T95" s="125">
        <v>11.5</v>
      </c>
      <c r="U95" s="125">
        <v>11.5</v>
      </c>
      <c r="V95" s="125">
        <v>12.6</v>
      </c>
      <c r="W95" s="125">
        <v>11.9</v>
      </c>
      <c r="X95" s="125">
        <v>11.9</v>
      </c>
      <c r="Y95" s="125">
        <v>15.6</v>
      </c>
      <c r="Z95" s="125">
        <v>17.9</v>
      </c>
      <c r="AA95" s="1"/>
    </row>
    <row r="96" customHeight="1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49" t="s">
        <v>703</v>
      </c>
      <c r="Q96" s="125" t="s">
        <v>704</v>
      </c>
      <c r="R96" s="125" t="s">
        <v>705</v>
      </c>
      <c r="S96" s="125" t="s">
        <v>706</v>
      </c>
      <c r="T96" s="125" t="s">
        <v>707</v>
      </c>
      <c r="U96" s="125" t="s">
        <v>708</v>
      </c>
      <c r="V96" s="125" t="s">
        <v>709</v>
      </c>
      <c r="W96" s="125" t="s">
        <v>710</v>
      </c>
      <c r="X96" s="125" t="s">
        <v>711</v>
      </c>
      <c r="Y96" s="125" t="s">
        <v>712</v>
      </c>
      <c r="Z96" s="125" t="s">
        <v>713</v>
      </c>
      <c r="AA96" s="1"/>
    </row>
    <row r="97" customHeight="1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49" t="s">
        <v>714</v>
      </c>
      <c r="Q97" s="125">
        <v>0</v>
      </c>
      <c r="R97" s="125">
        <v>0</v>
      </c>
      <c r="S97" s="125" t="s">
        <v>56</v>
      </c>
      <c r="T97" s="125" t="s">
        <v>56</v>
      </c>
      <c r="U97" s="125" t="s">
        <v>56</v>
      </c>
      <c r="V97" s="125" t="s">
        <v>56</v>
      </c>
      <c r="W97" s="125" t="s">
        <v>56</v>
      </c>
      <c r="X97" s="125" t="s">
        <v>56</v>
      </c>
      <c r="Y97" s="125" t="s">
        <v>56</v>
      </c>
      <c r="Z97" s="125" t="s">
        <v>56</v>
      </c>
      <c r="AA97" s="1"/>
    </row>
    <row r="98" customHeight="1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49" t="s">
        <v>715</v>
      </c>
      <c r="Q98" s="151">
        <v>0</v>
      </c>
      <c r="R98" s="151">
        <v>0</v>
      </c>
      <c r="S98" s="125" t="s">
        <v>56</v>
      </c>
      <c r="T98" s="125" t="s">
        <v>56</v>
      </c>
      <c r="U98" s="125" t="s">
        <v>56</v>
      </c>
      <c r="V98" s="125" t="s">
        <v>56</v>
      </c>
      <c r="W98" s="125" t="s">
        <v>56</v>
      </c>
      <c r="X98" s="125" t="s">
        <v>56</v>
      </c>
      <c r="Y98" s="125" t="s">
        <v>56</v>
      </c>
      <c r="Z98" s="125" t="s">
        <v>56</v>
      </c>
      <c r="AA98" s="1"/>
    </row>
    <row r="99" customHeight="1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49" t="s">
        <v>716</v>
      </c>
      <c r="Q99" s="125" t="s">
        <v>717</v>
      </c>
      <c r="R99" s="125" t="s">
        <v>718</v>
      </c>
      <c r="S99" s="125" t="s">
        <v>719</v>
      </c>
      <c r="T99" s="125" t="s">
        <v>720</v>
      </c>
      <c r="U99" s="125" t="s">
        <v>721</v>
      </c>
      <c r="V99" s="125" t="s">
        <v>722</v>
      </c>
      <c r="W99" s="125" t="s">
        <v>723</v>
      </c>
      <c r="X99" s="125" t="s">
        <v>724</v>
      </c>
      <c r="Y99" s="125" t="s">
        <v>725</v>
      </c>
      <c r="Z99" s="125" t="s">
        <v>726</v>
      </c>
      <c r="AA99" s="1"/>
    </row>
    <row r="100" customHeight="1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49" t="s">
        <v>727</v>
      </c>
      <c r="Q100" s="125">
        <v>103.77</v>
      </c>
      <c r="R100" s="125">
        <v>94.59</v>
      </c>
      <c r="S100" s="125">
        <v>105.32</v>
      </c>
      <c r="T100" s="125">
        <v>120.2</v>
      </c>
      <c r="U100" s="125">
        <v>148.86</v>
      </c>
      <c r="V100" s="125">
        <v>161.61</v>
      </c>
      <c r="W100" s="125">
        <v>158.92</v>
      </c>
      <c r="X100" s="125">
        <v>148.24</v>
      </c>
      <c r="Y100" s="125">
        <v>144.36</v>
      </c>
      <c r="Z100" s="125">
        <v>139.43</v>
      </c>
      <c r="AA100" s="1"/>
    </row>
    <row r="101" customHeight="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49" t="s">
        <v>728</v>
      </c>
      <c r="Q101" s="125">
        <v>37.29</v>
      </c>
      <c r="R101" s="125">
        <v>40.65</v>
      </c>
      <c r="S101" s="125">
        <v>39.19</v>
      </c>
      <c r="T101" s="125">
        <v>36.5</v>
      </c>
      <c r="U101" s="125">
        <v>31.96</v>
      </c>
      <c r="V101" s="125">
        <v>31.23</v>
      </c>
      <c r="W101" s="125">
        <v>31.39</v>
      </c>
      <c r="X101" s="125">
        <v>32.38</v>
      </c>
      <c r="Y101" s="125">
        <v>32.74</v>
      </c>
      <c r="Z101" s="125">
        <v>33.39</v>
      </c>
      <c r="AA101" s="1"/>
    </row>
    <row r="102" customHeight="1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49" t="s">
        <v>729</v>
      </c>
      <c r="Q102" s="125">
        <v>1.16</v>
      </c>
      <c r="R102" s="125">
        <v>0.92</v>
      </c>
      <c r="S102" s="125">
        <v>0.78</v>
      </c>
      <c r="T102" s="125">
        <v>0.86</v>
      </c>
      <c r="U102" s="125">
        <v>0.65</v>
      </c>
      <c r="V102" s="125">
        <v>0.88</v>
      </c>
      <c r="W102" s="125">
        <v>0.8</v>
      </c>
      <c r="X102" s="125">
        <v>0.76</v>
      </c>
      <c r="Y102" s="125">
        <v>0.97</v>
      </c>
      <c r="Z102" s="125">
        <v>1</v>
      </c>
      <c r="AA102" s="1"/>
    </row>
    <row r="103" customHeight="1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Height="1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Height="1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Height="1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Height="1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Height="1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Height="1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Height="1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Height="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Height="1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Height="1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Height="1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Height="1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Height="1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Height="1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Height="1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Height="1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Height="1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Height="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Height="1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Height="1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Height="1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Height="1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Height="1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Height="1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Height="1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Height="1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Height="1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Height="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Height="1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Height="1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Height="1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Height="1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Height="1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Height="1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Height="1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Height="1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Height="1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Height="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Height="1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Height="1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Height="1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Height="1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Height="1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Height="1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Height="1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Height="1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Height="1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Height="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Height="1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Height="1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Height="1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Height="1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Height="1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Height="1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Height="1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Height="1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Height="1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Height="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Height="1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Height="1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Height="1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Height="1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Height="1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Height="1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Height="1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Height="1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Height="1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Height="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Height="1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Height="1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Height="1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Height="1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Height="1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Height="1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Height="1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Height="1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Height="1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Height="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Height="1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Height="1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Height="1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Height="1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Height="1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Height="1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Height="1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Height="1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Height="1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Height="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Height="1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Height="1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Height="1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Height="1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Height="1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Height="1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Height="1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Height="1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Height="1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Height="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Height="1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Height="1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Height="1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Height="1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Height="1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Height="1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Height="1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Height="1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Height="1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Height="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Height="1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Height="1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Height="1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Height="1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Height="1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Height="1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Height="1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Height="1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Height="1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Height="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Height="1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Height="1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Height="1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Height="1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Height="1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Height="1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Height="1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Height="1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Height="1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Height="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Height="1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Height="1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Height="1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Height="1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Height="1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Height="1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Height="1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Height="1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Height="1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Height="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Height="1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Height="1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Height="1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Height="1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Height="1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Height="1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Height="1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Height="1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Height="1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Height="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Height="1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Height="1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Height="1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Height="1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Height="1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Height="1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Height="1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Height="1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Height="1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Height="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Height="1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Height="1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Height="1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Height="1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Height="1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Height="1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Height="1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Height="1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Height="1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Height="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Height="1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Height="1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Height="1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Height="1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Height="1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Height="1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Height="1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Height="1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Height="1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Height="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Height="1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Height="1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Height="1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Height="1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Height="1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Height="1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Height="1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Height="1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Height="1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Height="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Height="1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Height="1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Height="1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Height="1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Height="1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Height="1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Height="1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Height="1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Height="1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Height="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Height="1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Height="1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Height="1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Height="1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Height="1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Height="1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Height="1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Height="1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Height="1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Height="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Height="1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Height="1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Height="1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Height="1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Height="1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Height="1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Height="1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Height="1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Height="1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Height="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Height="1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Height="1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Height="1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Height="1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Height="1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Height="1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Height="1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Height="1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Height="1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Height="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Height="1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Height="1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Height="1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Height="1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Height="1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Height="1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Height="1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Height="1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Height="1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Height="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Height="1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Height="1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Height="1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Height="1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Height="1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Height="1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Height="1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Height="1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Height="1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Height="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Height="1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Height="1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Height="1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Height="1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Height="1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Height="1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Height="1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Height="1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Height="1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Height="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Height="1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Height="1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Height="1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Height="1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Height="1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Height="1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Height="1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Height="1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Height="1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Height="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Height="1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Height="1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Height="1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Height="1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Height="1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Height="1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Height="1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Height="1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Height="1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Height="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Height="1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Height="1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Height="1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Height="1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Height="1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Height="1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Height="1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Height="1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Height="1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Height="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Height="1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Height="1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Height="1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Height="1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Height="1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Height="1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Height="1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Height="1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Height="1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Height="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Height="1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Height="1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Height="1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Height="1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Height="1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Height="1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Height="1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Height="1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Height="1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Height="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Height="1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Height="1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Height="1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Height="1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Height="1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Height="1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Height="1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Height="1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Height="1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Height="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Height="1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Height="1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Height="1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Height="1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Height="1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Height="1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Height="1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Height="1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Height="1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Height="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Height="1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Height="1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Height="1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Height="1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Height="1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Height="1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Height="1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Height="1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Height="1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Height="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Height="1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Height="1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Height="1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Height="1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Height="1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Height="1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Height="1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Height="1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Height="1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Height="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Height="1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Height="1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Height="1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Height="1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Height="1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Height="1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Height="1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Height="1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Height="1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Height="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Height="1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Height="1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Height="1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Height="1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Height="1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Height="1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Height="1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Height="1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Height="1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Height="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Height="1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Height="1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Height="1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Height="1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Height="1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Height="1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Height="1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Height="1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Height="1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Height="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Height="1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Height="1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Height="1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Height="1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Height="1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Height="1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Height="1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Height="1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Height="1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Height="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Height="1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Height="1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Height="1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Height="1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Height="1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Height="1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Height="1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Height="1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Height="1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Height="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Height="1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Height="1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Height="1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Height="1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Height="1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Height="1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Height="1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Height="1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Height="1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Height="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Height="1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Height="1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Height="1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Height="1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Height="1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Height="1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Height="1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Height="1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Height="1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Height="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Height="1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Height="1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Height="1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Height="1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Height="1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Height="1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Height="1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Height="1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Height="1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Height="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Height="1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Height="1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Height="1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Height="1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Height="1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Height="1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Height="1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Height="1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Height="1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Height="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Height="1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Height="1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Height="1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Height="1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Height="1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Height="1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Height="1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Height="1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Height="1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Height="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Height="1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Height="1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Height="1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Height="1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Height="1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Height="1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Height="1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Height="1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Height="1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Height="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Height="1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Height="1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Height="1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Height="1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Height="1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Height="1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Height="1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Height="1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Height="1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Height="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Height="1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Height="1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Height="1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Height="1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Height="1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Height="1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Height="1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Height="1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Height="1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Height="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Height="1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Height="1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Height="1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Height="1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Height="1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Height="1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Height="1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Height="1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Height="1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Height="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Height="1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Height="1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Height="1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Height="1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Height="1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Height="1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Height="1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Height="1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Height="1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Height="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Height="1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Height="1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Height="1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Height="1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Height="1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Height="1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Height="1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Height="1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Height="1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Height="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Height="1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Height="1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Height="1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Height="1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Height="1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Height="1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Height="1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Height="1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Height="1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Height="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Height="1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Height="1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Height="1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Height="1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Height="1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Height="1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Height="1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Height="1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Height="1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Height="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Height="1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Height="1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Height="1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Height="1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Height="1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Height="1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Height="1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Height="1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Height="1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Height="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Height="1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Height="1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Height="1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Height="1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Height="1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Height="1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Height="1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Height="1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Height="1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Height="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Height="1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Height="1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Height="1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Height="1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Height="1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Height="1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Height="1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Height="1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Height="1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Height="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Height="1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Height="1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Height="1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Height="1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Height="1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Height="1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Height="1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Height="1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Height="1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Height="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Height="1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Height="1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Height="1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Height="1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Height="1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Height="1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Height="1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Height="1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Height="1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Height="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Height="1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Height="1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Height="1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Height="1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Height="1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Height="1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Height="1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Height="1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Height="1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Height="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Height="1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Height="1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Height="1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Height="1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Height="1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Height="1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Height="1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Height="1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Height="1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Height="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Height="1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Height="1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Height="1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Height="1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Height="1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Height="1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Height="1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Height="1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Height="1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Height="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Height="1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Height="1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Height="1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Height="1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Height="1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Height="1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Height="1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Height="1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Height="1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Height="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Height="1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Height="1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Height="1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Height="1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Height="1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Height="1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Height="1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Height="1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Height="1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Height="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Height="1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Height="1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Height="1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Height="1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Height="1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Height="1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Height="1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Height="1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Height="1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Height="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Height="1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Height="1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Height="1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Height="1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Height="1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Height="1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Height="1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Height="1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Height="1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Height="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Height="1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Height="1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Height="1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Height="1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Height="1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Height="1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Height="1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Height="1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Height="1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Height="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Height="1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Height="1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Height="1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Height="1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Height="1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Height="1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Height="1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Height="1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Height="1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Height="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Height="1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Height="1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Height="1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Height="1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Height="1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Height="1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Height="1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Height="1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Height="1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Height="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Height="1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Height="1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Height="1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Height="1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Height="1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Height="1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Height="1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Height="1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Height="1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Height="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Height="1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Height="1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Height="1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Height="1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Height="1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Height="1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Height="1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Height="1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Height="1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Height="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Height="1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Height="1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Height="1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Height="1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Height="1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Height="1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Height="1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Height="1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Height="1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Height="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Height="1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Height="1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Height="1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Height="1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Height="1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Height="1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Height="1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Height="1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Height="1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Height="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Height="1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Height="1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Height="1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Height="1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Height="1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Height="1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Height="1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Height="1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Height="1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Height="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Height="1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Height="1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Height="1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Height="1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Height="1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Height="1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Height="1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Height="1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Height="1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Height="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Height="1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Height="1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Height="1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Height="1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Height="1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Height="1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Height="1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Height="1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Height="1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Height="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Height="1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Height="1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Height="1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Height="1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Height="1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Height="1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Height="1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Height="1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Height="1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Height="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Height="1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Height="1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Height="1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Height="1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Height="1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Height="1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Height="1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Height="1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Height="1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Height="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Height="1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Height="1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Height="1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Height="1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Height="1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Height="1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Height="1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Height="1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Height="1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Height="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Height="1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Height="1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Height="1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Height="1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Height="1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Height="1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Height="1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Height="1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Height="1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Height="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Height="1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Height="1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Height="1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Height="1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Height="1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Height="1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Height="1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Height="1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Height="1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Height="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Height="1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Height="1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Height="1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Height="1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Height="1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Height="1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Height="1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Height="1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Height="1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Height="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Height="1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Height="1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Height="1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Height="1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Height="1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Height="1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Height="1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Height="1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Height="1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Height="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Height="1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Height="1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Height="1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Height="1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Height="1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Height="1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Height="1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Height="1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Height="1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Height="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Height="1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Height="1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Height="1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Height="1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Height="1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Height="1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Height="1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Height="1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Height="1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Height="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Height="1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Height="1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Height="1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Height="1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Height="1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Height="1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Height="1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Height="1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Height="1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Height="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Height="1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Height="1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Height="1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Height="1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Height="1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Height="1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Height="1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Height="1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Height="1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Height="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Height="1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Height="1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Height="1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Height="1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Height="1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Height="1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Height="1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Height="1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Height="1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Height="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Height="1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Height="1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Height="1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Height="1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Height="1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Height="1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Height="1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Height="1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Height="1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Height="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Height="1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Height="1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Height="1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Height="1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Height="1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Height="1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Height="1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Height="1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Height="1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Height="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Height="1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Height="1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Height="1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Height="1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Height="1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Height="1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Height="1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Height="1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Height="1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B4:C4"/>
    <mergeCell ref="I4:L4"/>
    <mergeCell ref="D5:F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96296296296" defaultRowHeight="15.75" customHeight="1"/>
  <cols>
    <col min="2" max="2" width="26.25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1"/>
      <c r="B3" s="28" t="s">
        <v>730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1"/>
      <c r="B5" s="76" t="s">
        <v>731</v>
      </c>
      <c r="C5" s="77"/>
      <c r="D5" s="77" t="s">
        <v>203</v>
      </c>
      <c r="E5" s="77" t="s">
        <v>204</v>
      </c>
      <c r="F5" s="77" t="s">
        <v>205</v>
      </c>
      <c r="G5" s="77" t="s">
        <v>206</v>
      </c>
      <c r="H5" s="77" t="s">
        <v>207</v>
      </c>
      <c r="I5" s="77" t="s">
        <v>28</v>
      </c>
      <c r="J5" s="77" t="s">
        <v>29</v>
      </c>
      <c r="K5" s="77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1"/>
      <c r="B6" s="78"/>
      <c r="C6" s="79"/>
      <c r="D6" s="79"/>
      <c r="E6" s="79"/>
      <c r="F6" s="79"/>
      <c r="G6" s="79"/>
      <c r="H6" s="79"/>
      <c r="I6" s="79"/>
      <c r="J6" s="79"/>
      <c r="K6" s="7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1"/>
      <c r="B7" s="78" t="s">
        <v>732</v>
      </c>
      <c r="C7" s="79"/>
      <c r="D7" s="80">
        <v>1104921.896</v>
      </c>
      <c r="E7" s="80">
        <v>935132.4577</v>
      </c>
      <c r="F7" s="80">
        <v>790581.9958</v>
      </c>
      <c r="G7" s="80">
        <v>667565.9831</v>
      </c>
      <c r="H7" s="80">
        <v>565827.0813</v>
      </c>
      <c r="I7" s="80">
        <v>58820</v>
      </c>
      <c r="J7" s="80">
        <v>604394</v>
      </c>
      <c r="K7" s="80">
        <v>358162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1"/>
      <c r="B8" s="78" t="s">
        <v>733</v>
      </c>
      <c r="C8" s="79"/>
      <c r="D8" s="80">
        <v>309816.4824</v>
      </c>
      <c r="E8" s="80">
        <v>264718.3537</v>
      </c>
      <c r="F8" s="80">
        <v>226184.8893</v>
      </c>
      <c r="G8" s="80">
        <v>193260.5104</v>
      </c>
      <c r="H8" s="80">
        <v>160836.4018</v>
      </c>
      <c r="I8" s="80">
        <v>162036</v>
      </c>
      <c r="J8" s="80">
        <v>147922</v>
      </c>
      <c r="K8" s="80">
        <v>137878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1"/>
      <c r="B9" s="78" t="s">
        <v>734</v>
      </c>
      <c r="C9" s="79"/>
      <c r="D9" s="80">
        <v>209763.0474</v>
      </c>
      <c r="E9" s="80">
        <v>179229.0976</v>
      </c>
      <c r="F9" s="80">
        <v>153139.7919</v>
      </c>
      <c r="G9" s="80">
        <v>130848.1501</v>
      </c>
      <c r="H9" s="80">
        <v>108895.2192</v>
      </c>
      <c r="I9" s="80">
        <v>81386.16989</v>
      </c>
      <c r="J9" s="80">
        <v>75309.59406</v>
      </c>
      <c r="K9" s="80">
        <v>62807.0816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78" t="s">
        <v>537</v>
      </c>
      <c r="C10" s="79"/>
      <c r="D10" s="80">
        <v>-48481.0425</v>
      </c>
      <c r="E10" s="80">
        <v>-41423.9477</v>
      </c>
      <c r="F10" s="80">
        <v>-35394.1119</v>
      </c>
      <c r="G10" s="80">
        <v>-30242.0031</v>
      </c>
      <c r="H10" s="81">
        <v>-62110.4</v>
      </c>
      <c r="I10" s="81">
        <v>-11936</v>
      </c>
      <c r="J10" s="80" t="s">
        <v>538</v>
      </c>
      <c r="K10" s="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78" t="s">
        <v>735</v>
      </c>
      <c r="C11" s="79"/>
      <c r="D11" s="80">
        <v>1824079.818</v>
      </c>
      <c r="E11" s="80">
        <v>1558559.45</v>
      </c>
      <c r="F11" s="80">
        <v>1331689.29</v>
      </c>
      <c r="G11" s="80">
        <v>1137843.261</v>
      </c>
      <c r="H11" s="80" t="s">
        <v>736</v>
      </c>
      <c r="I11" s="80">
        <v>500653</v>
      </c>
      <c r="J11" s="80">
        <v>432112</v>
      </c>
      <c r="K11" s="7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1"/>
      <c r="B13" s="82" t="s">
        <v>737</v>
      </c>
      <c r="C13" s="83"/>
      <c r="D13" s="84">
        <v>-151097.35</v>
      </c>
      <c r="E13" s="84">
        <v>-138055.593</v>
      </c>
      <c r="F13" s="84">
        <v>-126388.502</v>
      </c>
      <c r="G13" s="84">
        <v>-115926.614</v>
      </c>
      <c r="H13" s="84" t="s">
        <v>738</v>
      </c>
      <c r="I13" s="84">
        <v>-186475</v>
      </c>
      <c r="J13" s="84">
        <v>32966</v>
      </c>
      <c r="K13" s="2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1"/>
      <c r="B16" s="28" t="s">
        <v>739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1"/>
      <c r="B18" s="76" t="s">
        <v>731</v>
      </c>
      <c r="C18" s="77"/>
      <c r="D18" s="77" t="s">
        <v>203</v>
      </c>
      <c r="E18" s="77" t="s">
        <v>204</v>
      </c>
      <c r="F18" s="77" t="s">
        <v>205</v>
      </c>
      <c r="G18" s="77" t="s">
        <v>206</v>
      </c>
      <c r="H18" s="77" t="s">
        <v>207</v>
      </c>
      <c r="I18" s="77" t="s">
        <v>28</v>
      </c>
      <c r="J18" s="77" t="s">
        <v>29</v>
      </c>
      <c r="K18" s="77" t="s">
        <v>30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1"/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1"/>
      <c r="B20" s="78" t="s">
        <v>732</v>
      </c>
      <c r="C20" s="79"/>
      <c r="D20" s="80">
        <v>1104921.896</v>
      </c>
      <c r="E20" s="80">
        <v>935132.4577</v>
      </c>
      <c r="F20" s="80">
        <v>790581.9958</v>
      </c>
      <c r="G20" s="80">
        <v>667565.9831</v>
      </c>
      <c r="H20" s="80">
        <v>565827.0813</v>
      </c>
      <c r="I20" s="80">
        <v>58820</v>
      </c>
      <c r="J20" s="80">
        <v>604394</v>
      </c>
      <c r="K20" s="80">
        <v>358162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1"/>
      <c r="B21" s="78" t="s">
        <v>733</v>
      </c>
      <c r="C21" s="79"/>
      <c r="D21" s="80">
        <v>309816.4824</v>
      </c>
      <c r="E21" s="80">
        <v>264718.3537</v>
      </c>
      <c r="F21" s="80">
        <v>226184.8893</v>
      </c>
      <c r="G21" s="80">
        <v>193260.5104</v>
      </c>
      <c r="H21" s="80">
        <v>160836.4018</v>
      </c>
      <c r="I21" s="80">
        <v>162036</v>
      </c>
      <c r="J21" s="80">
        <v>147922</v>
      </c>
      <c r="K21" s="80">
        <v>137878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1"/>
      <c r="B22" s="78" t="s">
        <v>537</v>
      </c>
      <c r="C22" s="79"/>
      <c r="D22" s="80">
        <v>-48481.0425</v>
      </c>
      <c r="E22" s="80">
        <v>-41423.9477</v>
      </c>
      <c r="F22" s="80">
        <v>-35394.1119</v>
      </c>
      <c r="G22" s="80">
        <v>-30242.0031</v>
      </c>
      <c r="H22" s="81">
        <v>-62110.4</v>
      </c>
      <c r="I22" s="81">
        <v>-11936</v>
      </c>
      <c r="J22" s="80" t="s">
        <v>538</v>
      </c>
      <c r="K22" s="7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1"/>
      <c r="B23" s="78" t="s">
        <v>735</v>
      </c>
      <c r="C23" s="79"/>
      <c r="D23" s="80">
        <v>1824079.818</v>
      </c>
      <c r="E23" s="80">
        <v>1558559.45</v>
      </c>
      <c r="F23" s="80">
        <v>1331689.29</v>
      </c>
      <c r="G23" s="80">
        <v>1137843.261</v>
      </c>
      <c r="H23" s="80" t="s">
        <v>736</v>
      </c>
      <c r="I23" s="80">
        <v>500653</v>
      </c>
      <c r="J23" s="80">
        <v>432112</v>
      </c>
      <c r="K23" s="7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1"/>
      <c r="B24" s="78" t="s">
        <v>740</v>
      </c>
      <c r="C24" s="79"/>
      <c r="D24" s="80" t="s">
        <v>741</v>
      </c>
      <c r="E24" s="80" t="s">
        <v>742</v>
      </c>
      <c r="F24" s="80" t="s">
        <v>743</v>
      </c>
      <c r="G24" s="80" t="s">
        <v>744</v>
      </c>
      <c r="H24" s="80" t="s">
        <v>745</v>
      </c>
      <c r="I24" s="81">
        <v>25652</v>
      </c>
      <c r="J24" s="81">
        <v>66538</v>
      </c>
      <c r="K24" s="7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82" t="s">
        <v>746</v>
      </c>
      <c r="C26" s="83"/>
      <c r="D26" s="84" t="s">
        <v>747</v>
      </c>
      <c r="E26" s="84" t="s">
        <v>748</v>
      </c>
      <c r="F26" s="84" t="s">
        <v>749</v>
      </c>
      <c r="G26" s="84" t="s">
        <v>750</v>
      </c>
      <c r="H26" s="84" t="s">
        <v>751</v>
      </c>
      <c r="I26" s="84">
        <v>-242209</v>
      </c>
      <c r="J26" s="84">
        <v>24195</v>
      </c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96296296296" defaultRowHeight="15.75" customHeight="1"/>
  <cols>
    <col min="2" max="2" width="24.25" customWidth="1"/>
    <col min="8" max="8" width="17.1296296296296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1"/>
      <c r="B3" s="6" t="s">
        <v>752</v>
      </c>
      <c r="C3" s="6"/>
      <c r="D3" s="6" t="s">
        <v>29</v>
      </c>
      <c r="E3" s="6" t="s">
        <v>30</v>
      </c>
      <c r="F3" s="6" t="s">
        <v>31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1"/>
      <c r="B4" s="21"/>
      <c r="C4" s="21"/>
      <c r="D4" s="21"/>
      <c r="E4" s="21"/>
      <c r="F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1"/>
      <c r="B5" s="21" t="s">
        <v>732</v>
      </c>
      <c r="C5" s="21"/>
      <c r="D5" s="49">
        <v>286587</v>
      </c>
      <c r="E5" s="49">
        <v>604394</v>
      </c>
      <c r="F5" s="49">
        <v>358162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1"/>
      <c r="B6" s="21" t="s">
        <v>268</v>
      </c>
      <c r="C6" s="21"/>
      <c r="D6" s="49" t="s">
        <v>517</v>
      </c>
      <c r="E6" s="49" t="s">
        <v>518</v>
      </c>
      <c r="F6" s="49" t="s">
        <v>519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1"/>
      <c r="B7" s="21" t="s">
        <v>753</v>
      </c>
      <c r="C7" s="21"/>
      <c r="D7" s="49" t="s">
        <v>278</v>
      </c>
      <c r="E7" s="49" t="s">
        <v>279</v>
      </c>
      <c r="F7" s="49" t="s">
        <v>280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1"/>
      <c r="B8" s="21" t="s">
        <v>754</v>
      </c>
      <c r="C8" s="21"/>
      <c r="D8" s="49">
        <v>0</v>
      </c>
      <c r="E8" s="49">
        <v>0</v>
      </c>
      <c r="F8" s="49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1"/>
      <c r="B9" s="21" t="s">
        <v>755</v>
      </c>
      <c r="C9" s="21"/>
      <c r="D9" s="49">
        <v>0</v>
      </c>
      <c r="E9" s="49">
        <v>0</v>
      </c>
      <c r="F9" s="4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21" t="s">
        <v>756</v>
      </c>
      <c r="C10" s="21"/>
      <c r="D10" s="49">
        <v>1</v>
      </c>
      <c r="E10" s="49">
        <v>1</v>
      </c>
      <c r="F10" s="49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21" t="s">
        <v>757</v>
      </c>
      <c r="C11" s="21"/>
      <c r="D11" s="49">
        <v>0.061229978</v>
      </c>
      <c r="E11" s="49">
        <v>0.137260521</v>
      </c>
      <c r="F11" s="49">
        <v>0.092215841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21" t="s">
        <v>758</v>
      </c>
      <c r="C12" s="21"/>
      <c r="D12" s="49">
        <v>0.448212311</v>
      </c>
      <c r="E12" s="49">
        <v>1.255200078</v>
      </c>
      <c r="F12" s="49">
        <v>0.952226232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18" t="s">
        <v>759</v>
      </c>
      <c r="B15" s="50" t="s">
        <v>760</v>
      </c>
      <c r="C15" s="51"/>
      <c r="D15" s="51"/>
      <c r="E15" s="51"/>
      <c r="F15" s="51"/>
      <c r="G15" s="52"/>
      <c r="H15" s="5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1"/>
      <c r="B17" s="6" t="s">
        <v>757</v>
      </c>
      <c r="C17" s="53">
        <v>0.0969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1"/>
      <c r="B18" s="6" t="s">
        <v>761</v>
      </c>
      <c r="C18" s="53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1"/>
      <c r="B19" s="6" t="s">
        <v>762</v>
      </c>
      <c r="C19" s="53">
        <v>0.0969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1"/>
      <c r="B20" s="6" t="s">
        <v>763</v>
      </c>
      <c r="C20" s="53">
        <v>0.1286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1"/>
      <c r="B21" s="6" t="s">
        <v>764</v>
      </c>
      <c r="C21" s="54">
        <v>-151097.3497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1"/>
      <c r="B22" s="6"/>
      <c r="C22" s="5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1"/>
      <c r="B23" s="6" t="s">
        <v>765</v>
      </c>
      <c r="C23" s="54">
        <v>-5228708.26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1"/>
      <c r="B24" s="6" t="s">
        <v>766</v>
      </c>
      <c r="C24" s="54">
        <v>-2855579.01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8" t="s">
        <v>767</v>
      </c>
      <c r="B27" s="50" t="s">
        <v>768</v>
      </c>
      <c r="C27" s="51"/>
      <c r="D27" s="51"/>
      <c r="E27" s="51"/>
      <c r="F27" s="51"/>
      <c r="G27" s="52"/>
      <c r="H27" s="5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56" t="s">
        <v>758</v>
      </c>
      <c r="C29" s="57">
        <v>0.8852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58" t="s">
        <v>761</v>
      </c>
      <c r="C30" s="59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58" t="s">
        <v>762</v>
      </c>
      <c r="C31" s="59">
        <v>0.8852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58" t="s">
        <v>763</v>
      </c>
      <c r="C32" s="59">
        <v>0.1286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60" t="s">
        <v>769</v>
      </c>
      <c r="C33" s="61" t="s">
        <v>747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62" t="s">
        <v>770</v>
      </c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"/>
      <c r="B37" s="64" t="s">
        <v>771</v>
      </c>
      <c r="C37" s="65">
        <v>520709.798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1"/>
      <c r="B38" s="66" t="s">
        <v>766</v>
      </c>
      <c r="C38" s="67">
        <v>284377.6886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18" t="s">
        <v>772</v>
      </c>
      <c r="B40" s="68" t="s">
        <v>773</v>
      </c>
      <c r="C40" s="51"/>
      <c r="D40" s="51"/>
      <c r="E40" s="51"/>
      <c r="F40" s="51"/>
      <c r="G40" s="51"/>
      <c r="H40" s="5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1"/>
      <c r="B42" s="9"/>
      <c r="C42" s="14">
        <v>2024</v>
      </c>
      <c r="D42" s="14">
        <v>2025</v>
      </c>
      <c r="E42" s="14">
        <v>2026</v>
      </c>
      <c r="F42" s="14">
        <v>2027</v>
      </c>
      <c r="G42" s="14">
        <v>2028</v>
      </c>
      <c r="H42" s="9" t="s">
        <v>774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"/>
      <c r="B43" s="69" t="s">
        <v>737</v>
      </c>
      <c r="C43" s="30" t="s">
        <v>738</v>
      </c>
      <c r="D43" s="30">
        <v>-115926.614</v>
      </c>
      <c r="E43" s="30">
        <v>-126388.502</v>
      </c>
      <c r="F43" s="30">
        <v>-138055.593</v>
      </c>
      <c r="G43" s="30">
        <v>-151097.35</v>
      </c>
      <c r="H43" s="70">
        <v>-2855579.01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"/>
      <c r="B44" s="9"/>
      <c r="C44" s="71"/>
      <c r="D44" s="71"/>
      <c r="E44" s="71"/>
      <c r="F44" s="71"/>
      <c r="G44" s="71"/>
      <c r="H44" s="7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"/>
      <c r="B45" s="69" t="s">
        <v>775</v>
      </c>
      <c r="C45" s="70" t="s">
        <v>776</v>
      </c>
      <c r="D45" s="71"/>
      <c r="E45" s="71"/>
      <c r="F45" s="71"/>
      <c r="G45" s="71"/>
      <c r="H45" s="7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1"/>
      <c r="B46" s="9"/>
      <c r="C46" s="9"/>
      <c r="D46" s="9"/>
      <c r="E46" s="9"/>
      <c r="F46" s="9"/>
      <c r="G46" s="9"/>
      <c r="H46" s="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"/>
      <c r="B47" s="9"/>
      <c r="C47" s="14">
        <v>2024</v>
      </c>
      <c r="D47" s="14">
        <v>2025</v>
      </c>
      <c r="E47" s="14">
        <v>2026</v>
      </c>
      <c r="F47" s="14">
        <v>2027</v>
      </c>
      <c r="G47" s="14">
        <v>2028</v>
      </c>
      <c r="H47" s="9" t="s">
        <v>774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69" t="s">
        <v>746</v>
      </c>
      <c r="C48" s="30" t="s">
        <v>751</v>
      </c>
      <c r="D48" s="30" t="s">
        <v>750</v>
      </c>
      <c r="E48" s="30" t="s">
        <v>749</v>
      </c>
      <c r="F48" s="30" t="s">
        <v>748</v>
      </c>
      <c r="G48" s="30" t="s">
        <v>747</v>
      </c>
      <c r="H48" s="72">
        <v>284377.6886</v>
      </c>
      <c r="I48" s="75" t="s">
        <v>777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"/>
      <c r="B49" s="9"/>
      <c r="C49" s="71"/>
      <c r="D49" s="71"/>
      <c r="E49" s="71"/>
      <c r="F49" s="71"/>
      <c r="G49" s="71"/>
      <c r="H49" s="71"/>
      <c r="I49" s="75" t="s">
        <v>778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69" t="s">
        <v>775</v>
      </c>
      <c r="C50" s="73" t="s">
        <v>779</v>
      </c>
      <c r="D50" s="71"/>
      <c r="E50" s="71"/>
      <c r="F50" s="71"/>
      <c r="G50" s="71"/>
      <c r="H50" s="7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"/>
      <c r="B51" s="1"/>
      <c r="C51" s="74" t="s">
        <v>780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5:F15"/>
    <mergeCell ref="B27:F27"/>
    <mergeCell ref="B35:G35"/>
    <mergeCell ref="B40:H40"/>
    <mergeCell ref="I48:L48"/>
    <mergeCell ref="I49:N49"/>
    <mergeCell ref="C51:F5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1"/>
  <sheetViews>
    <sheetView workbookViewId="0">
      <selection activeCell="A1" sqref="A1"/>
    </sheetView>
  </sheetViews>
  <sheetFormatPr defaultColWidth="12.6296296296296" defaultRowHeight="15.75" customHeight="1" outlineLevelCol="2"/>
  <cols>
    <col min="1" max="1" width="21" customWidth="1"/>
    <col min="2" max="2" width="17.6296296296296" customWidth="1"/>
  </cols>
  <sheetData>
    <row r="1" customHeight="1" spans="1:1">
      <c r="A1" s="37" t="s">
        <v>781</v>
      </c>
    </row>
    <row r="2" customHeight="1" spans="1:2">
      <c r="A2" s="38" t="s">
        <v>782</v>
      </c>
      <c r="B2" s="37" t="s">
        <v>783</v>
      </c>
    </row>
    <row r="5" customHeight="1" spans="1:2">
      <c r="A5" s="37" t="s">
        <v>784</v>
      </c>
      <c r="B5" s="39">
        <v>0.0677</v>
      </c>
    </row>
    <row r="6" customHeight="1" spans="1:2">
      <c r="A6" s="37" t="s">
        <v>242</v>
      </c>
      <c r="B6" s="37">
        <v>9676.32</v>
      </c>
    </row>
    <row r="7" customHeight="1" spans="1:2">
      <c r="A7" s="37" t="s">
        <v>215</v>
      </c>
      <c r="B7" s="37">
        <v>3107.88</v>
      </c>
    </row>
    <row r="8" customHeight="1" spans="1:2">
      <c r="A8" s="37" t="s">
        <v>785</v>
      </c>
      <c r="B8" s="40">
        <f>B6/B7</f>
        <v>3.11347928491448</v>
      </c>
    </row>
    <row r="10" customHeight="1" spans="1:2">
      <c r="A10" s="37" t="s">
        <v>786</v>
      </c>
      <c r="B10" s="41" t="s">
        <v>787</v>
      </c>
    </row>
    <row r="11" customHeight="1" spans="1:2">
      <c r="A11" s="37" t="s">
        <v>788</v>
      </c>
      <c r="B11" s="42">
        <v>0.02</v>
      </c>
    </row>
    <row r="13" customHeight="1" spans="1:2">
      <c r="A13" s="37" t="s">
        <v>789</v>
      </c>
      <c r="B13" s="43">
        <f>B5+B11</f>
        <v>0.0877</v>
      </c>
    </row>
    <row r="16" customHeight="1" spans="1:1">
      <c r="A16" s="38" t="s">
        <v>790</v>
      </c>
    </row>
    <row r="17" customHeight="1" spans="1:1">
      <c r="A17" s="38" t="s">
        <v>791</v>
      </c>
    </row>
    <row r="18" customHeight="1" spans="1:1">
      <c r="A18" s="38" t="s">
        <v>792</v>
      </c>
    </row>
    <row r="22" customHeight="1" spans="1:2">
      <c r="A22" s="37" t="s">
        <v>793</v>
      </c>
      <c r="B22" s="44">
        <v>0.25</v>
      </c>
    </row>
    <row r="29" customHeight="1" spans="1:2">
      <c r="A29" s="37" t="s">
        <v>794</v>
      </c>
      <c r="B29" s="39">
        <v>0.1506</v>
      </c>
    </row>
    <row r="30" customHeight="1" spans="1:2">
      <c r="A30" s="37" t="s">
        <v>795</v>
      </c>
      <c r="B30" s="45">
        <f>B29-B5</f>
        <v>0.0829</v>
      </c>
    </row>
    <row r="32" customHeight="1" spans="1:2">
      <c r="A32" s="37" t="s">
        <v>796</v>
      </c>
      <c r="B32" s="43">
        <f>B5+(0.888*B30)</f>
        <v>0.1413152</v>
      </c>
    </row>
    <row r="34" customHeight="1" spans="1:2">
      <c r="A34" s="37" t="s">
        <v>697</v>
      </c>
      <c r="B34" s="37">
        <v>9695937500</v>
      </c>
    </row>
    <row r="35" customHeight="1" spans="1:2">
      <c r="A35" s="37" t="s">
        <v>797</v>
      </c>
      <c r="B35" s="37">
        <v>396</v>
      </c>
    </row>
    <row r="37" customHeight="1" spans="1:2">
      <c r="A37" s="37" t="s">
        <v>798</v>
      </c>
      <c r="B37" s="40">
        <f>B34*B35</f>
        <v>3839591250000</v>
      </c>
    </row>
    <row r="39" customHeight="1" spans="1:2">
      <c r="A39" s="37" t="s">
        <v>799</v>
      </c>
      <c r="B39" s="37">
        <v>31078800000</v>
      </c>
    </row>
    <row r="40" customHeight="1" spans="1:3">
      <c r="A40" s="37" t="s">
        <v>800</v>
      </c>
      <c r="B40" s="37">
        <v>15</v>
      </c>
      <c r="C40" s="37" t="s">
        <v>801</v>
      </c>
    </row>
    <row r="41" customHeight="1" spans="1:3">
      <c r="A41" s="37" t="s">
        <v>802</v>
      </c>
      <c r="B41" s="37">
        <v>1853814900000</v>
      </c>
      <c r="C41" s="38" t="s">
        <v>803</v>
      </c>
    </row>
    <row r="43" customHeight="1" spans="1:3">
      <c r="A43" s="37" t="s">
        <v>804</v>
      </c>
      <c r="B43" s="46">
        <f>(PV(B13,B40,-B39))+PV(B13,B40,0,-B41)</f>
        <v>779281206537.252</v>
      </c>
      <c r="C43" s="37">
        <v>779281206537.25</v>
      </c>
    </row>
    <row r="45" customHeight="1" spans="1:2">
      <c r="A45" s="37" t="s">
        <v>805</v>
      </c>
      <c r="B45" s="47">
        <f>C43/B37</f>
        <v>0.202959418281113</v>
      </c>
    </row>
    <row r="47" customHeight="1" spans="1:2">
      <c r="A47" s="37" t="s">
        <v>806</v>
      </c>
      <c r="B47" s="40">
        <f>B45/(1+B45)</f>
        <v>0.168716762341923</v>
      </c>
    </row>
    <row r="48" customHeight="1" spans="1:2">
      <c r="A48" s="37" t="s">
        <v>807</v>
      </c>
      <c r="B48" s="40">
        <f>1-B47</f>
        <v>0.831283237658077</v>
      </c>
    </row>
    <row r="51" customHeight="1" spans="1:3">
      <c r="A51" s="37" t="s">
        <v>808</v>
      </c>
      <c r="B51" s="40">
        <f>(B48*B32)+(0.75*B47*B13)</f>
        <v>0.128570302029339</v>
      </c>
      <c r="C51" s="48">
        <v>0.12857</v>
      </c>
    </row>
  </sheetData>
  <hyperlinks>
    <hyperlink ref="A2" r:id="rId2" display="( Google Colab LINK )"/>
    <hyperlink ref="A16" r:id="rId3" display="Source for Risk Free Rate"/>
    <hyperlink ref="A17" r:id="rId4" display="Source for EBIT/Interest"/>
    <hyperlink ref="A18" r:id="rId5" display="Source for Default Spread"/>
    <hyperlink ref="C41" r:id="rId4" display="Source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1"/>
  <sheetViews>
    <sheetView workbookViewId="0">
      <selection activeCell="H13" sqref="H13"/>
    </sheetView>
  </sheetViews>
  <sheetFormatPr defaultColWidth="12.6296296296296" defaultRowHeight="15.75" customHeight="1"/>
  <cols>
    <col min="2" max="2" width="46.3333333333333" customWidth="1"/>
    <col min="4" max="4" width="19.75" customWidth="1"/>
    <col min="7" max="7" width="13.6296296296296" customWidth="1"/>
    <col min="9" max="9" width="12.1296296296296" customWidth="1"/>
    <col min="10" max="10" width="15.1296296296296" customWidth="1"/>
  </cols>
  <sheetData>
    <row r="1" customHeight="1" spans="1:14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5.8" spans="1:14">
      <c r="A2" s="1"/>
      <c r="B2" s="3" t="s">
        <v>809</v>
      </c>
      <c r="C2" s="1"/>
      <c r="D2" s="1"/>
      <c r="E2" s="4" t="s">
        <v>810</v>
      </c>
      <c r="J2" s="1"/>
      <c r="K2" s="1"/>
      <c r="L2" s="1"/>
      <c r="M2" s="1"/>
      <c r="N2" s="1"/>
    </row>
    <row r="3" customHeight="1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Height="1" spans="1:14">
      <c r="A4" s="1"/>
      <c r="B4" s="5" t="s">
        <v>811</v>
      </c>
      <c r="C4" s="6"/>
      <c r="D4" s="7" t="s">
        <v>812</v>
      </c>
      <c r="E4" s="7"/>
      <c r="F4" s="7"/>
      <c r="G4" s="7" t="s">
        <v>813</v>
      </c>
      <c r="H4" s="7"/>
      <c r="I4" s="7"/>
      <c r="J4" s="7" t="s">
        <v>814</v>
      </c>
      <c r="K4" s="7"/>
      <c r="L4" s="32"/>
      <c r="M4" s="32"/>
      <c r="N4" s="19"/>
    </row>
    <row r="5" customHeight="1" spans="1:14">
      <c r="A5" s="1"/>
      <c r="B5" s="8" t="s">
        <v>815</v>
      </c>
      <c r="C5" s="9"/>
      <c r="D5" s="10" t="s">
        <v>816</v>
      </c>
      <c r="E5" s="11"/>
      <c r="F5" s="11"/>
      <c r="G5" s="10" t="s">
        <v>817</v>
      </c>
      <c r="H5" s="11"/>
      <c r="I5" s="11"/>
      <c r="J5" s="10" t="s">
        <v>818</v>
      </c>
      <c r="K5" s="9"/>
      <c r="L5" s="23"/>
      <c r="M5" s="33"/>
      <c r="N5" s="23"/>
    </row>
    <row r="6" customHeight="1" spans="1:14">
      <c r="A6" s="1"/>
      <c r="B6" s="8" t="s">
        <v>819</v>
      </c>
      <c r="C6" s="9"/>
      <c r="D6" s="12">
        <v>274.62</v>
      </c>
      <c r="E6" s="9"/>
      <c r="F6" s="9"/>
      <c r="G6" s="13">
        <v>533.8</v>
      </c>
      <c r="H6" s="9"/>
      <c r="I6" s="9"/>
      <c r="J6" s="34">
        <v>392.38</v>
      </c>
      <c r="K6" s="9"/>
      <c r="L6" s="23"/>
      <c r="M6" s="35"/>
      <c r="N6" s="23"/>
    </row>
    <row r="7" customHeight="1" spans="1:14">
      <c r="A7" s="1"/>
      <c r="B7" s="8" t="s">
        <v>820</v>
      </c>
      <c r="C7" s="9"/>
      <c r="D7" s="14">
        <v>3065.42</v>
      </c>
      <c r="E7" s="9"/>
      <c r="F7" s="9"/>
      <c r="G7" s="14">
        <v>2235.1</v>
      </c>
      <c r="H7" s="9"/>
      <c r="I7" s="9"/>
      <c r="J7" s="14">
        <v>1379.27</v>
      </c>
      <c r="K7" s="9"/>
      <c r="L7" s="23"/>
      <c r="M7" s="33"/>
      <c r="N7" s="23"/>
    </row>
    <row r="8" customHeight="1" spans="1:14">
      <c r="A8" s="1"/>
      <c r="B8" s="8" t="s">
        <v>821</v>
      </c>
      <c r="C8" s="9"/>
      <c r="D8" s="14">
        <v>37.81</v>
      </c>
      <c r="E8" s="9"/>
      <c r="F8" s="9"/>
      <c r="G8" s="15" t="s">
        <v>822</v>
      </c>
      <c r="H8" s="9"/>
      <c r="I8" s="9"/>
      <c r="J8" s="14">
        <v>9.26</v>
      </c>
      <c r="K8" s="9"/>
      <c r="L8" s="23"/>
      <c r="M8" s="33"/>
      <c r="N8" s="23"/>
    </row>
    <row r="9" customHeight="1" spans="1:14">
      <c r="A9" s="1"/>
      <c r="B9" s="8" t="s">
        <v>823</v>
      </c>
      <c r="C9" s="9"/>
      <c r="D9" s="14">
        <v>19.68</v>
      </c>
      <c r="E9" s="9"/>
      <c r="F9" s="9"/>
      <c r="G9" s="14">
        <v>18.58</v>
      </c>
      <c r="H9" s="9"/>
      <c r="I9" s="9"/>
      <c r="J9" s="14">
        <v>36.79</v>
      </c>
      <c r="K9" s="9"/>
      <c r="L9" s="23"/>
      <c r="M9" s="33"/>
      <c r="N9" s="23"/>
    </row>
    <row r="10" customHeight="1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Height="1" spans="1:14">
      <c r="A11" s="1"/>
      <c r="B11" s="16" t="s">
        <v>824</v>
      </c>
      <c r="C11" s="17">
        <f>AVERAGE(D9,G9,J9)</f>
        <v>25.0166666666667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Height="1" spans="1:14">
      <c r="A12" s="1"/>
      <c r="B12" s="1"/>
      <c r="C12" s="1"/>
      <c r="D12" s="1"/>
      <c r="E12" s="1"/>
      <c r="F12" s="1"/>
      <c r="G12" s="1"/>
      <c r="H12" s="1"/>
      <c r="I12" s="1"/>
      <c r="J12" s="36"/>
      <c r="K12" s="1"/>
      <c r="L12" s="1"/>
      <c r="M12" s="1"/>
      <c r="N12" s="1"/>
    </row>
    <row r="13" customHeight="1" spans="1:14">
      <c r="A13" s="1"/>
      <c r="B13" s="18" t="s">
        <v>825</v>
      </c>
      <c r="C13" s="1"/>
      <c r="D13" s="1"/>
      <c r="E13" s="1"/>
      <c r="F13" s="19"/>
      <c r="G13" s="1"/>
      <c r="H13" s="20"/>
      <c r="I13" s="1"/>
      <c r="J13" s="1"/>
      <c r="K13" s="1"/>
      <c r="L13" s="1"/>
      <c r="M13" s="1"/>
      <c r="N13" s="1"/>
    </row>
    <row r="14" customHeight="1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Height="1" spans="1:14">
      <c r="A15" s="1"/>
      <c r="B15" s="9"/>
      <c r="C15" s="21"/>
      <c r="D15" s="22" t="s">
        <v>826</v>
      </c>
      <c r="E15" s="6"/>
      <c r="F15" s="23"/>
      <c r="G15" s="23"/>
      <c r="H15" s="23"/>
      <c r="I15" s="23"/>
      <c r="J15" s="23"/>
      <c r="K15" s="23"/>
      <c r="L15" s="1"/>
      <c r="M15" s="1"/>
      <c r="N15" s="1"/>
    </row>
    <row r="16" customHeight="1" spans="1:14">
      <c r="A16" s="1"/>
      <c r="B16" s="8" t="s">
        <v>827</v>
      </c>
      <c r="C16" s="24"/>
      <c r="D16" s="25">
        <v>9695937500</v>
      </c>
      <c r="E16" s="24"/>
      <c r="F16" s="1"/>
      <c r="G16" s="1"/>
      <c r="H16" s="1"/>
      <c r="I16" s="1"/>
      <c r="J16" s="1"/>
      <c r="K16" s="1"/>
      <c r="L16" s="1"/>
      <c r="M16" s="1"/>
      <c r="N16" s="1"/>
    </row>
    <row r="17" customHeight="1" spans="1:14">
      <c r="A17" s="1"/>
      <c r="B17" s="8" t="s">
        <v>828</v>
      </c>
      <c r="C17" s="24"/>
      <c r="D17" s="26">
        <v>396</v>
      </c>
      <c r="E17" s="24"/>
      <c r="F17" s="1"/>
      <c r="G17" s="1"/>
      <c r="H17" s="1"/>
      <c r="I17" s="1"/>
      <c r="J17" s="1"/>
      <c r="K17" s="1"/>
      <c r="L17" s="1"/>
      <c r="M17" s="1"/>
      <c r="N17" s="1"/>
    </row>
    <row r="18" customHeight="1" spans="1:14">
      <c r="A18" s="1"/>
      <c r="B18" s="8" t="s">
        <v>820</v>
      </c>
      <c r="C18" s="24"/>
      <c r="D18" s="27">
        <v>3859.12</v>
      </c>
      <c r="E18" s="24"/>
      <c r="F18" s="1"/>
      <c r="G18" s="1"/>
      <c r="H18" s="1"/>
      <c r="I18" s="1"/>
      <c r="J18" s="1"/>
      <c r="K18" s="1"/>
      <c r="L18" s="1"/>
      <c r="M18" s="1"/>
      <c r="N18" s="1"/>
    </row>
    <row r="19" customHeight="1" spans="1:14">
      <c r="A19" s="1"/>
      <c r="B19" s="8" t="s">
        <v>821</v>
      </c>
      <c r="C19" s="24"/>
      <c r="D19" s="27">
        <v>20.33</v>
      </c>
      <c r="E19" s="24"/>
      <c r="F19" s="1"/>
      <c r="G19" s="1"/>
      <c r="H19" s="1"/>
      <c r="I19" s="1"/>
      <c r="J19" s="1"/>
      <c r="K19" s="1"/>
      <c r="L19" s="1"/>
      <c r="M19" s="1"/>
      <c r="N19" s="1"/>
    </row>
    <row r="20" customHeight="1" spans="1:14">
      <c r="A20" s="1"/>
      <c r="B20" s="8" t="s">
        <v>823</v>
      </c>
      <c r="C20" s="24"/>
      <c r="D20" s="27">
        <v>19.93</v>
      </c>
      <c r="E20" s="24"/>
      <c r="F20" s="1"/>
      <c r="G20" s="1"/>
      <c r="H20" s="1"/>
      <c r="I20" s="1"/>
      <c r="J20" s="1"/>
      <c r="K20" s="1"/>
      <c r="L20" s="1"/>
      <c r="M20" s="1"/>
      <c r="N20" s="1"/>
    </row>
    <row r="21" customHeight="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Height="1" spans="1:14">
      <c r="A22" s="1"/>
      <c r="B22" s="28" t="s">
        <v>829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Height="1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Height="1" spans="1:14">
      <c r="A24" s="1"/>
      <c r="B24" s="29" t="s">
        <v>830</v>
      </c>
      <c r="C24" s="30">
        <f>C11</f>
        <v>25.0166666666667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Height="1" spans="1:14">
      <c r="A25" s="1"/>
      <c r="B25" s="29" t="s">
        <v>831</v>
      </c>
      <c r="C25" s="30">
        <f>D19</f>
        <v>20.33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Height="1" spans="1:14">
      <c r="A26" s="1"/>
      <c r="B26" s="29" t="s">
        <v>832</v>
      </c>
      <c r="C26" s="30">
        <f>C24*C25</f>
        <v>508.588833333333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customHeight="1" spans="1:14">
      <c r="A27" s="1"/>
      <c r="B27" s="29" t="s">
        <v>833</v>
      </c>
      <c r="C27" s="31">
        <f>(C26/D16)*10^9</f>
        <v>52.4538068993672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customHeight="1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Height="1" spans="1:14">
      <c r="A29" s="1"/>
      <c r="B29" s="19" t="s">
        <v>834</v>
      </c>
      <c r="F29" s="19"/>
      <c r="G29" s="1"/>
      <c r="H29" s="1"/>
      <c r="I29" s="1"/>
      <c r="J29" s="1"/>
      <c r="K29" s="1"/>
      <c r="L29" s="1"/>
      <c r="M29" s="1"/>
      <c r="N29" s="1"/>
    </row>
    <row r="30" customHeight="1" spans="1:14">
      <c r="A30" s="1"/>
      <c r="B30" s="19" t="s">
        <v>835</v>
      </c>
      <c r="F30" s="19"/>
      <c r="G30" s="1"/>
      <c r="H30" s="1"/>
      <c r="I30" s="1"/>
      <c r="J30" s="1"/>
      <c r="K30" s="1"/>
      <c r="L30" s="1"/>
      <c r="M30" s="1"/>
      <c r="N30" s="1"/>
    </row>
    <row r="31" customHeight="1" spans="1:14">
      <c r="A31" s="1"/>
      <c r="B31" s="19" t="s">
        <v>836</v>
      </c>
      <c r="C31" s="1"/>
      <c r="D31" s="1"/>
      <c r="E31" s="19"/>
      <c r="F31" s="19"/>
      <c r="G31" s="1"/>
      <c r="H31" s="1"/>
      <c r="I31" s="1"/>
      <c r="J31" s="1"/>
      <c r="K31" s="1"/>
      <c r="L31" s="1"/>
      <c r="M31" s="1"/>
      <c r="N31" s="1"/>
    </row>
  </sheetData>
  <mergeCells count="3">
    <mergeCell ref="E2:I2"/>
    <mergeCell ref="B29:E29"/>
    <mergeCell ref="B30:E30"/>
  </mergeCells>
  <conditionalFormatting sqref="A1">
    <cfRule type="notContainsBlanks" dxfId="0" priority="1">
      <formula>LEN(TRIM(A1))&gt;0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Group Details</vt:lpstr>
      <vt:lpstr>1.1.1 - NTPC Income Statement</vt:lpstr>
      <vt:lpstr>1.1.2 - NTPC Balance Sheet</vt:lpstr>
      <vt:lpstr>1.1.3 - FCFF &amp; FCFE Proj.</vt:lpstr>
      <vt:lpstr>1.3 (Calc. g) &amp; 1.4 (DCF Val.)</vt:lpstr>
      <vt:lpstr>1.2 Cost of Capital</vt:lpstr>
      <vt:lpstr>2. Relative Valuation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2024-11-17T13:43:00Z</dcterms:created>
  <dcterms:modified xsi:type="dcterms:W3CDTF">2024-11-17T13:51:35Z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2C5198F91422495CBF7F8D39A3D54F65_13</vt:lpwstr>
  </property>
  <property fmtid="{D5CDD505-2E9C-101B-9397-08002B2CF9AE}" pid="3" name="KSOProductBuildVer">
    <vt:lpwstr>1033-12.2.0.18911</vt:lpwstr>
  </property>
</Properties>
</file>