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28BD6E00-07FE-4303-8C1F-20366BF4284A}" xr6:coauthVersionLast="47" xr6:coauthVersionMax="47" xr10:uidLastSave="{00000000-0000-0000-0000-000000000000}"/>
  <bookViews>
    <workbookView xWindow="7428" yWindow="0" windowWidth="15708" windowHeight="12336" xr2:uid="{6238DAD8-C102-47DF-8C72-DA604C16E2EB}"/>
  </bookViews>
  <sheets>
    <sheet name="supply_chain_data" sheetId="2" r:id="rId1"/>
    <sheet name="Sheet1" sheetId="1" r:id="rId2"/>
  </sheets>
  <definedNames>
    <definedName name="ExternalData_1" localSheetId="0" hidden="1">supply_chain_data!$A$1:$X$101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" i="1" l="1"/>
  <c r="A125" i="1"/>
  <c r="A92" i="1"/>
  <c r="A88" i="1"/>
  <c r="A83" i="1"/>
  <c r="A78" i="1"/>
  <c r="A73" i="1"/>
  <c r="A69" i="1"/>
  <c r="A56" i="1"/>
  <c r="A51" i="1"/>
  <c r="A36" i="1"/>
  <c r="A30" i="1"/>
  <c r="A15" i="1"/>
  <c r="A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C30FD-1CF5-473D-8C0E-1E7DB0F2ACD9}" keepAlive="1" name="Query - supply_chain_data" description="Connection to the 'supply_chain_data' query in the workbook." type="5" refreshedVersion="8" background="1" saveData="1">
    <dbPr connection="Provider=Microsoft.Mashup.OleDb.1;Data Source=$Workbook$;Location=supply_chain_data;Extended Properties=&quot;&quot;" command="SELECT * FROM [supply_chain_data]"/>
  </connection>
</connections>
</file>

<file path=xl/sharedStrings.xml><?xml version="1.0" encoding="utf-8"?>
<sst xmlns="http://schemas.openxmlformats.org/spreadsheetml/2006/main" count="980" uniqueCount="182">
  <si>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</si>
  <si>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</si>
  <si>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</si>
  <si>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</si>
  <si>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</si>
  <si>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</si>
  <si>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</si>
  <si>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</si>
  <si>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</si>
  <si>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</si>
  <si>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</si>
  <si>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</si>
  <si>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</si>
  <si>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</si>
  <si>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</si>
  <si>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</si>
  <si>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</si>
  <si>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</si>
  <si>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</si>
  <si>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</si>
  <si>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</si>
  <si>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</si>
  <si>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</si>
  <si>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</si>
  <si>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</si>
  <si>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</si>
  <si>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</si>
  <si>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</si>
  <si>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</si>
  <si>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</si>
  <si>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</si>
  <si>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</si>
  <si>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</si>
  <si>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</si>
  <si>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</si>
  <si>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</si>
  <si>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</si>
  <si>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</si>
  <si>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</si>
  <si>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</si>
  <si>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</si>
  <si>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</si>
  <si>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</si>
  <si>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</si>
  <si>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</si>
  <si>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</si>
  <si>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</si>
  <si>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</si>
  <si>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</si>
  <si>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</si>
  <si>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</si>
  <si>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</si>
  <si>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</si>
  <si>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</si>
  <si>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</si>
  <si>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</si>
  <si>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</si>
  <si>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</si>
  <si>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</si>
  <si>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</si>
  <si>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</si>
  <si>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</si>
  <si>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</si>
  <si>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</si>
  <si>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</si>
  <si>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</si>
  <si>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</si>
  <si>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</si>
  <si>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</si>
  <si>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</si>
  <si>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</si>
  <si>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</si>
  <si>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</si>
  <si>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</si>
  <si>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</si>
  <si>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</si>
  <si>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</si>
  <si>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</si>
  <si>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</si>
  <si>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</si>
  <si>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</si>
  <si>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</si>
  <si>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</si>
  <si>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</si>
  <si>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</si>
  <si>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</si>
  <si>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</si>
  <si>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</si>
  <si>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</si>
  <si>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</si>
  <si>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</si>
  <si>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</si>
  <si>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</si>
  <si>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</si>
  <si>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</si>
  <si>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</si>
  <si>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</si>
  <si>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</si>
  <si>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</si>
  <si>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</si>
  <si>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</si>
  <si>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</si>
  <si>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</si>
  <si>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</si>
  <si>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</si>
  <si>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</si>
  <si>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</si>
  <si>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</si>
  <si>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</si>
  <si>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</si>
  <si>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</si>
  <si>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</si>
  <si>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</si>
  <si>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</si>
  <si>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</si>
  <si>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</si>
  <si>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</si>
  <si>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</si>
  <si>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</si>
  <si>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</si>
  <si>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</si>
  <si>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</si>
  <si>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</si>
  <si>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</si>
  <si>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</si>
  <si>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</si>
  <si>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</si>
  <si>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</si>
  <si>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</si>
  <si>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</si>
  <si>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</si>
  <si>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</si>
  <si>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</si>
  <si>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</si>
  <si>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</si>
  <si>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</si>
  <si>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</si>
  <si>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</si>
  <si>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</si>
  <si>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</si>
  <si>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</si>
  <si>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</si>
  <si>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</si>
  <si>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</si>
  <si>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</si>
  <si>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</si>
  <si>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</si>
  <si>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</si>
  <si>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</si>
  <si>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</si>
  <si>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</si>
  <si>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</si>
  <si>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</si>
  <si>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</si>
  <si>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questions and answers</t>
  </si>
  <si>
    <t>1. What is the total revenue generated for all products?</t>
  </si>
  <si>
    <t>2. How many unique product types are there in the dataset?</t>
  </si>
  <si>
    <t>3.What is the average price of each products?</t>
  </si>
  <si>
    <t>Row Labels</t>
  </si>
  <si>
    <t>Grand Total</t>
  </si>
  <si>
    <t>Average of Price</t>
  </si>
  <si>
    <t>4.Find the product with the highest revenue.</t>
  </si>
  <si>
    <t>5.How many products are categorized as 'Pending' in inspection results?</t>
  </si>
  <si>
    <t>6.What is the average manufacturing cost of each products?</t>
  </si>
  <si>
    <t>Average of Manufacturing costs</t>
  </si>
  <si>
    <t>7. What is the percentage of products failed in inspection?</t>
  </si>
  <si>
    <t>8.Find the median defect rate?</t>
  </si>
  <si>
    <t>9.Which supplier name appears most frequently?</t>
  </si>
  <si>
    <t>Count of SKU</t>
  </si>
  <si>
    <t>10. How many products are transported via "Air"?</t>
  </si>
  <si>
    <t>11.What is the average shipping cost?</t>
  </si>
  <si>
    <t>12. How many orders have quantities greater than 50?</t>
  </si>
  <si>
    <t>13.Calculate the total number of products sold?</t>
  </si>
  <si>
    <t>14.How many routes are used for product transportation?</t>
  </si>
  <si>
    <t>15.What is the variance in defect rates?</t>
  </si>
  <si>
    <t>Average of Shipping costs</t>
  </si>
  <si>
    <t>16.Identify the location with the least shipping costs on average?</t>
  </si>
  <si>
    <t>17.Which customer demographic generated the most revenue?</t>
  </si>
  <si>
    <t>Sum of Revenue generated</t>
  </si>
  <si>
    <t>18.Which route is the most used for transportation?</t>
  </si>
  <si>
    <t>19.what is the correaltion of revenue generated and no.of products sold?</t>
  </si>
  <si>
    <t>20. How many products are priced above 50?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</si>
</sst>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611.74703402778" createdVersion="8" refreshedVersion="8" minRefreshableVersion="3" recordCount="100" xr:uid="{A691A2CF-B6E0-424A-AFE5-A823F51AB99C}">
  <cacheSource type="worksheet">
    <worksheetSource name="supply_chain_data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0">
      <sharedItems containsSemiMixedTypes="0" containsString="0" containsNumber="1" minValue="1.699976014" maxValue="99.171328639999999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000001" maxValue="9866.4654580000006"/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0">
      <sharedItems containsSemiMixedTypes="0" containsString="0" containsNumber="1" minValue="1.0134865660000001" maxValue="9.9298162449999996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8506857" maxValue="99.466108599999998"/>
    </cacheField>
    <cacheField name="Inspection results" numFmtId="0">
      <sharedItems/>
    </cacheField>
    <cacheField name="Defect rates" numFmtId="0">
      <sharedItems containsSemiMixedTypes="0" containsString="0" containsNumber="1" minValue="1.8607568000000001E-2" maxValue="4.9392552890000001"/>
    </cacheField>
    <cacheField name="Transportation modes" numFmtId="0">
      <sharedItems/>
    </cacheField>
    <cacheField name="Routes" numFmtId="0">
      <sharedItems count="3">
        <s v="Route B"/>
        <s v="Route C"/>
        <s v="Route A"/>
      </sharedItems>
    </cacheField>
    <cacheField name="Costs" numFmtId="0">
      <sharedItems containsSemiMixedTypes="0" containsString="0" containsNumber="1" minValue="103.916248" maxValue="997.4134500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69.808005539999996"/>
    <n v="55"/>
    <n v="802"/>
    <n v="8661.9967919999999"/>
    <x v="0"/>
    <n v="58"/>
    <n v="7"/>
    <n v="96"/>
    <n v="4"/>
    <s v="Carrier B"/>
    <n v="2.9565721389999999"/>
    <x v="0"/>
    <x v="0"/>
    <n v="29"/>
    <n v="215"/>
    <n v="29"/>
    <n v="46.27987924"/>
    <s v="Pending"/>
    <n v="0.226410361"/>
    <s v="Road"/>
    <x v="0"/>
    <n v="187.75207549999999"/>
  </r>
  <r>
    <x v="1"/>
    <x v="1"/>
    <n v="14.843523279999999"/>
    <n v="95"/>
    <n v="736"/>
    <n v="7460.9000649999998"/>
    <x v="1"/>
    <n v="53"/>
    <n v="30"/>
    <n v="37"/>
    <n v="2"/>
    <s v="Carrier A"/>
    <n v="9.7165747709999994"/>
    <x v="0"/>
    <x v="0"/>
    <n v="23"/>
    <n v="517"/>
    <n v="30"/>
    <n v="33.616768950000001"/>
    <s v="Pending"/>
    <n v="4.8540680260000002"/>
    <s v="Road"/>
    <x v="0"/>
    <n v="503.06557909999998"/>
  </r>
  <r>
    <x v="0"/>
    <x v="2"/>
    <n v="11.31968329"/>
    <n v="34"/>
    <n v="8"/>
    <n v="9577.7496260000007"/>
    <x v="2"/>
    <n v="1"/>
    <n v="10"/>
    <n v="88"/>
    <n v="2"/>
    <s v="Carrier B"/>
    <n v="8.0544792619999992"/>
    <x v="1"/>
    <x v="0"/>
    <n v="12"/>
    <n v="971"/>
    <n v="27"/>
    <n v="30.688019350000001"/>
    <s v="Pending"/>
    <n v="4.5805926189999999"/>
    <s v="Air"/>
    <x v="1"/>
    <n v="141.9202818"/>
  </r>
  <r>
    <x v="1"/>
    <x v="3"/>
    <n v="61.163343019999999"/>
    <n v="68"/>
    <n v="83"/>
    <n v="7766.8364259999998"/>
    <x v="0"/>
    <n v="23"/>
    <n v="13"/>
    <n v="59"/>
    <n v="6"/>
    <s v="Carrier C"/>
    <n v="1.729568564"/>
    <x v="2"/>
    <x v="1"/>
    <n v="24"/>
    <n v="937"/>
    <n v="18"/>
    <n v="35.624741399999998"/>
    <s v="Fail"/>
    <n v="4.7466486210000003"/>
    <s v="Rail"/>
    <x v="2"/>
    <n v="254.7761592"/>
  </r>
  <r>
    <x v="1"/>
    <x v="4"/>
    <n v="4.8054960360000001"/>
    <n v="26"/>
    <n v="871"/>
    <n v="2686.5051520000002"/>
    <x v="0"/>
    <n v="5"/>
    <n v="3"/>
    <n v="56"/>
    <n v="8"/>
    <s v="Carrier A"/>
    <n v="3.8905479160000001"/>
    <x v="1"/>
    <x v="2"/>
    <n v="5"/>
    <n v="414"/>
    <n v="3"/>
    <n v="92.065160599999999"/>
    <s v="Fail"/>
    <n v="3.1455795229999999"/>
    <s v="Air"/>
    <x v="2"/>
    <n v="923.44063170000004"/>
  </r>
  <r>
    <x v="0"/>
    <x v="5"/>
    <n v="1.699976014"/>
    <n v="87"/>
    <n v="147"/>
    <n v="2828.3487460000001"/>
    <x v="0"/>
    <n v="90"/>
    <n v="27"/>
    <n v="66"/>
    <n v="3"/>
    <s v="Carrier B"/>
    <n v="4.4440988639999999"/>
    <x v="3"/>
    <x v="3"/>
    <n v="10"/>
    <n v="104"/>
    <n v="17"/>
    <n v="56.766475560000003"/>
    <s v="Fail"/>
    <n v="2.779193512"/>
    <s v="Road"/>
    <x v="2"/>
    <n v="235.4612367"/>
  </r>
  <r>
    <x v="1"/>
    <x v="6"/>
    <n v="4.078332863"/>
    <n v="48"/>
    <n v="65"/>
    <n v="7823.4765600000001"/>
    <x v="3"/>
    <n v="11"/>
    <n v="15"/>
    <n v="58"/>
    <n v="8"/>
    <s v="Carrier C"/>
    <n v="3.8807633030000002"/>
    <x v="0"/>
    <x v="1"/>
    <n v="14"/>
    <n v="314"/>
    <n v="24"/>
    <n v="1.08506857"/>
    <s v="Pending"/>
    <n v="1.0009106189999999"/>
    <s v="Sea"/>
    <x v="2"/>
    <n v="134.36909689999999"/>
  </r>
  <r>
    <x v="2"/>
    <x v="7"/>
    <n v="42.958384379999998"/>
    <n v="59"/>
    <n v="426"/>
    <n v="8496.1038129999997"/>
    <x v="1"/>
    <n v="93"/>
    <n v="17"/>
    <n v="11"/>
    <n v="1"/>
    <s v="Carrier B"/>
    <n v="2.3483387840000001"/>
    <x v="3"/>
    <x v="3"/>
    <n v="22"/>
    <n v="564"/>
    <n v="1"/>
    <n v="99.466108599999998"/>
    <s v="Fail"/>
    <n v="0.39817718699999999"/>
    <s v="Road"/>
    <x v="1"/>
    <n v="802.0563118"/>
  </r>
  <r>
    <x v="2"/>
    <x v="8"/>
    <n v="68.717596749999998"/>
    <n v="78"/>
    <n v="150"/>
    <n v="7517.3632109999999"/>
    <x v="1"/>
    <n v="5"/>
    <n v="10"/>
    <n v="15"/>
    <n v="7"/>
    <s v="Carrier C"/>
    <n v="3.4047338570000001"/>
    <x v="3"/>
    <x v="0"/>
    <n v="13"/>
    <n v="769"/>
    <n v="8"/>
    <n v="11.42302714"/>
    <s v="Pending"/>
    <n v="2.7098626910000001"/>
    <s v="Sea"/>
    <x v="0"/>
    <n v="505.55713420000001"/>
  </r>
  <r>
    <x v="1"/>
    <x v="9"/>
    <n v="64.015732940000007"/>
    <n v="35"/>
    <n v="980"/>
    <n v="4971.1459880000002"/>
    <x v="2"/>
    <n v="14"/>
    <n v="27"/>
    <n v="83"/>
    <n v="1"/>
    <s v="Carrier A"/>
    <n v="7.166645291"/>
    <x v="4"/>
    <x v="4"/>
    <n v="29"/>
    <n v="963"/>
    <n v="23"/>
    <n v="47.957601629999999"/>
    <s v="Pending"/>
    <n v="3.8446144790000001"/>
    <s v="Rail"/>
    <x v="0"/>
    <n v="995.9294615"/>
  </r>
  <r>
    <x v="1"/>
    <x v="10"/>
    <n v="15.70779568"/>
    <n v="11"/>
    <n v="996"/>
    <n v="2330.9658020000002"/>
    <x v="0"/>
    <n v="51"/>
    <n v="13"/>
    <n v="80"/>
    <n v="2"/>
    <s v="Carrier C"/>
    <n v="8.6732112109999999"/>
    <x v="2"/>
    <x v="1"/>
    <n v="18"/>
    <n v="830"/>
    <n v="5"/>
    <n v="96.527352789999995"/>
    <s v="Pass"/>
    <n v="1.7273139280000001"/>
    <s v="Road"/>
    <x v="0"/>
    <n v="806.10317769999995"/>
  </r>
  <r>
    <x v="1"/>
    <x v="11"/>
    <n v="90.635459979999993"/>
    <n v="95"/>
    <n v="960"/>
    <n v="6099.9441159999997"/>
    <x v="1"/>
    <n v="46"/>
    <n v="23"/>
    <n v="60"/>
    <n v="1"/>
    <s v="Carrier A"/>
    <n v="4.5239431239999996"/>
    <x v="4"/>
    <x v="1"/>
    <n v="28"/>
    <n v="362"/>
    <n v="11"/>
    <n v="27.592363089999999"/>
    <s v="Pending"/>
    <n v="2.1169820999999998E-2"/>
    <s v="Air"/>
    <x v="2"/>
    <n v="126.72303340000001"/>
  </r>
  <r>
    <x v="0"/>
    <x v="12"/>
    <n v="71.213389079999999"/>
    <n v="41"/>
    <n v="336"/>
    <n v="2873.741446"/>
    <x v="2"/>
    <n v="100"/>
    <n v="30"/>
    <n v="85"/>
    <n v="4"/>
    <s v="Carrier A"/>
    <n v="1.32527401"/>
    <x v="3"/>
    <x v="1"/>
    <n v="3"/>
    <n v="563"/>
    <n v="3"/>
    <n v="32.321286209999997"/>
    <s v="Fail"/>
    <n v="2.161253748"/>
    <s v="Road"/>
    <x v="0"/>
    <n v="402.96878909999998"/>
  </r>
  <r>
    <x v="1"/>
    <x v="13"/>
    <n v="16.160393320000001"/>
    <n v="5"/>
    <n v="249"/>
    <n v="4052.7384160000001"/>
    <x v="3"/>
    <n v="80"/>
    <n v="8"/>
    <n v="48"/>
    <n v="9"/>
    <s v="Carrier A"/>
    <n v="9.5372830610000001"/>
    <x v="2"/>
    <x v="3"/>
    <n v="23"/>
    <n v="173"/>
    <n v="10"/>
    <n v="97.829050109999997"/>
    <s v="Pending"/>
    <n v="1.6310742300000001"/>
    <s v="Road"/>
    <x v="0"/>
    <n v="547.24100520000002"/>
  </r>
  <r>
    <x v="1"/>
    <x v="14"/>
    <n v="99.171328639999999"/>
    <n v="26"/>
    <n v="562"/>
    <n v="8653.5709260000003"/>
    <x v="0"/>
    <n v="54"/>
    <n v="29"/>
    <n v="78"/>
    <n v="5"/>
    <s v="Carrier B"/>
    <n v="2.039770189"/>
    <x v="1"/>
    <x v="1"/>
    <n v="25"/>
    <n v="558"/>
    <n v="14"/>
    <n v="5.7914366299999998"/>
    <s v="Pending"/>
    <n v="0.100682852"/>
    <s v="Air"/>
    <x v="0"/>
    <n v="929.23528999999996"/>
  </r>
  <r>
    <x v="1"/>
    <x v="15"/>
    <n v="36.989244929999998"/>
    <n v="94"/>
    <n v="469"/>
    <n v="5442.0867850000004"/>
    <x v="0"/>
    <n v="9"/>
    <n v="8"/>
    <n v="69"/>
    <n v="7"/>
    <s v="Carrier B"/>
    <n v="2.4220397230000001"/>
    <x v="1"/>
    <x v="3"/>
    <n v="14"/>
    <n v="580"/>
    <n v="7"/>
    <n v="97.121281749999994"/>
    <s v="Pass"/>
    <n v="2.2644057609999999"/>
    <s v="Sea"/>
    <x v="0"/>
    <n v="127.8618"/>
  </r>
  <r>
    <x v="1"/>
    <x v="16"/>
    <n v="7.54717211"/>
    <n v="74"/>
    <n v="280"/>
    <n v="6453.7979679999999"/>
    <x v="1"/>
    <n v="2"/>
    <n v="5"/>
    <n v="78"/>
    <n v="1"/>
    <s v="Carrier B"/>
    <n v="4.1913245860000004"/>
    <x v="1"/>
    <x v="3"/>
    <n v="3"/>
    <n v="399"/>
    <n v="21"/>
    <n v="77.106342499999997"/>
    <s v="Pass"/>
    <n v="1.0125630889999999"/>
    <s v="Air"/>
    <x v="2"/>
    <n v="865.52577980000001"/>
  </r>
  <r>
    <x v="2"/>
    <x v="17"/>
    <n v="81.46253437"/>
    <n v="82"/>
    <n v="126"/>
    <n v="2629.3964350000001"/>
    <x v="1"/>
    <n v="45"/>
    <n v="17"/>
    <n v="85"/>
    <n v="9"/>
    <s v="Carrier C"/>
    <n v="3.585418958"/>
    <x v="1"/>
    <x v="4"/>
    <n v="7"/>
    <n v="453"/>
    <n v="16"/>
    <n v="47.67968037"/>
    <s v="Fail"/>
    <n v="0.102020755"/>
    <s v="Air"/>
    <x v="1"/>
    <n v="670.93439079999996"/>
  </r>
  <r>
    <x v="0"/>
    <x v="18"/>
    <n v="36.443627769999999"/>
    <n v="23"/>
    <n v="620"/>
    <n v="9364.6735050000007"/>
    <x v="2"/>
    <n v="10"/>
    <n v="10"/>
    <n v="46"/>
    <n v="8"/>
    <s v="Carrier C"/>
    <n v="4.3392247140000002"/>
    <x v="4"/>
    <x v="1"/>
    <n v="18"/>
    <n v="374"/>
    <n v="17"/>
    <n v="27.107980850000001"/>
    <s v="Pending"/>
    <n v="2.231939111"/>
    <s v="Sea"/>
    <x v="2"/>
    <n v="593.48025870000004"/>
  </r>
  <r>
    <x v="1"/>
    <x v="19"/>
    <n v="51.123870089999997"/>
    <n v="100"/>
    <n v="187"/>
    <n v="2553.4955850000001"/>
    <x v="2"/>
    <n v="48"/>
    <n v="11"/>
    <n v="94"/>
    <n v="3"/>
    <s v="Carrier A"/>
    <n v="4.7426358830000002"/>
    <x v="3"/>
    <x v="4"/>
    <n v="20"/>
    <n v="694"/>
    <n v="16"/>
    <n v="82.373320590000006"/>
    <s v="Fail"/>
    <n v="3.6464508649999998"/>
    <s v="Road"/>
    <x v="1"/>
    <n v="477.30763109999998"/>
  </r>
  <r>
    <x v="1"/>
    <x v="20"/>
    <n v="96.341072440000005"/>
    <n v="22"/>
    <n v="320"/>
    <n v="8128.0276970000004"/>
    <x v="2"/>
    <n v="27"/>
    <n v="12"/>
    <n v="68"/>
    <n v="6"/>
    <s v="Carrier A"/>
    <n v="8.8783346509999994"/>
    <x v="1"/>
    <x v="4"/>
    <n v="29"/>
    <n v="309"/>
    <n v="6"/>
    <n v="65.686259609999993"/>
    <s v="Pass"/>
    <n v="4.2314165739999998"/>
    <s v="Air"/>
    <x v="0"/>
    <n v="493.87121530000002"/>
  </r>
  <r>
    <x v="2"/>
    <x v="21"/>
    <n v="84.893868979999993"/>
    <n v="60"/>
    <n v="601"/>
    <n v="7087.0526959999997"/>
    <x v="2"/>
    <n v="69"/>
    <n v="25"/>
    <n v="7"/>
    <n v="6"/>
    <s v="Carrier B"/>
    <n v="6.0378837689999996"/>
    <x v="2"/>
    <x v="4"/>
    <n v="19"/>
    <n v="791"/>
    <n v="4"/>
    <n v="61.735728950000002"/>
    <s v="Pending"/>
    <n v="1.8607568000000001E-2"/>
    <s v="Air"/>
    <x v="1"/>
    <n v="523.36091469999997"/>
  </r>
  <r>
    <x v="0"/>
    <x v="22"/>
    <n v="27.67978089"/>
    <n v="55"/>
    <n v="884"/>
    <n v="2390.807867"/>
    <x v="2"/>
    <n v="71"/>
    <n v="1"/>
    <n v="63"/>
    <n v="10"/>
    <s v="Carrier A"/>
    <n v="9.567648921"/>
    <x v="3"/>
    <x v="1"/>
    <n v="22"/>
    <n v="780"/>
    <n v="28"/>
    <n v="50.120839609999997"/>
    <s v="Fail"/>
    <n v="2.5912754730000001"/>
    <s v="Rail"/>
    <x v="1"/>
    <n v="205.5719958"/>
  </r>
  <r>
    <x v="2"/>
    <x v="23"/>
    <n v="4.3243411859999998"/>
    <n v="30"/>
    <n v="391"/>
    <n v="8858.3675710000007"/>
    <x v="2"/>
    <n v="84"/>
    <n v="5"/>
    <n v="29"/>
    <n v="7"/>
    <s v="Carrier A"/>
    <n v="2.9248576009999998"/>
    <x v="2"/>
    <x v="1"/>
    <n v="11"/>
    <n v="568"/>
    <n v="29"/>
    <n v="98.60995724"/>
    <s v="Pending"/>
    <n v="1.3422915630000001"/>
    <s v="Rail"/>
    <x v="2"/>
    <n v="196.32944610000001"/>
  </r>
  <r>
    <x v="0"/>
    <x v="24"/>
    <n v="4.1563083589999996"/>
    <n v="32"/>
    <n v="209"/>
    <n v="9049.0778609999998"/>
    <x v="3"/>
    <n v="4"/>
    <n v="26"/>
    <n v="2"/>
    <n v="8"/>
    <s v="Carrier C"/>
    <n v="9.7412916890000005"/>
    <x v="4"/>
    <x v="3"/>
    <n v="28"/>
    <n v="447"/>
    <n v="3"/>
    <n v="40.382359700000002"/>
    <s v="Pending"/>
    <n v="3.6913102929999999"/>
    <s v="Air"/>
    <x v="2"/>
    <n v="758.72477260000005"/>
  </r>
  <r>
    <x v="0"/>
    <x v="25"/>
    <n v="39.629343990000002"/>
    <n v="73"/>
    <n v="142"/>
    <n v="2174.7770540000001"/>
    <x v="3"/>
    <n v="82"/>
    <n v="11"/>
    <n v="52"/>
    <n v="3"/>
    <s v="Carrier C"/>
    <n v="2.2310736809999998"/>
    <x v="3"/>
    <x v="1"/>
    <n v="19"/>
    <n v="934"/>
    <n v="23"/>
    <n v="78.280383119999996"/>
    <s v="Pending"/>
    <n v="3.7972312170000002"/>
    <s v="Road"/>
    <x v="0"/>
    <n v="458.53594570000001"/>
  </r>
  <r>
    <x v="0"/>
    <x v="26"/>
    <n v="97.446946620000006"/>
    <n v="9"/>
    <n v="353"/>
    <n v="3716.4933259999998"/>
    <x v="3"/>
    <n v="59"/>
    <n v="16"/>
    <n v="48"/>
    <n v="4"/>
    <s v="Carrier B"/>
    <n v="6.5075486209999998"/>
    <x v="4"/>
    <x v="3"/>
    <n v="26"/>
    <n v="171"/>
    <n v="4"/>
    <n v="15.972229759999999"/>
    <s v="Pass"/>
    <n v="2.1193197370000001"/>
    <s v="Rail"/>
    <x v="2"/>
    <n v="617.8669165"/>
  </r>
  <r>
    <x v="2"/>
    <x v="27"/>
    <n v="92.557360810000006"/>
    <n v="42"/>
    <n v="352"/>
    <n v="2686.4572240000002"/>
    <x v="2"/>
    <n v="47"/>
    <n v="9"/>
    <n v="62"/>
    <n v="8"/>
    <s v="Carrier C"/>
    <n v="7.4067509530000004"/>
    <x v="2"/>
    <x v="0"/>
    <n v="25"/>
    <n v="291"/>
    <n v="4"/>
    <n v="10.528245070000001"/>
    <s v="Fail"/>
    <n v="2.8646678379999999"/>
    <s v="Sea"/>
    <x v="0"/>
    <n v="762.45918219999999"/>
  </r>
  <r>
    <x v="2"/>
    <x v="28"/>
    <n v="2.3972747060000001"/>
    <n v="12"/>
    <n v="394"/>
    <n v="6117.3246150000004"/>
    <x v="1"/>
    <n v="48"/>
    <n v="15"/>
    <n v="24"/>
    <n v="4"/>
    <s v="Carrier B"/>
    <n v="9.8981405079999991"/>
    <x v="1"/>
    <x v="0"/>
    <n v="13"/>
    <n v="171"/>
    <n v="7"/>
    <n v="59.429381810000002"/>
    <s v="Fail"/>
    <n v="0.81575707900000005"/>
    <s v="Air"/>
    <x v="2"/>
    <n v="123.4370275"/>
  </r>
  <r>
    <x v="2"/>
    <x v="29"/>
    <n v="63.44755919"/>
    <n v="3"/>
    <n v="253"/>
    <n v="8318.9031950000008"/>
    <x v="1"/>
    <n v="45"/>
    <n v="5"/>
    <n v="67"/>
    <n v="7"/>
    <s v="Carrier B"/>
    <n v="8.1009731449999993"/>
    <x v="1"/>
    <x v="1"/>
    <n v="16"/>
    <n v="329"/>
    <n v="7"/>
    <n v="39.292875590000001"/>
    <s v="Pass"/>
    <n v="3.8780989369999999"/>
    <s v="Road"/>
    <x v="0"/>
    <n v="764.93537590000005"/>
  </r>
  <r>
    <x v="0"/>
    <x v="30"/>
    <n v="8.0228592110000001"/>
    <n v="10"/>
    <n v="327"/>
    <n v="2766.3423670000002"/>
    <x v="3"/>
    <n v="60"/>
    <n v="26"/>
    <n v="35"/>
    <n v="7"/>
    <s v="Carrier B"/>
    <n v="8.9545283149999992"/>
    <x v="3"/>
    <x v="1"/>
    <n v="27"/>
    <n v="806"/>
    <n v="30"/>
    <n v="51.634893400000003"/>
    <s v="Pending"/>
    <n v="0.96539470500000002"/>
    <s v="Road"/>
    <x v="1"/>
    <n v="880.08098819999998"/>
  </r>
  <r>
    <x v="1"/>
    <x v="31"/>
    <n v="50.847393050000001"/>
    <n v="28"/>
    <n v="168"/>
    <n v="9655.1351030000005"/>
    <x v="3"/>
    <n v="6"/>
    <n v="17"/>
    <n v="44"/>
    <n v="4"/>
    <s v="Carrier B"/>
    <n v="2.6796609650000001"/>
    <x v="0"/>
    <x v="4"/>
    <n v="24"/>
    <n v="461"/>
    <n v="8"/>
    <n v="60.251145659999999"/>
    <s v="Pending"/>
    <n v="2.989000007"/>
    <s v="Rail"/>
    <x v="1"/>
    <n v="609.37920659999997"/>
  </r>
  <r>
    <x v="1"/>
    <x v="32"/>
    <n v="79.209936020000001"/>
    <n v="43"/>
    <n v="781"/>
    <n v="9571.5504870000004"/>
    <x v="2"/>
    <n v="89"/>
    <n v="13"/>
    <n v="64"/>
    <n v="4"/>
    <s v="Carrier C"/>
    <n v="6.5991049009999996"/>
    <x v="0"/>
    <x v="1"/>
    <n v="30"/>
    <n v="737"/>
    <n v="7"/>
    <n v="29.692467149999999"/>
    <s v="Pass"/>
    <n v="1.946036119"/>
    <s v="Road"/>
    <x v="2"/>
    <n v="761.17390950000004"/>
  </r>
  <r>
    <x v="2"/>
    <x v="33"/>
    <n v="64.795434999999998"/>
    <n v="63"/>
    <n v="616"/>
    <n v="5149.9983499999998"/>
    <x v="0"/>
    <n v="4"/>
    <n v="17"/>
    <n v="95"/>
    <n v="9"/>
    <s v="Carrier C"/>
    <n v="4.858270503"/>
    <x v="2"/>
    <x v="4"/>
    <n v="1"/>
    <n v="251"/>
    <n v="23"/>
    <n v="23.85342751"/>
    <s v="Fail"/>
    <n v="3.5410460119999998"/>
    <s v="Sea"/>
    <x v="2"/>
    <n v="371.25529549999999"/>
  </r>
  <r>
    <x v="1"/>
    <x v="34"/>
    <n v="37.467592330000002"/>
    <n v="96"/>
    <n v="602"/>
    <n v="9061.7108960000005"/>
    <x v="2"/>
    <n v="1"/>
    <n v="26"/>
    <n v="21"/>
    <n v="7"/>
    <s v="Carrier A"/>
    <n v="1.019487571"/>
    <x v="1"/>
    <x v="4"/>
    <n v="4"/>
    <n v="452"/>
    <n v="10"/>
    <n v="10.754272820000001"/>
    <s v="Pass"/>
    <n v="0.64660455900000002"/>
    <s v="Road"/>
    <x v="0"/>
    <n v="510.35800039999998"/>
  </r>
  <r>
    <x v="2"/>
    <x v="35"/>
    <n v="84.957786819999995"/>
    <n v="11"/>
    <n v="449"/>
    <n v="6541.3293450000001"/>
    <x v="1"/>
    <n v="42"/>
    <n v="27"/>
    <n v="85"/>
    <n v="8"/>
    <s v="Carrier C"/>
    <n v="5.2881899900000002"/>
    <x v="1"/>
    <x v="2"/>
    <n v="3"/>
    <n v="367"/>
    <n v="2"/>
    <n v="58.004787039999997"/>
    <s v="Pass"/>
    <n v="0.54115409800000003"/>
    <s v="Sea"/>
    <x v="1"/>
    <n v="553.42047119999995"/>
  </r>
  <r>
    <x v="1"/>
    <x v="36"/>
    <n v="9.8130025790000008"/>
    <n v="34"/>
    <n v="963"/>
    <n v="7573.4024579999996"/>
    <x v="1"/>
    <n v="18"/>
    <n v="23"/>
    <n v="28"/>
    <n v="3"/>
    <s v="Carrier B"/>
    <n v="2.1079512669999998"/>
    <x v="4"/>
    <x v="2"/>
    <n v="26"/>
    <n v="671"/>
    <n v="19"/>
    <n v="45.531364240000002"/>
    <s v="Fail"/>
    <n v="3.8055333789999999"/>
    <s v="Air"/>
    <x v="1"/>
    <n v="403.80897420000002"/>
  </r>
  <r>
    <x v="1"/>
    <x v="37"/>
    <n v="23.39984475"/>
    <n v="5"/>
    <n v="963"/>
    <n v="2438.3399300000001"/>
    <x v="1"/>
    <n v="25"/>
    <n v="8"/>
    <n v="21"/>
    <n v="9"/>
    <s v="Carrier A"/>
    <n v="1.5326552739999999"/>
    <x v="0"/>
    <x v="1"/>
    <n v="24"/>
    <n v="867"/>
    <n v="15"/>
    <n v="34.343277469999997"/>
    <s v="Pending"/>
    <n v="2.6102880850000001"/>
    <s v="Sea"/>
    <x v="2"/>
    <n v="183.93296799999999"/>
  </r>
  <r>
    <x v="2"/>
    <x v="38"/>
    <n v="52.075930679999999"/>
    <n v="75"/>
    <n v="705"/>
    <n v="9692.3180400000001"/>
    <x v="0"/>
    <n v="69"/>
    <n v="1"/>
    <n v="88"/>
    <n v="5"/>
    <s v="Carrier B"/>
    <n v="9.2359314369999996"/>
    <x v="2"/>
    <x v="0"/>
    <n v="10"/>
    <n v="841"/>
    <n v="12"/>
    <n v="5.9306936459999999"/>
    <s v="Pending"/>
    <n v="0.61332689900000004"/>
    <s v="Air"/>
    <x v="0"/>
    <n v="339.67286990000002"/>
  </r>
  <r>
    <x v="1"/>
    <x v="39"/>
    <n v="19.12747727"/>
    <n v="26"/>
    <n v="176"/>
    <n v="1912.4656629999999"/>
    <x v="1"/>
    <n v="78"/>
    <n v="29"/>
    <n v="34"/>
    <n v="3"/>
    <s v="Carrier A"/>
    <n v="5.562503779"/>
    <x v="4"/>
    <x v="1"/>
    <n v="30"/>
    <n v="791"/>
    <n v="6"/>
    <n v="9.0058074290000008"/>
    <s v="Fail"/>
    <n v="1.451972204"/>
    <s v="Air"/>
    <x v="0"/>
    <n v="653.67299460000004"/>
  </r>
  <r>
    <x v="1"/>
    <x v="40"/>
    <n v="80.541424169999999"/>
    <n v="97"/>
    <n v="933"/>
    <n v="5724.9593500000001"/>
    <x v="1"/>
    <n v="90"/>
    <n v="20"/>
    <n v="39"/>
    <n v="8"/>
    <s v="Carrier C"/>
    <n v="7.2295951399999998"/>
    <x v="1"/>
    <x v="1"/>
    <n v="18"/>
    <n v="793"/>
    <n v="1"/>
    <n v="88.179407100000006"/>
    <s v="Pending"/>
    <n v="4.2132694309999996"/>
    <s v="Road"/>
    <x v="2"/>
    <n v="529.80872399999998"/>
  </r>
  <r>
    <x v="1"/>
    <x v="41"/>
    <n v="99.113291619999998"/>
    <n v="35"/>
    <n v="556"/>
    <n v="5521.2052590000003"/>
    <x v="1"/>
    <n v="64"/>
    <n v="19"/>
    <n v="38"/>
    <n v="8"/>
    <s v="Carrier B"/>
    <n v="5.7732637440000003"/>
    <x v="3"/>
    <x v="4"/>
    <n v="18"/>
    <n v="892"/>
    <n v="7"/>
    <n v="95.332064549999998"/>
    <s v="Fail"/>
    <n v="4.5302262000000003E-2"/>
    <s v="Sea"/>
    <x v="2"/>
    <n v="275.5243711"/>
  </r>
  <r>
    <x v="1"/>
    <x v="42"/>
    <n v="46.529167610000002"/>
    <n v="98"/>
    <n v="155"/>
    <n v="1839.609426"/>
    <x v="1"/>
    <n v="22"/>
    <n v="27"/>
    <n v="57"/>
    <n v="4"/>
    <s v="Carrier C"/>
    <n v="7.5262483270000002"/>
    <x v="2"/>
    <x v="3"/>
    <n v="26"/>
    <n v="179"/>
    <n v="7"/>
    <n v="96.422820639999998"/>
    <s v="Fail"/>
    <n v="4.9392552890000001"/>
    <s v="Road"/>
    <x v="2"/>
    <n v="635.65712050000002"/>
  </r>
  <r>
    <x v="0"/>
    <x v="43"/>
    <n v="11.743271780000001"/>
    <n v="6"/>
    <n v="598"/>
    <n v="5737.4255990000001"/>
    <x v="2"/>
    <n v="36"/>
    <n v="29"/>
    <n v="85"/>
    <n v="9"/>
    <s v="Carrier B"/>
    <n v="3.6940212680000002"/>
    <x v="2"/>
    <x v="0"/>
    <n v="1"/>
    <n v="206"/>
    <n v="23"/>
    <n v="26.277365960000001"/>
    <s v="Pending"/>
    <n v="0.37230476800000001"/>
    <s v="Air"/>
    <x v="2"/>
    <n v="716.04411979999998"/>
  </r>
  <r>
    <x v="2"/>
    <x v="44"/>
    <n v="51.355790910000003"/>
    <n v="34"/>
    <n v="919"/>
    <n v="7152.2860490000003"/>
    <x v="1"/>
    <n v="13"/>
    <n v="19"/>
    <n v="72"/>
    <n v="6"/>
    <s v="Carrier C"/>
    <n v="7.5774496569999998"/>
    <x v="4"/>
    <x v="2"/>
    <n v="7"/>
    <n v="834"/>
    <n v="18"/>
    <n v="22.554106619999999"/>
    <s v="Fail"/>
    <n v="2.96262632"/>
    <s v="Rail"/>
    <x v="2"/>
    <n v="610.4532696"/>
  </r>
  <r>
    <x v="0"/>
    <x v="45"/>
    <n v="33.784138030000001"/>
    <n v="1"/>
    <n v="24"/>
    <n v="5267.9568079999999"/>
    <x v="3"/>
    <n v="93"/>
    <n v="7"/>
    <n v="52"/>
    <n v="6"/>
    <s v="Carrier B"/>
    <n v="5.2151550090000001"/>
    <x v="4"/>
    <x v="4"/>
    <n v="25"/>
    <n v="794"/>
    <n v="25"/>
    <n v="66.312544439999996"/>
    <s v="Pass"/>
    <n v="3.2196046119999999"/>
    <s v="Rail"/>
    <x v="2"/>
    <n v="495.30569700000001"/>
  </r>
  <r>
    <x v="0"/>
    <x v="46"/>
    <n v="27.082207199999999"/>
    <n v="75"/>
    <n v="859"/>
    <n v="2556.7673610000002"/>
    <x v="0"/>
    <n v="92"/>
    <n v="29"/>
    <n v="6"/>
    <n v="8"/>
    <s v="Carrier B"/>
    <n v="4.0709558369999996"/>
    <x v="0"/>
    <x v="4"/>
    <n v="18"/>
    <n v="870"/>
    <n v="23"/>
    <n v="77.322353210000003"/>
    <s v="Pending"/>
    <n v="3.6486105929999999"/>
    <s v="Road"/>
    <x v="0"/>
    <n v="380.43593709999999"/>
  </r>
  <r>
    <x v="1"/>
    <x v="47"/>
    <n v="95.712135880000005"/>
    <n v="93"/>
    <n v="910"/>
    <n v="7089.4742500000002"/>
    <x v="3"/>
    <n v="4"/>
    <n v="15"/>
    <n v="51"/>
    <n v="9"/>
    <s v="Carrier B"/>
    <n v="8.9787507560000002"/>
    <x v="1"/>
    <x v="1"/>
    <n v="10"/>
    <n v="964"/>
    <n v="20"/>
    <n v="19.712992910000001"/>
    <s v="Pending"/>
    <n v="0.38057358699999999"/>
    <s v="Rail"/>
    <x v="2"/>
    <n v="581.60235509999995"/>
  </r>
  <r>
    <x v="0"/>
    <x v="48"/>
    <n v="76.035544430000002"/>
    <n v="28"/>
    <n v="29"/>
    <n v="7397.0710049999998"/>
    <x v="0"/>
    <n v="30"/>
    <n v="16"/>
    <n v="9"/>
    <n v="3"/>
    <s v="Carrier C"/>
    <n v="7.0958331570000004"/>
    <x v="4"/>
    <x v="0"/>
    <n v="9"/>
    <n v="109"/>
    <n v="18"/>
    <n v="23.12636358"/>
    <s v="Fail"/>
    <n v="1.698112541"/>
    <s v="Rail"/>
    <x v="0"/>
    <n v="768.65191400000003"/>
  </r>
  <r>
    <x v="2"/>
    <x v="49"/>
    <n v="78.897913209999999"/>
    <n v="19"/>
    <n v="99"/>
    <n v="8001.6132070000003"/>
    <x v="2"/>
    <n v="97"/>
    <n v="24"/>
    <n v="9"/>
    <n v="6"/>
    <s v="Carrier C"/>
    <n v="2.5056210330000002"/>
    <x v="2"/>
    <x v="2"/>
    <n v="28"/>
    <n v="177"/>
    <n v="28"/>
    <n v="14.14781544"/>
    <s v="Pass"/>
    <n v="2.8258139849999999"/>
    <s v="Rail"/>
    <x v="2"/>
    <n v="336.89016850000002"/>
  </r>
  <r>
    <x v="2"/>
    <x v="50"/>
    <n v="14.20348426"/>
    <n v="91"/>
    <n v="633"/>
    <n v="5910.8853900000004"/>
    <x v="1"/>
    <n v="31"/>
    <n v="23"/>
    <n v="82"/>
    <n v="10"/>
    <s v="Carrier A"/>
    <n v="6.2478609150000004"/>
    <x v="4"/>
    <x v="2"/>
    <n v="20"/>
    <n v="306"/>
    <n v="21"/>
    <n v="45.178757920000002"/>
    <s v="Fail"/>
    <n v="4.7548008050000004"/>
    <s v="Rail"/>
    <x v="0"/>
    <n v="496.24865030000001"/>
  </r>
  <r>
    <x v="0"/>
    <x v="51"/>
    <n v="26.700760970000001"/>
    <n v="61"/>
    <n v="154"/>
    <n v="9866.4654580000006"/>
    <x v="3"/>
    <n v="100"/>
    <n v="4"/>
    <n v="52"/>
    <n v="1"/>
    <s v="Carrier A"/>
    <n v="4.7830005580000003"/>
    <x v="2"/>
    <x v="3"/>
    <n v="18"/>
    <n v="673"/>
    <n v="28"/>
    <n v="14.190328340000001"/>
    <s v="Pending"/>
    <n v="1.772951172"/>
    <s v="Road"/>
    <x v="2"/>
    <n v="694.98231759999999"/>
  </r>
  <r>
    <x v="1"/>
    <x v="52"/>
    <n v="98.03182966"/>
    <n v="1"/>
    <n v="820"/>
    <n v="9435.7626089999994"/>
    <x v="3"/>
    <n v="64"/>
    <n v="11"/>
    <n v="11"/>
    <n v="1"/>
    <s v="Carrier B"/>
    <n v="8.6310521799999993"/>
    <x v="1"/>
    <x v="0"/>
    <n v="10"/>
    <n v="727"/>
    <n v="27"/>
    <n v="9.1668491490000008"/>
    <s v="Pending"/>
    <n v="2.1224716190000001"/>
    <s v="Air"/>
    <x v="1"/>
    <n v="602.89849879999997"/>
  </r>
  <r>
    <x v="1"/>
    <x v="53"/>
    <n v="30.341470709999999"/>
    <n v="93"/>
    <n v="242"/>
    <n v="8232.3348289999994"/>
    <x v="3"/>
    <n v="96"/>
    <n v="25"/>
    <n v="54"/>
    <n v="3"/>
    <s v="Carrier B"/>
    <n v="1.0134865660000001"/>
    <x v="1"/>
    <x v="2"/>
    <n v="1"/>
    <n v="631"/>
    <n v="17"/>
    <n v="83.344058989999994"/>
    <s v="Pending"/>
    <n v="1.4103475759999999"/>
    <s v="Air"/>
    <x v="0"/>
    <n v="750.73784069999999"/>
  </r>
  <r>
    <x v="0"/>
    <x v="54"/>
    <n v="31.146243160000001"/>
    <n v="11"/>
    <n v="622"/>
    <n v="6088.0214800000003"/>
    <x v="0"/>
    <n v="33"/>
    <n v="22"/>
    <n v="61"/>
    <n v="3"/>
    <s v="Carrier B"/>
    <n v="4.3051034709999998"/>
    <x v="1"/>
    <x v="1"/>
    <n v="26"/>
    <n v="497"/>
    <n v="29"/>
    <n v="30.186023380000002"/>
    <s v="Pass"/>
    <n v="2.478771976"/>
    <s v="Road"/>
    <x v="0"/>
    <n v="814.06999659999997"/>
  </r>
  <r>
    <x v="0"/>
    <x v="55"/>
    <n v="79.855058339999999"/>
    <n v="16"/>
    <n v="701"/>
    <n v="2925.67517"/>
    <x v="3"/>
    <n v="97"/>
    <n v="11"/>
    <n v="11"/>
    <n v="5"/>
    <s v="Carrier A"/>
    <n v="5.0143649549999996"/>
    <x v="4"/>
    <x v="2"/>
    <n v="27"/>
    <n v="918"/>
    <n v="5"/>
    <n v="30.32354526"/>
    <s v="Fail"/>
    <n v="4.5489196590000001"/>
    <s v="Sea"/>
    <x v="0"/>
    <n v="323.01292799999999"/>
  </r>
  <r>
    <x v="1"/>
    <x v="56"/>
    <n v="20.986386039999999"/>
    <n v="90"/>
    <n v="93"/>
    <n v="4767.0204839999997"/>
    <x v="0"/>
    <n v="25"/>
    <n v="23"/>
    <n v="83"/>
    <n v="5"/>
    <s v="Carrier C"/>
    <n v="1.774429714"/>
    <x v="1"/>
    <x v="0"/>
    <n v="24"/>
    <n v="826"/>
    <n v="28"/>
    <n v="12.83628457"/>
    <s v="Pass"/>
    <n v="1.173755495"/>
    <s v="Air"/>
    <x v="0"/>
    <n v="832.21080870000003"/>
  </r>
  <r>
    <x v="0"/>
    <x v="57"/>
    <n v="49.26320535"/>
    <n v="65"/>
    <n v="227"/>
    <n v="1605.8669"/>
    <x v="2"/>
    <n v="5"/>
    <n v="18"/>
    <n v="51"/>
    <n v="1"/>
    <s v="Carrier B"/>
    <n v="9.1605585349999998"/>
    <x v="4"/>
    <x v="2"/>
    <n v="21"/>
    <n v="588"/>
    <n v="25"/>
    <n v="67.779622989999993"/>
    <s v="Pending"/>
    <n v="2.5111748299999999"/>
    <s v="Rail"/>
    <x v="2"/>
    <n v="482.19123860000002"/>
  </r>
  <r>
    <x v="1"/>
    <x v="58"/>
    <n v="59.841561380000002"/>
    <n v="81"/>
    <n v="896"/>
    <n v="2021.1498099999999"/>
    <x v="0"/>
    <n v="10"/>
    <n v="5"/>
    <n v="44"/>
    <n v="7"/>
    <s v="Carrier A"/>
    <n v="4.9384385650000002"/>
    <x v="0"/>
    <x v="2"/>
    <n v="18"/>
    <n v="396"/>
    <n v="7"/>
    <n v="65.047415090000001"/>
    <s v="Fail"/>
    <n v="1.7303747199999999"/>
    <s v="Road"/>
    <x v="0"/>
    <n v="110.3643352"/>
  </r>
  <r>
    <x v="2"/>
    <x v="59"/>
    <n v="63.828398350000001"/>
    <n v="30"/>
    <n v="484"/>
    <n v="1061.6185230000001"/>
    <x v="0"/>
    <n v="100"/>
    <n v="16"/>
    <n v="26"/>
    <n v="7"/>
    <s v="Carrier B"/>
    <n v="7.2937225970000004"/>
    <x v="1"/>
    <x v="1"/>
    <n v="11"/>
    <n v="176"/>
    <n v="4"/>
    <n v="1.900762244"/>
    <s v="Fail"/>
    <n v="0.447194015"/>
    <s v="Air"/>
    <x v="2"/>
    <n v="312.57427360000003"/>
  </r>
  <r>
    <x v="1"/>
    <x v="60"/>
    <n v="17.02802792"/>
    <n v="16"/>
    <n v="380"/>
    <n v="8864.0843499999992"/>
    <x v="1"/>
    <n v="41"/>
    <n v="27"/>
    <n v="72"/>
    <n v="8"/>
    <s v="Carrier C"/>
    <n v="4.3813681579999999"/>
    <x v="3"/>
    <x v="0"/>
    <n v="29"/>
    <n v="929"/>
    <n v="24"/>
    <n v="87.213057820000003"/>
    <s v="Fail"/>
    <n v="2.8530906169999999"/>
    <s v="Rail"/>
    <x v="2"/>
    <n v="430.16909700000002"/>
  </r>
  <r>
    <x v="0"/>
    <x v="61"/>
    <n v="52.028749900000001"/>
    <n v="23"/>
    <n v="117"/>
    <n v="6885.5893509999996"/>
    <x v="2"/>
    <n v="32"/>
    <n v="23"/>
    <n v="36"/>
    <n v="7"/>
    <s v="Carrier C"/>
    <n v="9.0303404230000002"/>
    <x v="3"/>
    <x v="1"/>
    <n v="14"/>
    <n v="480"/>
    <n v="12"/>
    <n v="78.702393970000003"/>
    <s v="Fail"/>
    <n v="4.3674705380000001"/>
    <s v="Air"/>
    <x v="2"/>
    <n v="164.3665282"/>
  </r>
  <r>
    <x v="2"/>
    <x v="62"/>
    <n v="72.796353960000005"/>
    <n v="89"/>
    <n v="270"/>
    <n v="3899.746834"/>
    <x v="2"/>
    <n v="86"/>
    <n v="2"/>
    <n v="40"/>
    <n v="7"/>
    <s v="Carrier C"/>
    <n v="7.291701389"/>
    <x v="4"/>
    <x v="0"/>
    <n v="13"/>
    <n v="751"/>
    <n v="14"/>
    <n v="21.048642730000001"/>
    <s v="Pass"/>
    <n v="1.8740014039999999"/>
    <s v="Sea"/>
    <x v="1"/>
    <n v="320.84651580000002"/>
  </r>
  <r>
    <x v="1"/>
    <x v="63"/>
    <n v="13.01737679"/>
    <n v="55"/>
    <n v="246"/>
    <n v="4256.9491410000001"/>
    <x v="0"/>
    <n v="54"/>
    <n v="19"/>
    <n v="10"/>
    <n v="4"/>
    <s v="Carrier A"/>
    <n v="2.4579335279999999"/>
    <x v="0"/>
    <x v="3"/>
    <n v="18"/>
    <n v="736"/>
    <n v="10"/>
    <n v="20.075003980000002"/>
    <s v="Pending"/>
    <n v="3.6328432899999998"/>
    <s v="Sea"/>
    <x v="2"/>
    <n v="687.28617789999998"/>
  </r>
  <r>
    <x v="1"/>
    <x v="64"/>
    <n v="89.634095610000003"/>
    <n v="11"/>
    <n v="134"/>
    <n v="8458.7308780000003"/>
    <x v="1"/>
    <n v="73"/>
    <n v="27"/>
    <n v="75"/>
    <n v="6"/>
    <s v="Carrier C"/>
    <n v="4.5853534680000001"/>
    <x v="1"/>
    <x v="2"/>
    <n v="17"/>
    <n v="328"/>
    <n v="6"/>
    <n v="8.6930424259999999"/>
    <s v="Fail"/>
    <n v="0.15948631499999999"/>
    <s v="Air"/>
    <x v="1"/>
    <n v="771.22508470000002"/>
  </r>
  <r>
    <x v="1"/>
    <x v="65"/>
    <n v="33.69771721"/>
    <n v="72"/>
    <n v="457"/>
    <n v="8354.5796859999991"/>
    <x v="3"/>
    <n v="57"/>
    <n v="24"/>
    <n v="54"/>
    <n v="8"/>
    <s v="Carrier C"/>
    <n v="6.5805413479999997"/>
    <x v="2"/>
    <x v="1"/>
    <n v="16"/>
    <n v="358"/>
    <n v="21"/>
    <n v="1.5972227429999999"/>
    <s v="Fail"/>
    <n v="4.9110959550000004"/>
    <s v="Rail"/>
    <x v="1"/>
    <n v="555.85910369999999"/>
  </r>
  <r>
    <x v="1"/>
    <x v="66"/>
    <n v="26.03486977"/>
    <n v="52"/>
    <n v="704"/>
    <n v="8367.7216179999996"/>
    <x v="1"/>
    <n v="13"/>
    <n v="17"/>
    <n v="19"/>
    <n v="8"/>
    <s v="Carrier A"/>
    <n v="2.216142729"/>
    <x v="2"/>
    <x v="1"/>
    <n v="24"/>
    <n v="867"/>
    <n v="28"/>
    <n v="42.084436740000001"/>
    <s v="Fail"/>
    <n v="3.4480632880000002"/>
    <s v="Road"/>
    <x v="2"/>
    <n v="393.84334860000001"/>
  </r>
  <r>
    <x v="1"/>
    <x v="67"/>
    <n v="87.755432350000007"/>
    <n v="16"/>
    <n v="513"/>
    <n v="9473.7980329999991"/>
    <x v="2"/>
    <n v="12"/>
    <n v="9"/>
    <n v="71"/>
    <n v="9"/>
    <s v="Carrier C"/>
    <n v="9.1478115449999997"/>
    <x v="1"/>
    <x v="0"/>
    <n v="10"/>
    <n v="198"/>
    <n v="11"/>
    <n v="7.057876147"/>
    <s v="Pass"/>
    <n v="0.13195544400000001"/>
    <s v="Sea"/>
    <x v="1"/>
    <n v="169.27180139999999"/>
  </r>
  <r>
    <x v="0"/>
    <x v="68"/>
    <n v="37.931812379999997"/>
    <n v="29"/>
    <n v="163"/>
    <n v="3550.218433"/>
    <x v="0"/>
    <n v="0"/>
    <n v="8"/>
    <n v="58"/>
    <n v="8"/>
    <s v="Carrier B"/>
    <n v="1.194251865"/>
    <x v="4"/>
    <x v="3"/>
    <n v="2"/>
    <n v="375"/>
    <n v="18"/>
    <n v="97.11358156"/>
    <s v="Fail"/>
    <n v="1.9834678720000001"/>
    <s v="Rail"/>
    <x v="2"/>
    <n v="299.70630310000001"/>
  </r>
  <r>
    <x v="1"/>
    <x v="69"/>
    <n v="54.865528519999998"/>
    <n v="62"/>
    <n v="511"/>
    <n v="1752.381087"/>
    <x v="0"/>
    <n v="95"/>
    <n v="1"/>
    <n v="27"/>
    <n v="3"/>
    <s v="Carrier B"/>
    <n v="9.7052867900000006"/>
    <x v="3"/>
    <x v="1"/>
    <n v="9"/>
    <n v="862"/>
    <n v="7"/>
    <n v="77.62776581"/>
    <s v="Pending"/>
    <n v="1.3623879889999999"/>
    <s v="Air"/>
    <x v="2"/>
    <n v="207.66320619999999"/>
  </r>
  <r>
    <x v="0"/>
    <x v="70"/>
    <n v="47.914541819999997"/>
    <n v="90"/>
    <n v="32"/>
    <n v="7014.8879870000001"/>
    <x v="1"/>
    <n v="10"/>
    <n v="12"/>
    <n v="22"/>
    <n v="4"/>
    <s v="Carrier B"/>
    <n v="6.3157177549999997"/>
    <x v="1"/>
    <x v="3"/>
    <n v="22"/>
    <n v="775"/>
    <n v="16"/>
    <n v="11.44078182"/>
    <s v="Pass"/>
    <n v="1.8305755990000001"/>
    <s v="Road"/>
    <x v="1"/>
    <n v="183.27289870000001"/>
  </r>
  <r>
    <x v="2"/>
    <x v="71"/>
    <n v="6.3815331630000003"/>
    <n v="14"/>
    <n v="637"/>
    <n v="8180.3370850000001"/>
    <x v="1"/>
    <n v="76"/>
    <n v="2"/>
    <n v="26"/>
    <n v="6"/>
    <s v="Carrier A"/>
    <n v="9.2281903169999993"/>
    <x v="4"/>
    <x v="3"/>
    <n v="2"/>
    <n v="258"/>
    <n v="10"/>
    <n v="30.661677480000002"/>
    <s v="Pending"/>
    <n v="2.078750608"/>
    <s v="Road"/>
    <x v="2"/>
    <n v="405.16706790000001"/>
  </r>
  <r>
    <x v="2"/>
    <x v="72"/>
    <n v="90.204427519999996"/>
    <n v="88"/>
    <n v="478"/>
    <n v="2633.1219809999998"/>
    <x v="0"/>
    <n v="57"/>
    <n v="29"/>
    <n v="77"/>
    <n v="9"/>
    <s v="Carrier A"/>
    <n v="6.5996141599999998"/>
    <x v="1"/>
    <x v="3"/>
    <n v="21"/>
    <n v="152"/>
    <n v="11"/>
    <n v="55.760492900000003"/>
    <s v="Pending"/>
    <n v="3.2133296069999999"/>
    <s v="Rail"/>
    <x v="0"/>
    <n v="677.94456979999995"/>
  </r>
  <r>
    <x v="2"/>
    <x v="73"/>
    <n v="83.851017679999998"/>
    <n v="41"/>
    <n v="375"/>
    <n v="7910.8869160000004"/>
    <x v="3"/>
    <n v="17"/>
    <n v="25"/>
    <n v="66"/>
    <n v="5"/>
    <s v="Carrier B"/>
    <n v="1.512936837"/>
    <x v="3"/>
    <x v="4"/>
    <n v="13"/>
    <n v="444"/>
    <n v="4"/>
    <n v="46.870238800000003"/>
    <s v="Fail"/>
    <n v="4.6205460650000001"/>
    <s v="Road"/>
    <x v="2"/>
    <n v="866.47280009999997"/>
  </r>
  <r>
    <x v="0"/>
    <x v="74"/>
    <n v="3.1700114140000002"/>
    <n v="64"/>
    <n v="904"/>
    <n v="5709.9452959999999"/>
    <x v="1"/>
    <n v="41"/>
    <n v="6"/>
    <n v="1"/>
    <n v="5"/>
    <s v="Carrier A"/>
    <n v="5.2376546499999996"/>
    <x v="3"/>
    <x v="2"/>
    <n v="1"/>
    <n v="919"/>
    <n v="9"/>
    <n v="80.580852160000006"/>
    <s v="Fail"/>
    <n v="0.39661272400000003"/>
    <s v="Rail"/>
    <x v="2"/>
    <n v="341.55265680000002"/>
  </r>
  <r>
    <x v="1"/>
    <x v="75"/>
    <n v="92.996884230000006"/>
    <n v="29"/>
    <n v="106"/>
    <n v="1889.07359"/>
    <x v="0"/>
    <n v="16"/>
    <n v="20"/>
    <n v="56"/>
    <n v="10"/>
    <s v="Carrier C"/>
    <n v="2.4738977609999999"/>
    <x v="1"/>
    <x v="4"/>
    <n v="25"/>
    <n v="759"/>
    <n v="11"/>
    <n v="48.064782639999997"/>
    <s v="Pass"/>
    <n v="2.0300690889999999"/>
    <s v="Air"/>
    <x v="1"/>
    <n v="873.12964799999997"/>
  </r>
  <r>
    <x v="0"/>
    <x v="76"/>
    <n v="69.108799550000001"/>
    <n v="23"/>
    <n v="241"/>
    <n v="5328.3759840000002"/>
    <x v="3"/>
    <n v="38"/>
    <n v="1"/>
    <n v="22"/>
    <n v="10"/>
    <s v="Carrier A"/>
    <n v="7.0545383370000003"/>
    <x v="4"/>
    <x v="3"/>
    <n v="25"/>
    <n v="985"/>
    <n v="24"/>
    <n v="64.323597800000002"/>
    <s v="Pending"/>
    <n v="2.1800374520000001"/>
    <s v="Rail"/>
    <x v="2"/>
    <n v="997.41345009999998"/>
  </r>
  <r>
    <x v="0"/>
    <x v="77"/>
    <n v="57.449742960000002"/>
    <n v="14"/>
    <n v="359"/>
    <n v="2483.760178"/>
    <x v="2"/>
    <n v="96"/>
    <n v="28"/>
    <n v="57"/>
    <n v="4"/>
    <s v="Carrier B"/>
    <n v="6.7809466260000004"/>
    <x v="1"/>
    <x v="1"/>
    <n v="26"/>
    <n v="334"/>
    <n v="5"/>
    <n v="42.952444749999998"/>
    <s v="Pass"/>
    <n v="3.0551418180000001"/>
    <s v="Road"/>
    <x v="0"/>
    <n v="852.5680989"/>
  </r>
  <r>
    <x v="0"/>
    <x v="78"/>
    <n v="6.3068831760000004"/>
    <n v="50"/>
    <n v="946"/>
    <n v="1292.4584179999999"/>
    <x v="2"/>
    <n v="5"/>
    <n v="4"/>
    <n v="51"/>
    <n v="5"/>
    <s v="Carrier B"/>
    <n v="8.4670497709999992"/>
    <x v="2"/>
    <x v="0"/>
    <n v="25"/>
    <n v="858"/>
    <n v="21"/>
    <n v="71.126514720000003"/>
    <s v="Pending"/>
    <n v="4.0968813319999997"/>
    <s v="Sea"/>
    <x v="1"/>
    <n v="323.59220340000002"/>
  </r>
  <r>
    <x v="0"/>
    <x v="79"/>
    <n v="57.057031219999999"/>
    <n v="56"/>
    <n v="198"/>
    <n v="7888.7232679999997"/>
    <x v="0"/>
    <n v="31"/>
    <n v="25"/>
    <n v="20"/>
    <n v="1"/>
    <s v="Carrier B"/>
    <n v="6.4963253639999996"/>
    <x v="0"/>
    <x v="3"/>
    <n v="5"/>
    <n v="228"/>
    <n v="12"/>
    <n v="57.870902919999999"/>
    <s v="Pending"/>
    <n v="0.16587162699999999"/>
    <s v="Air"/>
    <x v="1"/>
    <n v="351.50421929999999"/>
  </r>
  <r>
    <x v="1"/>
    <x v="80"/>
    <n v="91.128318350000001"/>
    <n v="75"/>
    <n v="872"/>
    <n v="8651.6726830000007"/>
    <x v="2"/>
    <n v="39"/>
    <n v="14"/>
    <n v="41"/>
    <n v="2"/>
    <s v="Carrier C"/>
    <n v="2.8331846789999999"/>
    <x v="0"/>
    <x v="4"/>
    <n v="8"/>
    <n v="202"/>
    <n v="5"/>
    <n v="76.961228019999993"/>
    <s v="Fail"/>
    <n v="2.849662199"/>
    <s v="Sea"/>
    <x v="0"/>
    <n v="787.77985049999995"/>
  </r>
  <r>
    <x v="0"/>
    <x v="81"/>
    <n v="72.819206930000007"/>
    <n v="9"/>
    <n v="774"/>
    <n v="4384.4134000000004"/>
    <x v="2"/>
    <n v="48"/>
    <n v="6"/>
    <n v="8"/>
    <n v="5"/>
    <s v="Carrier B"/>
    <n v="4.0662775020000002"/>
    <x v="0"/>
    <x v="2"/>
    <n v="28"/>
    <n v="698"/>
    <n v="1"/>
    <n v="19.789592939999999"/>
    <s v="Pending"/>
    <n v="2.5475471220000001"/>
    <s v="Rail"/>
    <x v="0"/>
    <n v="276.7783359"/>
  </r>
  <r>
    <x v="1"/>
    <x v="82"/>
    <n v="17.03493074"/>
    <n v="13"/>
    <n v="336"/>
    <n v="2943.3818679999999"/>
    <x v="2"/>
    <n v="42"/>
    <n v="19"/>
    <n v="72"/>
    <n v="1"/>
    <s v="Carrier A"/>
    <n v="4.7081818740000001"/>
    <x v="4"/>
    <x v="0"/>
    <n v="6"/>
    <n v="955"/>
    <n v="26"/>
    <n v="4.4652784350000001"/>
    <s v="Pending"/>
    <n v="4.1378770490000001"/>
    <s v="Road"/>
    <x v="1"/>
    <n v="589.97855560000005"/>
  </r>
  <r>
    <x v="0"/>
    <x v="83"/>
    <n v="68.911246210000002"/>
    <n v="82"/>
    <n v="663"/>
    <n v="2411.7546320000001"/>
    <x v="2"/>
    <n v="65"/>
    <n v="24"/>
    <n v="7"/>
    <n v="8"/>
    <s v="Carrier B"/>
    <n v="4.9498395779999997"/>
    <x v="1"/>
    <x v="3"/>
    <n v="20"/>
    <n v="443"/>
    <n v="5"/>
    <n v="97.730593799999994"/>
    <s v="Fail"/>
    <n v="0.77300613399999996"/>
    <s v="Road"/>
    <x v="2"/>
    <n v="682.9710182"/>
  </r>
  <r>
    <x v="0"/>
    <x v="84"/>
    <n v="89.104367289999999"/>
    <n v="99"/>
    <n v="618"/>
    <n v="2048.2901000000002"/>
    <x v="2"/>
    <n v="73"/>
    <n v="26"/>
    <n v="80"/>
    <n v="10"/>
    <s v="Carrier A"/>
    <n v="8.3816156250000002"/>
    <x v="2"/>
    <x v="4"/>
    <n v="24"/>
    <n v="589"/>
    <n v="22"/>
    <n v="33.808636509999999"/>
    <s v="Pass"/>
    <n v="4.8434565770000004"/>
    <s v="Air"/>
    <x v="0"/>
    <n v="465.45700599999998"/>
  </r>
  <r>
    <x v="2"/>
    <x v="85"/>
    <n v="76.962994420000001"/>
    <n v="83"/>
    <n v="25"/>
    <n v="8684.6130589999993"/>
    <x v="1"/>
    <n v="15"/>
    <n v="18"/>
    <n v="66"/>
    <n v="2"/>
    <s v="Carrier C"/>
    <n v="8.2491687050000007"/>
    <x v="2"/>
    <x v="4"/>
    <n v="4"/>
    <n v="211"/>
    <n v="2"/>
    <n v="69.929345519999998"/>
    <s v="Fail"/>
    <n v="1.3744289999999999"/>
    <s v="Road"/>
    <x v="0"/>
    <n v="842.68682999999999"/>
  </r>
  <r>
    <x v="1"/>
    <x v="86"/>
    <n v="19.99817694"/>
    <n v="18"/>
    <n v="223"/>
    <n v="1229.5910289999999"/>
    <x v="2"/>
    <n v="32"/>
    <n v="14"/>
    <n v="22"/>
    <n v="6"/>
    <s v="Carrier B"/>
    <n v="1.4543053100000001"/>
    <x v="1"/>
    <x v="0"/>
    <n v="4"/>
    <n v="569"/>
    <n v="18"/>
    <n v="74.608969999999999"/>
    <s v="Pass"/>
    <n v="2.051512931"/>
    <s v="Rail"/>
    <x v="2"/>
    <n v="264.2548898"/>
  </r>
  <r>
    <x v="0"/>
    <x v="87"/>
    <n v="80.41403665"/>
    <n v="24"/>
    <n v="79"/>
    <n v="5133.8467010000004"/>
    <x v="3"/>
    <n v="5"/>
    <n v="7"/>
    <n v="55"/>
    <n v="10"/>
    <s v="Carrier A"/>
    <n v="6.5758037979999999"/>
    <x v="0"/>
    <x v="4"/>
    <n v="27"/>
    <n v="523"/>
    <n v="17"/>
    <n v="28.696996819999999"/>
    <s v="Fail"/>
    <n v="3.693737788"/>
    <s v="Sea"/>
    <x v="0"/>
    <n v="879.35921770000004"/>
  </r>
  <r>
    <x v="2"/>
    <x v="88"/>
    <n v="75.270406980000004"/>
    <n v="58"/>
    <n v="737"/>
    <n v="9444.7420330000004"/>
    <x v="3"/>
    <n v="60"/>
    <n v="18"/>
    <n v="85"/>
    <n v="7"/>
    <s v="Carrier A"/>
    <n v="3.8012531329999999"/>
    <x v="4"/>
    <x v="0"/>
    <n v="21"/>
    <n v="953"/>
    <n v="11"/>
    <n v="68.184919059999999"/>
    <s v="Pending"/>
    <n v="0.72220440200000002"/>
    <s v="Sea"/>
    <x v="2"/>
    <n v="103.916248"/>
  </r>
  <r>
    <x v="2"/>
    <x v="89"/>
    <n v="97.760085579999995"/>
    <n v="10"/>
    <n v="134"/>
    <n v="5924.6825669999998"/>
    <x v="2"/>
    <n v="90"/>
    <n v="1"/>
    <n v="27"/>
    <n v="8"/>
    <s v="Carrier B"/>
    <n v="9.9298162449999996"/>
    <x v="1"/>
    <x v="1"/>
    <n v="23"/>
    <n v="370"/>
    <n v="11"/>
    <n v="46.603873380000003"/>
    <s v="Pending"/>
    <n v="1.9076657340000001"/>
    <s v="Rail"/>
    <x v="0"/>
    <n v="517.49997389999999"/>
  </r>
  <r>
    <x v="1"/>
    <x v="90"/>
    <n v="13.8819135"/>
    <n v="56"/>
    <n v="320"/>
    <n v="9592.63357"/>
    <x v="0"/>
    <n v="66"/>
    <n v="18"/>
    <n v="96"/>
    <n v="7"/>
    <s v="Carrier B"/>
    <n v="7.674430708"/>
    <x v="0"/>
    <x v="3"/>
    <n v="8"/>
    <n v="585"/>
    <n v="8"/>
    <n v="85.675963339999996"/>
    <s v="Pass"/>
    <n v="1.2193822240000001"/>
    <s v="Rail"/>
    <x v="0"/>
    <n v="990.07847249999998"/>
  </r>
  <r>
    <x v="2"/>
    <x v="91"/>
    <n v="62.11196546"/>
    <n v="90"/>
    <n v="916"/>
    <n v="1935.2067939999999"/>
    <x v="3"/>
    <n v="98"/>
    <n v="22"/>
    <n v="85"/>
    <n v="7"/>
    <s v="Carrier B"/>
    <n v="7.4715140839999998"/>
    <x v="3"/>
    <x v="2"/>
    <n v="5"/>
    <n v="207"/>
    <n v="28"/>
    <n v="39.772882500000001"/>
    <s v="Pending"/>
    <n v="0.62600185799999997"/>
    <s v="Rail"/>
    <x v="0"/>
    <n v="996.77831500000002"/>
  </r>
  <r>
    <x v="2"/>
    <x v="92"/>
    <n v="47.71423308"/>
    <n v="44"/>
    <n v="276"/>
    <n v="2100.1297549999999"/>
    <x v="3"/>
    <n v="90"/>
    <n v="25"/>
    <n v="10"/>
    <n v="8"/>
    <s v="Carrier B"/>
    <n v="4.4695000260000004"/>
    <x v="4"/>
    <x v="0"/>
    <n v="4"/>
    <n v="671"/>
    <n v="29"/>
    <n v="62.612690399999998"/>
    <s v="Pass"/>
    <n v="0.33343182500000002"/>
    <s v="Rail"/>
    <x v="0"/>
    <n v="230.0927825"/>
  </r>
  <r>
    <x v="0"/>
    <x v="93"/>
    <n v="69.290830999999997"/>
    <n v="88"/>
    <n v="114"/>
    <n v="4531.4021339999999"/>
    <x v="2"/>
    <n v="63"/>
    <n v="17"/>
    <n v="66"/>
    <n v="1"/>
    <s v="Carrier C"/>
    <n v="7.0064320589999998"/>
    <x v="3"/>
    <x v="4"/>
    <n v="21"/>
    <n v="824"/>
    <n v="20"/>
    <n v="35.633652339999998"/>
    <s v="Fail"/>
    <n v="4.165781795"/>
    <s v="Air"/>
    <x v="2"/>
    <n v="823.52384589999997"/>
  </r>
  <r>
    <x v="2"/>
    <x v="94"/>
    <n v="3.0376887250000002"/>
    <n v="97"/>
    <n v="987"/>
    <n v="7888.3565470000003"/>
    <x v="2"/>
    <n v="77"/>
    <n v="26"/>
    <n v="72"/>
    <n v="9"/>
    <s v="Carrier B"/>
    <n v="6.9429459419999997"/>
    <x v="4"/>
    <x v="2"/>
    <n v="12"/>
    <n v="908"/>
    <n v="14"/>
    <n v="60.387378609999999"/>
    <s v="Pass"/>
    <n v="1.463607498"/>
    <s v="Rail"/>
    <x v="0"/>
    <n v="846.665257"/>
  </r>
  <r>
    <x v="0"/>
    <x v="95"/>
    <n v="77.90392722"/>
    <n v="65"/>
    <n v="672"/>
    <n v="7386.3639439999997"/>
    <x v="2"/>
    <n v="15"/>
    <n v="14"/>
    <n v="26"/>
    <n v="9"/>
    <s v="Carrier B"/>
    <n v="8.6303388699999992"/>
    <x v="3"/>
    <x v="0"/>
    <n v="18"/>
    <n v="450"/>
    <n v="26"/>
    <n v="58.890685769999997"/>
    <s v="Pending"/>
    <n v="1.2108821299999999"/>
    <s v="Air"/>
    <x v="2"/>
    <n v="778.86424139999997"/>
  </r>
  <r>
    <x v="2"/>
    <x v="96"/>
    <n v="24.423131420000001"/>
    <n v="29"/>
    <n v="324"/>
    <n v="7698.4247660000001"/>
    <x v="0"/>
    <n v="67"/>
    <n v="2"/>
    <n v="32"/>
    <n v="3"/>
    <s v="Carrier C"/>
    <n v="5.3528780439999997"/>
    <x v="0"/>
    <x v="0"/>
    <n v="28"/>
    <n v="648"/>
    <n v="28"/>
    <n v="17.803756329999999"/>
    <s v="Pending"/>
    <n v="3.8720476810000002"/>
    <s v="Road"/>
    <x v="2"/>
    <n v="188.7421411"/>
  </r>
  <r>
    <x v="0"/>
    <x v="97"/>
    <n v="3.5261112589999999"/>
    <n v="56"/>
    <n v="62"/>
    <n v="4370.9165800000001"/>
    <x v="3"/>
    <n v="46"/>
    <n v="19"/>
    <n v="4"/>
    <n v="9"/>
    <s v="Carrier A"/>
    <n v="7.9048456109999998"/>
    <x v="3"/>
    <x v="0"/>
    <n v="10"/>
    <n v="535"/>
    <n v="13"/>
    <n v="65.765155930000006"/>
    <s v="Fail"/>
    <n v="3.376237835"/>
    <s v="Road"/>
    <x v="2"/>
    <n v="540.13242290000005"/>
  </r>
  <r>
    <x v="1"/>
    <x v="98"/>
    <n v="19.754604870000001"/>
    <n v="43"/>
    <n v="913"/>
    <n v="8525.9525599999997"/>
    <x v="1"/>
    <n v="53"/>
    <n v="1"/>
    <n v="27"/>
    <n v="7"/>
    <s v="Carrier B"/>
    <n v="1.4098010949999999"/>
    <x v="2"/>
    <x v="4"/>
    <n v="28"/>
    <n v="581"/>
    <n v="9"/>
    <n v="5.6046908640000002"/>
    <s v="Pending"/>
    <n v="2.9081221689999999"/>
    <s v="Rail"/>
    <x v="2"/>
    <n v="882.19886350000002"/>
  </r>
  <r>
    <x v="0"/>
    <x v="99"/>
    <n v="68.5178327"/>
    <n v="17"/>
    <n v="627"/>
    <n v="9185.185829"/>
    <x v="2"/>
    <n v="55"/>
    <n v="8"/>
    <n v="59"/>
    <n v="6"/>
    <s v="Carrier B"/>
    <n v="1.311023756"/>
    <x v="4"/>
    <x v="4"/>
    <n v="29"/>
    <n v="921"/>
    <n v="2"/>
    <n v="38.072898520000003"/>
    <s v="Fail"/>
    <n v="0.34602729100000001"/>
    <s v="Rail"/>
    <x v="0"/>
    <n v="210.743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7BCA1-A3E5-4B99-AAB9-277854EF5827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7:B119" firstHeaderRow="1" firstDataRow="1" firstDataCol="1"/>
  <pivotFields count="24">
    <pivotField showAll="0">
      <items count="4">
        <item x="2"/>
        <item x="0"/>
        <item x="1"/>
        <item t="default"/>
      </items>
    </pivotField>
    <pivotField dataField="1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4">
        <item x="2"/>
        <item x="0"/>
        <item x="1"/>
        <item t="default"/>
      </items>
    </pivotField>
    <pivotField showAll="0"/>
  </pivotFields>
  <rowFields count="1">
    <field x="22"/>
  </rowFields>
  <rowItems count="2">
    <i>
      <x/>
    </i>
    <i t="grand">
      <x/>
    </i>
  </rowItems>
  <colItems count="1">
    <i/>
  </colItems>
  <dataFields count="1">
    <dataField name="Count of SKU" fld="1" subtotal="count" baseField="0" baseItem="0"/>
  </dataFields>
  <pivotTableStyleInfo name="PivotStyleLight16" showRowHeaders="1" showColHeaders="1" showRowStripes="0" showColStripes="0" showLastColumn="1"/>
  <filters count="1">
    <filter fld="2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A071-F0E2-4961-B3A6-267469ABAC16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24"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gener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03CEA-4674-4E75-9D1E-FA5823796A75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6:B102" firstHeaderRow="1" firstDataRow="1" firstDataCol="1"/>
  <pivotFields count="24"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hipping costs" fld="12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A50A-6631-49D2-A65E-AAC761B49E0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B63" firstHeaderRow="1" firstDataRow="1" firstDataCol="1"/>
  <pivotFields count="24">
    <pivotField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Count of SKU" fld="1" subtotal="count" baseField="0" baseItem="0"/>
  </dataFields>
  <pivotTableStyleInfo name="PivotStyleLight16" showRowHeaders="1" showColHeaders="1" showRowStripes="0" showColStripes="0" showLastColumn="1"/>
  <filters count="1">
    <filter fld="1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43E07-891D-4E06-95F5-0585568B7DA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B45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anufacturing costs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8082C-84CF-4D2A-850E-011F5464367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24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78C9B2-775C-4BD3-A9A1-8A89F6A030FA}" autoFormatId="16" applyNumberFormats="0" applyBorderFormats="0" applyFontFormats="0" applyPatternFormats="0" applyAlignmentFormats="0" applyWidthHeightFormats="0">
  <queryTableRefresh nextId="25">
    <queryTableFields count="24">
      <queryTableField id="1" name="Product type" tableColumnId="1"/>
      <queryTableField id="2" name="SKU" tableColumnId="2"/>
      <queryTableField id="3" name="Price" tableColumnId="3"/>
      <queryTableField id="4" name="Availability" tableColumnId="4"/>
      <queryTableField id="5" name="Number of products sold" tableColumnId="5"/>
      <queryTableField id="6" name="Revenue generated" tableColumnId="6"/>
      <queryTableField id="7" name="Customer demographics" tableColumnId="7"/>
      <queryTableField id="8" name="Stock levels" tableColumnId="8"/>
      <queryTableField id="9" name="Lead times" tableColumnId="9"/>
      <queryTableField id="10" name="Order quantities" tableColumnId="10"/>
      <queryTableField id="11" name="Shipping times" tableColumnId="11"/>
      <queryTableField id="12" name="Shipping carriers" tableColumnId="12"/>
      <queryTableField id="13" name="Shipping costs" tableColumnId="13"/>
      <queryTableField id="14" name="Supplier name" tableColumnId="14"/>
      <queryTableField id="15" name="Location" tableColumnId="15"/>
      <queryTableField id="16" name="Lead time" tableColumnId="16"/>
      <queryTableField id="17" name="Production volumes" tableColumnId="17"/>
      <queryTableField id="18" name="Manufacturing lead time" tableColumnId="18"/>
      <queryTableField id="19" name="Manufacturing costs" tableColumnId="19"/>
      <queryTableField id="20" name="Inspection results" tableColumnId="20"/>
      <queryTableField id="21" name="Defect rates" tableColumnId="21"/>
      <queryTableField id="22" name="Transportation modes" tableColumnId="22"/>
      <queryTableField id="23" name="Routes" tableColumnId="23"/>
      <queryTableField id="24" name="Costs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92BDB-4ACD-4334-AC46-D48084BAE67F}" name="supply_chain_data" displayName="supply_chain_data" ref="A1:X101" tableType="queryTable" totalsRowShown="0">
  <autoFilter ref="A1:X101" xr:uid="{8F592BDB-4ACD-4334-AC46-D48084BAE67F}"/>
  <tableColumns count="24">
    <tableColumn id="1" xr3:uid="{5635D32B-8F63-428D-B6BB-65C5A9716E4D}" uniqueName="1" name="Product type" queryTableFieldId="1" dataDxfId="8"/>
    <tableColumn id="2" xr3:uid="{A34A4EE2-3D36-469B-8E52-BCF5C92F4295}" uniqueName="2" name="SKU" queryTableFieldId="2" dataDxfId="7"/>
    <tableColumn id="3" xr3:uid="{0439B99F-2CA9-4E77-B098-0B8C82763041}" uniqueName="3" name="Price" queryTableFieldId="3"/>
    <tableColumn id="4" xr3:uid="{128C1DC9-2CC9-4B95-A5D1-F8C39CD8BF4D}" uniqueName="4" name="Availability" queryTableFieldId="4"/>
    <tableColumn id="5" xr3:uid="{5E73F9FB-E97B-4F01-B8E2-E2AF80EA9C97}" uniqueName="5" name="Number of products sold" queryTableFieldId="5"/>
    <tableColumn id="6" xr3:uid="{123C12C2-C21C-4E5C-A45C-4D1B1F83A1E5}" uniqueName="6" name="Revenue generated" queryTableFieldId="6"/>
    <tableColumn id="7" xr3:uid="{858AECFE-8B22-4171-9F59-16056D8883E1}" uniqueName="7" name="Customer demographics" queryTableFieldId="7" dataDxfId="6"/>
    <tableColumn id="8" xr3:uid="{3C155556-AF79-43D0-8FEC-6B979C4C8357}" uniqueName="8" name="Stock levels" queryTableFieldId="8"/>
    <tableColumn id="9" xr3:uid="{D09B0F9F-01FC-41F5-A7CF-684038D2B47C}" uniqueName="9" name="Lead times" queryTableFieldId="9"/>
    <tableColumn id="10" xr3:uid="{E6703BA5-02AD-4037-A795-54DF337DAE1C}" uniqueName="10" name="Order quantities" queryTableFieldId="10"/>
    <tableColumn id="11" xr3:uid="{3E5FA01F-E314-4F10-8143-FF752918A4E6}" uniqueName="11" name="Shipping times" queryTableFieldId="11"/>
    <tableColumn id="12" xr3:uid="{66F8505A-6437-4D07-8DF2-321A6DA4EFC8}" uniqueName="12" name="Shipping carriers" queryTableFieldId="12" dataDxfId="5"/>
    <tableColumn id="13" xr3:uid="{0C0ED5A5-6D55-421B-A6EA-47B3EB18BC85}" uniqueName="13" name="Shipping costs" queryTableFieldId="13"/>
    <tableColumn id="14" xr3:uid="{0A123642-8102-4BC6-AF8C-63B84B82FB65}" uniqueName="14" name="Supplier name" queryTableFieldId="14" dataDxfId="4"/>
    <tableColumn id="15" xr3:uid="{A494A44E-99E2-438E-A2E2-F24E96E298BE}" uniqueName="15" name="Location" queryTableFieldId="15" dataDxfId="3"/>
    <tableColumn id="16" xr3:uid="{1EEC7146-3B2F-4A9A-8791-0106CAFD7BF4}" uniqueName="16" name="Lead time" queryTableFieldId="16"/>
    <tableColumn id="17" xr3:uid="{4F4AB58C-6112-4658-BAE7-031F6BD4331F}" uniqueName="17" name="Production volumes" queryTableFieldId="17"/>
    <tableColumn id="18" xr3:uid="{09A1AF05-1B7C-42E4-A916-16413E5B42A0}" uniqueName="18" name="Manufacturing lead time" queryTableFieldId="18"/>
    <tableColumn id="19" xr3:uid="{5A6E5440-C5E2-4D42-8E0E-F9F5D2138663}" uniqueName="19" name="Manufacturing costs" queryTableFieldId="19"/>
    <tableColumn id="20" xr3:uid="{8F9FE05F-76F5-46E9-B40E-6ECD6331A7E0}" uniqueName="20" name="Inspection results" queryTableFieldId="20" dataDxfId="2"/>
    <tableColumn id="21" xr3:uid="{220223A1-A279-41E9-BC28-5AEC93345027}" uniqueName="21" name="Defect rates" queryTableFieldId="21"/>
    <tableColumn id="22" xr3:uid="{AE0EB48B-00AC-49F2-A494-8A8E2F76F263}" uniqueName="22" name="Transportation modes" queryTableFieldId="22" dataDxfId="1"/>
    <tableColumn id="23" xr3:uid="{6C99E050-141D-4D6F-A4FF-184841E67CF2}" uniqueName="23" name="Routes" queryTableFieldId="23" dataDxfId="0"/>
    <tableColumn id="24" xr3:uid="{CA1598EB-36BC-474E-A4AF-708B518A1C05}" uniqueName="24" name="Costs" queryTableField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B4E3-CE39-4194-8973-BE5531F221EA}">
  <dimension ref="A1:X101"/>
  <sheetViews>
    <sheetView tabSelected="1" workbookViewId="0">
      <selection activeCell="D26" sqref="D26"/>
    </sheetView>
  </sheetViews>
  <sheetFormatPr defaultRowHeight="14.4" x14ac:dyDescent="0.3"/>
  <cols>
    <col min="1" max="1" width="14.109375" bestFit="1" customWidth="1"/>
    <col min="2" max="2" width="6.6640625" bestFit="1" customWidth="1"/>
    <col min="3" max="3" width="12" bestFit="1" customWidth="1"/>
    <col min="4" max="4" width="12.44140625" bestFit="1" customWidth="1"/>
    <col min="5" max="5" width="24.44140625" bestFit="1" customWidth="1"/>
    <col min="6" max="6" width="19.77734375" bestFit="1" customWidth="1"/>
    <col min="7" max="7" width="24" bestFit="1" customWidth="1"/>
    <col min="8" max="8" width="13" bestFit="1" customWidth="1"/>
    <col min="9" max="9" width="12.21875" bestFit="1" customWidth="1"/>
    <col min="10" max="10" width="16.88671875" bestFit="1" customWidth="1"/>
    <col min="11" max="11" width="15.6640625" bestFit="1" customWidth="1"/>
    <col min="12" max="12" width="17.21875" bestFit="1" customWidth="1"/>
    <col min="13" max="13" width="15.33203125" bestFit="1" customWidth="1"/>
    <col min="14" max="14" width="15.44140625" bestFit="1" customWidth="1"/>
    <col min="15" max="15" width="10.44140625" bestFit="1" customWidth="1"/>
    <col min="16" max="16" width="11.44140625" bestFit="1" customWidth="1"/>
    <col min="17" max="17" width="20.33203125" bestFit="1" customWidth="1"/>
    <col min="18" max="18" width="24.33203125" bestFit="1" customWidth="1"/>
    <col min="19" max="19" width="20.6640625" bestFit="1" customWidth="1"/>
    <col min="20" max="20" width="18" bestFit="1" customWidth="1"/>
    <col min="21" max="21" width="13.21875" bestFit="1" customWidth="1"/>
    <col min="22" max="22" width="22" bestFit="1" customWidth="1"/>
    <col min="23" max="23" width="9" bestFit="1" customWidth="1"/>
    <col min="24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69.808005539999996</v>
      </c>
      <c r="D2">
        <v>55</v>
      </c>
      <c r="E2">
        <v>802</v>
      </c>
      <c r="F2">
        <v>8661.9967919999999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2.9565721389999999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</v>
      </c>
      <c r="T2" t="s">
        <v>30</v>
      </c>
      <c r="U2">
        <v>0.226410361</v>
      </c>
      <c r="V2" t="s">
        <v>31</v>
      </c>
      <c r="W2" t="s">
        <v>32</v>
      </c>
      <c r="X2">
        <v>187.75207549999999</v>
      </c>
    </row>
    <row r="3" spans="1:24" x14ac:dyDescent="0.3">
      <c r="A3" t="s">
        <v>33</v>
      </c>
      <c r="B3" t="s">
        <v>34</v>
      </c>
      <c r="C3">
        <v>14.843523279999999</v>
      </c>
      <c r="D3">
        <v>95</v>
      </c>
      <c r="E3">
        <v>736</v>
      </c>
      <c r="F3">
        <v>7460.9000649999998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9.7165747709999994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33.616768950000001</v>
      </c>
      <c r="T3" t="s">
        <v>30</v>
      </c>
      <c r="U3">
        <v>4.8540680260000002</v>
      </c>
      <c r="V3" t="s">
        <v>31</v>
      </c>
      <c r="W3" t="s">
        <v>32</v>
      </c>
      <c r="X3">
        <v>503.06557909999998</v>
      </c>
    </row>
    <row r="4" spans="1:24" x14ac:dyDescent="0.3">
      <c r="A4" t="s">
        <v>24</v>
      </c>
      <c r="B4" t="s">
        <v>37</v>
      </c>
      <c r="C4">
        <v>11.31968329</v>
      </c>
      <c r="D4">
        <v>34</v>
      </c>
      <c r="E4">
        <v>8</v>
      </c>
      <c r="F4">
        <v>9577.7496260000007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8.0544792619999992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30.688019350000001</v>
      </c>
      <c r="T4" t="s">
        <v>30</v>
      </c>
      <c r="U4">
        <v>4.5805926189999999</v>
      </c>
      <c r="V4" t="s">
        <v>40</v>
      </c>
      <c r="W4" t="s">
        <v>41</v>
      </c>
      <c r="X4">
        <v>141.9202818</v>
      </c>
    </row>
    <row r="5" spans="1:24" x14ac:dyDescent="0.3">
      <c r="A5" t="s">
        <v>33</v>
      </c>
      <c r="B5" t="s">
        <v>42</v>
      </c>
      <c r="C5">
        <v>61.163343019999999</v>
      </c>
      <c r="D5">
        <v>68</v>
      </c>
      <c r="E5">
        <v>83</v>
      </c>
      <c r="F5">
        <v>7766.8364259999998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1.729568564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35.624741399999998</v>
      </c>
      <c r="T5" t="s">
        <v>46</v>
      </c>
      <c r="U5">
        <v>4.7466486210000003</v>
      </c>
      <c r="V5" t="s">
        <v>47</v>
      </c>
      <c r="W5" t="s">
        <v>48</v>
      </c>
      <c r="X5">
        <v>254.7761592</v>
      </c>
    </row>
    <row r="6" spans="1:24" x14ac:dyDescent="0.3">
      <c r="A6" t="s">
        <v>33</v>
      </c>
      <c r="B6" t="s">
        <v>49</v>
      </c>
      <c r="C6">
        <v>4.8054960360000001</v>
      </c>
      <c r="D6">
        <v>26</v>
      </c>
      <c r="E6">
        <v>871</v>
      </c>
      <c r="F6">
        <v>2686.5051520000002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3.8905479160000001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92.065160599999999</v>
      </c>
      <c r="T6" t="s">
        <v>46</v>
      </c>
      <c r="U6">
        <v>3.1455795229999999</v>
      </c>
      <c r="V6" t="s">
        <v>40</v>
      </c>
      <c r="W6" t="s">
        <v>48</v>
      </c>
      <c r="X6">
        <v>923.44063170000004</v>
      </c>
    </row>
    <row r="7" spans="1:24" x14ac:dyDescent="0.3">
      <c r="A7" t="s">
        <v>24</v>
      </c>
      <c r="B7" t="s">
        <v>51</v>
      </c>
      <c r="C7">
        <v>1.699976014</v>
      </c>
      <c r="D7">
        <v>87</v>
      </c>
      <c r="E7">
        <v>147</v>
      </c>
      <c r="F7">
        <v>2828.3487460000001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4.4440988639999999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56.766475560000003</v>
      </c>
      <c r="T7" t="s">
        <v>46</v>
      </c>
      <c r="U7">
        <v>2.779193512</v>
      </c>
      <c r="V7" t="s">
        <v>31</v>
      </c>
      <c r="W7" t="s">
        <v>48</v>
      </c>
      <c r="X7">
        <v>235.4612367</v>
      </c>
    </row>
    <row r="8" spans="1:24" x14ac:dyDescent="0.3">
      <c r="A8" t="s">
        <v>33</v>
      </c>
      <c r="B8" t="s">
        <v>54</v>
      </c>
      <c r="C8">
        <v>4.078332863</v>
      </c>
      <c r="D8">
        <v>48</v>
      </c>
      <c r="E8">
        <v>65</v>
      </c>
      <c r="F8">
        <v>7823.4765600000001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3.8807633030000002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1.08506857</v>
      </c>
      <c r="T8" t="s">
        <v>30</v>
      </c>
      <c r="U8">
        <v>1.0009106189999999</v>
      </c>
      <c r="V8" t="s">
        <v>56</v>
      </c>
      <c r="W8" t="s">
        <v>48</v>
      </c>
      <c r="X8">
        <v>134.36909689999999</v>
      </c>
    </row>
    <row r="9" spans="1:24" x14ac:dyDescent="0.3">
      <c r="A9" t="s">
        <v>57</v>
      </c>
      <c r="B9" t="s">
        <v>58</v>
      </c>
      <c r="C9">
        <v>42.958384379999998</v>
      </c>
      <c r="D9">
        <v>59</v>
      </c>
      <c r="E9">
        <v>426</v>
      </c>
      <c r="F9">
        <v>8496.1038129999997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2.3483387840000001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99.466108599999998</v>
      </c>
      <c r="T9" t="s">
        <v>46</v>
      </c>
      <c r="U9">
        <v>0.39817718699999999</v>
      </c>
      <c r="V9" t="s">
        <v>31</v>
      </c>
      <c r="W9" t="s">
        <v>41</v>
      </c>
      <c r="X9">
        <v>802.0563118</v>
      </c>
    </row>
    <row r="10" spans="1:24" x14ac:dyDescent="0.3">
      <c r="A10" t="s">
        <v>57</v>
      </c>
      <c r="B10" t="s">
        <v>59</v>
      </c>
      <c r="C10">
        <v>68.717596749999998</v>
      </c>
      <c r="D10">
        <v>78</v>
      </c>
      <c r="E10">
        <v>150</v>
      </c>
      <c r="F10">
        <v>7517.3632109999999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3.4047338570000001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11.42302714</v>
      </c>
      <c r="T10" t="s">
        <v>30</v>
      </c>
      <c r="U10">
        <v>2.7098626910000001</v>
      </c>
      <c r="V10" t="s">
        <v>56</v>
      </c>
      <c r="W10" t="s">
        <v>32</v>
      </c>
      <c r="X10">
        <v>505.55713420000001</v>
      </c>
    </row>
    <row r="11" spans="1:24" x14ac:dyDescent="0.3">
      <c r="A11" t="s">
        <v>33</v>
      </c>
      <c r="B11" t="s">
        <v>60</v>
      </c>
      <c r="C11">
        <v>64.015732940000007</v>
      </c>
      <c r="D11">
        <v>35</v>
      </c>
      <c r="E11">
        <v>980</v>
      </c>
      <c r="F11">
        <v>4971.1459880000002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47.957601629999999</v>
      </c>
      <c r="T11" t="s">
        <v>30</v>
      </c>
      <c r="U11">
        <v>3.8446144790000001</v>
      </c>
      <c r="V11" t="s">
        <v>47</v>
      </c>
      <c r="W11" t="s">
        <v>32</v>
      </c>
      <c r="X11">
        <v>995.9294615</v>
      </c>
    </row>
    <row r="12" spans="1:24" x14ac:dyDescent="0.3">
      <c r="A12" t="s">
        <v>33</v>
      </c>
      <c r="B12" t="s">
        <v>63</v>
      </c>
      <c r="C12">
        <v>15.70779568</v>
      </c>
      <c r="D12">
        <v>11</v>
      </c>
      <c r="E12">
        <v>996</v>
      </c>
      <c r="F12">
        <v>2330.9658020000002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8.6732112109999999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96.527352789999995</v>
      </c>
      <c r="T12" t="s">
        <v>64</v>
      </c>
      <c r="U12">
        <v>1.7273139280000001</v>
      </c>
      <c r="V12" t="s">
        <v>31</v>
      </c>
      <c r="W12" t="s">
        <v>32</v>
      </c>
      <c r="X12">
        <v>806.10317769999995</v>
      </c>
    </row>
    <row r="13" spans="1:24" x14ac:dyDescent="0.3">
      <c r="A13" t="s">
        <v>33</v>
      </c>
      <c r="B13" t="s">
        <v>65</v>
      </c>
      <c r="C13">
        <v>90.635459979999993</v>
      </c>
      <c r="D13">
        <v>95</v>
      </c>
      <c r="E13">
        <v>960</v>
      </c>
      <c r="F13">
        <v>6099.9441159999997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4.5239431239999996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27.592363089999999</v>
      </c>
      <c r="T13" t="s">
        <v>30</v>
      </c>
      <c r="U13">
        <v>2.1169820999999998E-2</v>
      </c>
      <c r="V13" t="s">
        <v>40</v>
      </c>
      <c r="W13" t="s">
        <v>48</v>
      </c>
      <c r="X13">
        <v>126.72303340000001</v>
      </c>
    </row>
    <row r="14" spans="1:24" x14ac:dyDescent="0.3">
      <c r="A14" t="s">
        <v>24</v>
      </c>
      <c r="B14" t="s">
        <v>66</v>
      </c>
      <c r="C14">
        <v>71.213389079999999</v>
      </c>
      <c r="D14">
        <v>41</v>
      </c>
      <c r="E14">
        <v>336</v>
      </c>
      <c r="F14">
        <v>2873.741446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32.321286209999997</v>
      </c>
      <c r="T14" t="s">
        <v>46</v>
      </c>
      <c r="U14">
        <v>2.161253748</v>
      </c>
      <c r="V14" t="s">
        <v>31</v>
      </c>
      <c r="W14" t="s">
        <v>32</v>
      </c>
      <c r="X14">
        <v>402.96878909999998</v>
      </c>
    </row>
    <row r="15" spans="1:24" x14ac:dyDescent="0.3">
      <c r="A15" t="s">
        <v>33</v>
      </c>
      <c r="B15" t="s">
        <v>67</v>
      </c>
      <c r="C15">
        <v>16.160393320000001</v>
      </c>
      <c r="D15">
        <v>5</v>
      </c>
      <c r="E15">
        <v>249</v>
      </c>
      <c r="F15">
        <v>4052.7384160000001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9.5372830610000001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97.829050109999997</v>
      </c>
      <c r="T15" t="s">
        <v>30</v>
      </c>
      <c r="U15">
        <v>1.6310742300000001</v>
      </c>
      <c r="V15" t="s">
        <v>31</v>
      </c>
      <c r="W15" t="s">
        <v>32</v>
      </c>
      <c r="X15">
        <v>547.24100520000002</v>
      </c>
    </row>
    <row r="16" spans="1:24" x14ac:dyDescent="0.3">
      <c r="A16" t="s">
        <v>33</v>
      </c>
      <c r="B16" t="s">
        <v>68</v>
      </c>
      <c r="C16">
        <v>99.171328639999999</v>
      </c>
      <c r="D16">
        <v>26</v>
      </c>
      <c r="E16">
        <v>562</v>
      </c>
      <c r="F16">
        <v>8653.5709260000003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5.7914366299999998</v>
      </c>
      <c r="T16" t="s">
        <v>30</v>
      </c>
      <c r="U16">
        <v>0.100682852</v>
      </c>
      <c r="V16" t="s">
        <v>40</v>
      </c>
      <c r="W16" t="s">
        <v>32</v>
      </c>
      <c r="X16">
        <v>929.23528999999996</v>
      </c>
    </row>
    <row r="17" spans="1:24" x14ac:dyDescent="0.3">
      <c r="A17" t="s">
        <v>33</v>
      </c>
      <c r="B17" t="s">
        <v>69</v>
      </c>
      <c r="C17">
        <v>36.989244929999998</v>
      </c>
      <c r="D17">
        <v>94</v>
      </c>
      <c r="E17">
        <v>469</v>
      </c>
      <c r="F17">
        <v>5442.0867850000004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2.4220397230000001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97.121281749999994</v>
      </c>
      <c r="T17" t="s">
        <v>64</v>
      </c>
      <c r="U17">
        <v>2.2644057609999999</v>
      </c>
      <c r="V17" t="s">
        <v>56</v>
      </c>
      <c r="W17" t="s">
        <v>32</v>
      </c>
      <c r="X17">
        <v>127.8618</v>
      </c>
    </row>
    <row r="18" spans="1:24" x14ac:dyDescent="0.3">
      <c r="A18" t="s">
        <v>33</v>
      </c>
      <c r="B18" t="s">
        <v>70</v>
      </c>
      <c r="C18">
        <v>7.54717211</v>
      </c>
      <c r="D18">
        <v>74</v>
      </c>
      <c r="E18">
        <v>280</v>
      </c>
      <c r="F18">
        <v>6453.7979679999999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4.1913245860000004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77.106342499999997</v>
      </c>
      <c r="T18" t="s">
        <v>64</v>
      </c>
      <c r="U18">
        <v>1.0125630889999999</v>
      </c>
      <c r="V18" t="s">
        <v>40</v>
      </c>
      <c r="W18" t="s">
        <v>48</v>
      </c>
      <c r="X18">
        <v>865.52577980000001</v>
      </c>
    </row>
    <row r="19" spans="1:24" x14ac:dyDescent="0.3">
      <c r="A19" t="s">
        <v>57</v>
      </c>
      <c r="B19" t="s">
        <v>71</v>
      </c>
      <c r="C19">
        <v>81.46253437</v>
      </c>
      <c r="D19">
        <v>82</v>
      </c>
      <c r="E19">
        <v>126</v>
      </c>
      <c r="F19">
        <v>2629.3964350000001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47.67968037</v>
      </c>
      <c r="T19" t="s">
        <v>46</v>
      </c>
      <c r="U19">
        <v>0.102020755</v>
      </c>
      <c r="V19" t="s">
        <v>40</v>
      </c>
      <c r="W19" t="s">
        <v>41</v>
      </c>
      <c r="X19">
        <v>670.93439079999996</v>
      </c>
    </row>
    <row r="20" spans="1:24" x14ac:dyDescent="0.3">
      <c r="A20" t="s">
        <v>24</v>
      </c>
      <c r="B20" t="s">
        <v>72</v>
      </c>
      <c r="C20">
        <v>36.443627769999999</v>
      </c>
      <c r="D20">
        <v>23</v>
      </c>
      <c r="E20">
        <v>620</v>
      </c>
      <c r="F20">
        <v>9364.6735050000007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4.3392247140000002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27.107980850000001</v>
      </c>
      <c r="T20" t="s">
        <v>30</v>
      </c>
      <c r="U20">
        <v>2.231939111</v>
      </c>
      <c r="V20" t="s">
        <v>56</v>
      </c>
      <c r="W20" t="s">
        <v>48</v>
      </c>
      <c r="X20">
        <v>593.48025870000004</v>
      </c>
    </row>
    <row r="21" spans="1:24" x14ac:dyDescent="0.3">
      <c r="A21" t="s">
        <v>33</v>
      </c>
      <c r="B21" t="s">
        <v>73</v>
      </c>
      <c r="C21">
        <v>51.123870089999997</v>
      </c>
      <c r="D21">
        <v>100</v>
      </c>
      <c r="E21">
        <v>187</v>
      </c>
      <c r="F21">
        <v>2553.4955850000001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4.7426358830000002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82.373320590000006</v>
      </c>
      <c r="T21" t="s">
        <v>46</v>
      </c>
      <c r="U21">
        <v>3.6464508649999998</v>
      </c>
      <c r="V21" t="s">
        <v>31</v>
      </c>
      <c r="W21" t="s">
        <v>41</v>
      </c>
      <c r="X21">
        <v>477.30763109999998</v>
      </c>
    </row>
    <row r="22" spans="1:24" x14ac:dyDescent="0.3">
      <c r="A22" t="s">
        <v>33</v>
      </c>
      <c r="B22" t="s">
        <v>74</v>
      </c>
      <c r="C22">
        <v>96.341072440000005</v>
      </c>
      <c r="D22">
        <v>22</v>
      </c>
      <c r="E22">
        <v>320</v>
      </c>
      <c r="F22">
        <v>8128.0276970000004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8.8783346509999994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65.686259609999993</v>
      </c>
      <c r="T22" t="s">
        <v>64</v>
      </c>
      <c r="U22">
        <v>4.2314165739999998</v>
      </c>
      <c r="V22" t="s">
        <v>40</v>
      </c>
      <c r="W22" t="s">
        <v>32</v>
      </c>
      <c r="X22">
        <v>493.87121530000002</v>
      </c>
    </row>
    <row r="23" spans="1:24" x14ac:dyDescent="0.3">
      <c r="A23" t="s">
        <v>57</v>
      </c>
      <c r="B23" t="s">
        <v>75</v>
      </c>
      <c r="C23">
        <v>84.893868979999993</v>
      </c>
      <c r="D23">
        <v>60</v>
      </c>
      <c r="E23">
        <v>601</v>
      </c>
      <c r="F23">
        <v>7087.0526959999997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6.0378837689999996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61.735728950000002</v>
      </c>
      <c r="T23" t="s">
        <v>30</v>
      </c>
      <c r="U23">
        <v>1.8607568000000001E-2</v>
      </c>
      <c r="V23" t="s">
        <v>40</v>
      </c>
      <c r="W23" t="s">
        <v>41</v>
      </c>
      <c r="X23">
        <v>523.36091469999997</v>
      </c>
    </row>
    <row r="24" spans="1:24" x14ac:dyDescent="0.3">
      <c r="A24" t="s">
        <v>24</v>
      </c>
      <c r="B24" t="s">
        <v>76</v>
      </c>
      <c r="C24">
        <v>27.67978089</v>
      </c>
      <c r="D24">
        <v>55</v>
      </c>
      <c r="E24">
        <v>884</v>
      </c>
      <c r="F24">
        <v>2390.807867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9.567648921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50.120839609999997</v>
      </c>
      <c r="T24" t="s">
        <v>46</v>
      </c>
      <c r="U24">
        <v>2.5912754730000001</v>
      </c>
      <c r="V24" t="s">
        <v>47</v>
      </c>
      <c r="W24" t="s">
        <v>41</v>
      </c>
      <c r="X24">
        <v>205.5719958</v>
      </c>
    </row>
    <row r="25" spans="1:24" x14ac:dyDescent="0.3">
      <c r="A25" t="s">
        <v>57</v>
      </c>
      <c r="B25" t="s">
        <v>77</v>
      </c>
      <c r="C25">
        <v>4.3243411859999998</v>
      </c>
      <c r="D25">
        <v>30</v>
      </c>
      <c r="E25">
        <v>391</v>
      </c>
      <c r="F25">
        <v>8858.3675710000007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2.9248576009999998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</v>
      </c>
      <c r="T25" t="s">
        <v>30</v>
      </c>
      <c r="U25">
        <v>1.3422915630000001</v>
      </c>
      <c r="V25" t="s">
        <v>47</v>
      </c>
      <c r="W25" t="s">
        <v>48</v>
      </c>
      <c r="X25">
        <v>196.32944610000001</v>
      </c>
    </row>
    <row r="26" spans="1:24" x14ac:dyDescent="0.3">
      <c r="A26" t="s">
        <v>24</v>
      </c>
      <c r="B26" t="s">
        <v>78</v>
      </c>
      <c r="C26">
        <v>4.1563083589999996</v>
      </c>
      <c r="D26">
        <v>32</v>
      </c>
      <c r="E26">
        <v>209</v>
      </c>
      <c r="F26">
        <v>9049.0778609999998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9.7412916890000005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40.382359700000002</v>
      </c>
      <c r="T26" t="s">
        <v>30</v>
      </c>
      <c r="U26">
        <v>3.6913102929999999</v>
      </c>
      <c r="V26" t="s">
        <v>40</v>
      </c>
      <c r="W26" t="s">
        <v>48</v>
      </c>
      <c r="X26">
        <v>758.72477260000005</v>
      </c>
    </row>
    <row r="27" spans="1:24" x14ac:dyDescent="0.3">
      <c r="A27" t="s">
        <v>24</v>
      </c>
      <c r="B27" t="s">
        <v>79</v>
      </c>
      <c r="C27">
        <v>39.629343990000002</v>
      </c>
      <c r="D27">
        <v>73</v>
      </c>
      <c r="E27">
        <v>142</v>
      </c>
      <c r="F27">
        <v>2174.7770540000001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2.2310736809999998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78.280383119999996</v>
      </c>
      <c r="T27" t="s">
        <v>30</v>
      </c>
      <c r="U27">
        <v>3.7972312170000002</v>
      </c>
      <c r="V27" t="s">
        <v>31</v>
      </c>
      <c r="W27" t="s">
        <v>32</v>
      </c>
      <c r="X27">
        <v>458.53594570000001</v>
      </c>
    </row>
    <row r="28" spans="1:24" x14ac:dyDescent="0.3">
      <c r="A28" t="s">
        <v>24</v>
      </c>
      <c r="B28" t="s">
        <v>80</v>
      </c>
      <c r="C28">
        <v>97.446946620000006</v>
      </c>
      <c r="D28">
        <v>9</v>
      </c>
      <c r="E28">
        <v>353</v>
      </c>
      <c r="F28">
        <v>3716.4933259999998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6.5075486209999998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15.972229759999999</v>
      </c>
      <c r="T28" t="s">
        <v>64</v>
      </c>
      <c r="U28">
        <v>2.1193197370000001</v>
      </c>
      <c r="V28" t="s">
        <v>47</v>
      </c>
      <c r="W28" t="s">
        <v>48</v>
      </c>
      <c r="X28">
        <v>617.8669165</v>
      </c>
    </row>
    <row r="29" spans="1:24" x14ac:dyDescent="0.3">
      <c r="A29" t="s">
        <v>57</v>
      </c>
      <c r="B29" t="s">
        <v>81</v>
      </c>
      <c r="C29">
        <v>92.557360810000006</v>
      </c>
      <c r="D29">
        <v>42</v>
      </c>
      <c r="E29">
        <v>352</v>
      </c>
      <c r="F29">
        <v>2686.4572240000002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7.4067509530000004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10.528245070000001</v>
      </c>
      <c r="T29" t="s">
        <v>46</v>
      </c>
      <c r="U29">
        <v>2.8646678379999999</v>
      </c>
      <c r="V29" t="s">
        <v>56</v>
      </c>
      <c r="W29" t="s">
        <v>32</v>
      </c>
      <c r="X29">
        <v>762.45918219999999</v>
      </c>
    </row>
    <row r="30" spans="1:24" x14ac:dyDescent="0.3">
      <c r="A30" t="s">
        <v>57</v>
      </c>
      <c r="B30" t="s">
        <v>82</v>
      </c>
      <c r="C30">
        <v>2.3972747060000001</v>
      </c>
      <c r="D30">
        <v>12</v>
      </c>
      <c r="E30">
        <v>394</v>
      </c>
      <c r="F30">
        <v>6117.3246150000004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9.8981405079999991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59.429381810000002</v>
      </c>
      <c r="T30" t="s">
        <v>46</v>
      </c>
      <c r="U30">
        <v>0.81575707900000005</v>
      </c>
      <c r="V30" t="s">
        <v>40</v>
      </c>
      <c r="W30" t="s">
        <v>48</v>
      </c>
      <c r="X30">
        <v>123.4370275</v>
      </c>
    </row>
    <row r="31" spans="1:24" x14ac:dyDescent="0.3">
      <c r="A31" t="s">
        <v>57</v>
      </c>
      <c r="B31" t="s">
        <v>83</v>
      </c>
      <c r="C31">
        <v>63.44755919</v>
      </c>
      <c r="D31">
        <v>3</v>
      </c>
      <c r="E31">
        <v>253</v>
      </c>
      <c r="F31">
        <v>8318.9031950000008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8.1009731449999993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39.292875590000001</v>
      </c>
      <c r="T31" t="s">
        <v>64</v>
      </c>
      <c r="U31">
        <v>3.8780989369999999</v>
      </c>
      <c r="V31" t="s">
        <v>31</v>
      </c>
      <c r="W31" t="s">
        <v>32</v>
      </c>
      <c r="X31">
        <v>764.93537590000005</v>
      </c>
    </row>
    <row r="32" spans="1:24" x14ac:dyDescent="0.3">
      <c r="A32" t="s">
        <v>24</v>
      </c>
      <c r="B32" t="s">
        <v>84</v>
      </c>
      <c r="C32">
        <v>8.0228592110000001</v>
      </c>
      <c r="D32">
        <v>10</v>
      </c>
      <c r="E32">
        <v>327</v>
      </c>
      <c r="F32">
        <v>2766.3423670000002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8.9545283149999992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51.634893400000003</v>
      </c>
      <c r="T32" t="s">
        <v>30</v>
      </c>
      <c r="U32">
        <v>0.96539470500000002</v>
      </c>
      <c r="V32" t="s">
        <v>31</v>
      </c>
      <c r="W32" t="s">
        <v>41</v>
      </c>
      <c r="X32">
        <v>880.08098819999998</v>
      </c>
    </row>
    <row r="33" spans="1:24" x14ac:dyDescent="0.3">
      <c r="A33" t="s">
        <v>33</v>
      </c>
      <c r="B33" t="s">
        <v>85</v>
      </c>
      <c r="C33">
        <v>50.847393050000001</v>
      </c>
      <c r="D33">
        <v>28</v>
      </c>
      <c r="E33">
        <v>168</v>
      </c>
      <c r="F33">
        <v>9655.1351030000005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2.6796609650000001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60.251145659999999</v>
      </c>
      <c r="T33" t="s">
        <v>30</v>
      </c>
      <c r="U33">
        <v>2.989000007</v>
      </c>
      <c r="V33" t="s">
        <v>47</v>
      </c>
      <c r="W33" t="s">
        <v>41</v>
      </c>
      <c r="X33">
        <v>609.37920659999997</v>
      </c>
    </row>
    <row r="34" spans="1:24" x14ac:dyDescent="0.3">
      <c r="A34" t="s">
        <v>33</v>
      </c>
      <c r="B34" t="s">
        <v>86</v>
      </c>
      <c r="C34">
        <v>79.209936020000001</v>
      </c>
      <c r="D34">
        <v>43</v>
      </c>
      <c r="E34">
        <v>781</v>
      </c>
      <c r="F34">
        <v>9571.5504870000004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6.5991049009999996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29.692467149999999</v>
      </c>
      <c r="T34" t="s">
        <v>64</v>
      </c>
      <c r="U34">
        <v>1.946036119</v>
      </c>
      <c r="V34" t="s">
        <v>31</v>
      </c>
      <c r="W34" t="s">
        <v>48</v>
      </c>
      <c r="X34">
        <v>761.17390950000004</v>
      </c>
    </row>
    <row r="35" spans="1:24" x14ac:dyDescent="0.3">
      <c r="A35" t="s">
        <v>57</v>
      </c>
      <c r="B35" t="s">
        <v>87</v>
      </c>
      <c r="C35">
        <v>64.795434999999998</v>
      </c>
      <c r="D35">
        <v>63</v>
      </c>
      <c r="E35">
        <v>616</v>
      </c>
      <c r="F35">
        <v>5149.9983499999998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</v>
      </c>
      <c r="T35" t="s">
        <v>46</v>
      </c>
      <c r="U35">
        <v>3.5410460119999998</v>
      </c>
      <c r="V35" t="s">
        <v>56</v>
      </c>
      <c r="W35" t="s">
        <v>48</v>
      </c>
      <c r="X35">
        <v>371.25529549999999</v>
      </c>
    </row>
    <row r="36" spans="1:24" x14ac:dyDescent="0.3">
      <c r="A36" t="s">
        <v>33</v>
      </c>
      <c r="B36" t="s">
        <v>88</v>
      </c>
      <c r="C36">
        <v>37.467592330000002</v>
      </c>
      <c r="D36">
        <v>96</v>
      </c>
      <c r="E36">
        <v>602</v>
      </c>
      <c r="F36">
        <v>9061.7108960000005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10.754272820000001</v>
      </c>
      <c r="T36" t="s">
        <v>64</v>
      </c>
      <c r="U36">
        <v>0.64660455900000002</v>
      </c>
      <c r="V36" t="s">
        <v>31</v>
      </c>
      <c r="W36" t="s">
        <v>32</v>
      </c>
      <c r="X36">
        <v>510.35800039999998</v>
      </c>
    </row>
    <row r="37" spans="1:24" x14ac:dyDescent="0.3">
      <c r="A37" t="s">
        <v>57</v>
      </c>
      <c r="B37" t="s">
        <v>89</v>
      </c>
      <c r="C37">
        <v>84.957786819999995</v>
      </c>
      <c r="D37">
        <v>11</v>
      </c>
      <c r="E37">
        <v>449</v>
      </c>
      <c r="F37">
        <v>6541.3293450000001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5.2881899900000002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58.004787039999997</v>
      </c>
      <c r="T37" t="s">
        <v>64</v>
      </c>
      <c r="U37">
        <v>0.54115409800000003</v>
      </c>
      <c r="V37" t="s">
        <v>56</v>
      </c>
      <c r="W37" t="s">
        <v>41</v>
      </c>
      <c r="X37">
        <v>553.42047119999995</v>
      </c>
    </row>
    <row r="38" spans="1:24" x14ac:dyDescent="0.3">
      <c r="A38" t="s">
        <v>33</v>
      </c>
      <c r="B38" t="s">
        <v>90</v>
      </c>
      <c r="C38">
        <v>9.8130025790000008</v>
      </c>
      <c r="D38">
        <v>34</v>
      </c>
      <c r="E38">
        <v>963</v>
      </c>
      <c r="F38">
        <v>7573.4024579999996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2.1079512669999998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45.531364240000002</v>
      </c>
      <c r="T38" t="s">
        <v>46</v>
      </c>
      <c r="U38">
        <v>3.8055333789999999</v>
      </c>
      <c r="V38" t="s">
        <v>40</v>
      </c>
      <c r="W38" t="s">
        <v>41</v>
      </c>
      <c r="X38">
        <v>403.80897420000002</v>
      </c>
    </row>
    <row r="39" spans="1:24" x14ac:dyDescent="0.3">
      <c r="A39" t="s">
        <v>33</v>
      </c>
      <c r="B39" t="s">
        <v>91</v>
      </c>
      <c r="C39">
        <v>23.39984475</v>
      </c>
      <c r="D39">
        <v>5</v>
      </c>
      <c r="E39">
        <v>963</v>
      </c>
      <c r="F39">
        <v>2438.3399300000001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1.5326552739999999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34.343277469999997</v>
      </c>
      <c r="T39" t="s">
        <v>30</v>
      </c>
      <c r="U39">
        <v>2.6102880850000001</v>
      </c>
      <c r="V39" t="s">
        <v>56</v>
      </c>
      <c r="W39" t="s">
        <v>48</v>
      </c>
      <c r="X39">
        <v>183.93296799999999</v>
      </c>
    </row>
    <row r="40" spans="1:24" x14ac:dyDescent="0.3">
      <c r="A40" t="s">
        <v>57</v>
      </c>
      <c r="B40" t="s">
        <v>92</v>
      </c>
      <c r="C40">
        <v>52.075930679999999</v>
      </c>
      <c r="D40">
        <v>75</v>
      </c>
      <c r="E40">
        <v>705</v>
      </c>
      <c r="F40">
        <v>9692.3180400000001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9.2359314369999996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5.9306936459999999</v>
      </c>
      <c r="T40" t="s">
        <v>30</v>
      </c>
      <c r="U40">
        <v>0.61332689900000004</v>
      </c>
      <c r="V40" t="s">
        <v>40</v>
      </c>
      <c r="W40" t="s">
        <v>32</v>
      </c>
      <c r="X40">
        <v>339.67286990000002</v>
      </c>
    </row>
    <row r="41" spans="1:24" x14ac:dyDescent="0.3">
      <c r="A41" t="s">
        <v>33</v>
      </c>
      <c r="B41" t="s">
        <v>93</v>
      </c>
      <c r="C41">
        <v>19.12747727</v>
      </c>
      <c r="D41">
        <v>26</v>
      </c>
      <c r="E41">
        <v>176</v>
      </c>
      <c r="F41">
        <v>1912.4656629999999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5.562503779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9.0058074290000008</v>
      </c>
      <c r="T41" t="s">
        <v>46</v>
      </c>
      <c r="U41">
        <v>1.451972204</v>
      </c>
      <c r="V41" t="s">
        <v>40</v>
      </c>
      <c r="W41" t="s">
        <v>32</v>
      </c>
      <c r="X41">
        <v>653.67299460000004</v>
      </c>
    </row>
    <row r="42" spans="1:24" x14ac:dyDescent="0.3">
      <c r="A42" t="s">
        <v>33</v>
      </c>
      <c r="B42" t="s">
        <v>94</v>
      </c>
      <c r="C42">
        <v>80.541424169999999</v>
      </c>
      <c r="D42">
        <v>97</v>
      </c>
      <c r="E42">
        <v>933</v>
      </c>
      <c r="F42">
        <v>5724.9593500000001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7.2295951399999998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88.179407100000006</v>
      </c>
      <c r="T42" t="s">
        <v>30</v>
      </c>
      <c r="U42">
        <v>4.2132694309999996</v>
      </c>
      <c r="V42" t="s">
        <v>31</v>
      </c>
      <c r="W42" t="s">
        <v>48</v>
      </c>
      <c r="X42">
        <v>529.80872399999998</v>
      </c>
    </row>
    <row r="43" spans="1:24" x14ac:dyDescent="0.3">
      <c r="A43" t="s">
        <v>33</v>
      </c>
      <c r="B43" t="s">
        <v>95</v>
      </c>
      <c r="C43">
        <v>99.113291619999998</v>
      </c>
      <c r="D43">
        <v>35</v>
      </c>
      <c r="E43">
        <v>556</v>
      </c>
      <c r="F43">
        <v>5521.2052590000003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5.7732637440000003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95.332064549999998</v>
      </c>
      <c r="T43" t="s">
        <v>46</v>
      </c>
      <c r="U43">
        <v>4.5302262000000003E-2</v>
      </c>
      <c r="V43" t="s">
        <v>56</v>
      </c>
      <c r="W43" t="s">
        <v>48</v>
      </c>
      <c r="X43">
        <v>275.5243711</v>
      </c>
    </row>
    <row r="44" spans="1:24" x14ac:dyDescent="0.3">
      <c r="A44" t="s">
        <v>33</v>
      </c>
      <c r="B44" t="s">
        <v>96</v>
      </c>
      <c r="C44">
        <v>46.529167610000002</v>
      </c>
      <c r="D44">
        <v>98</v>
      </c>
      <c r="E44">
        <v>155</v>
      </c>
      <c r="F44">
        <v>1839.609426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7.5262483270000002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96.422820639999998</v>
      </c>
      <c r="T44" t="s">
        <v>46</v>
      </c>
      <c r="U44">
        <v>4.9392552890000001</v>
      </c>
      <c r="V44" t="s">
        <v>31</v>
      </c>
      <c r="W44" t="s">
        <v>48</v>
      </c>
      <c r="X44">
        <v>635.65712050000002</v>
      </c>
    </row>
    <row r="45" spans="1:24" x14ac:dyDescent="0.3">
      <c r="A45" t="s">
        <v>24</v>
      </c>
      <c r="B45" t="s">
        <v>97</v>
      </c>
      <c r="C45">
        <v>11.743271780000001</v>
      </c>
      <c r="D45">
        <v>6</v>
      </c>
      <c r="E45">
        <v>598</v>
      </c>
      <c r="F45">
        <v>5737.4255990000001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3.6940212680000002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26.277365960000001</v>
      </c>
      <c r="T45" t="s">
        <v>30</v>
      </c>
      <c r="U45">
        <v>0.37230476800000001</v>
      </c>
      <c r="V45" t="s">
        <v>40</v>
      </c>
      <c r="W45" t="s">
        <v>48</v>
      </c>
      <c r="X45">
        <v>716.04411979999998</v>
      </c>
    </row>
    <row r="46" spans="1:24" x14ac:dyDescent="0.3">
      <c r="A46" t="s">
        <v>57</v>
      </c>
      <c r="B46" t="s">
        <v>98</v>
      </c>
      <c r="C46">
        <v>51.355790910000003</v>
      </c>
      <c r="D46">
        <v>34</v>
      </c>
      <c r="E46">
        <v>919</v>
      </c>
      <c r="F46">
        <v>7152.2860490000003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7.5774496569999998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22.554106619999999</v>
      </c>
      <c r="T46" t="s">
        <v>46</v>
      </c>
      <c r="U46">
        <v>2.96262632</v>
      </c>
      <c r="V46" t="s">
        <v>47</v>
      </c>
      <c r="W46" t="s">
        <v>48</v>
      </c>
      <c r="X46">
        <v>610.4532696</v>
      </c>
    </row>
    <row r="47" spans="1:24" x14ac:dyDescent="0.3">
      <c r="A47" t="s">
        <v>24</v>
      </c>
      <c r="B47" t="s">
        <v>99</v>
      </c>
      <c r="C47">
        <v>33.784138030000001</v>
      </c>
      <c r="D47">
        <v>1</v>
      </c>
      <c r="E47">
        <v>24</v>
      </c>
      <c r="F47">
        <v>5267.9568079999999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5.2151550090000001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66.312544439999996</v>
      </c>
      <c r="T47" t="s">
        <v>64</v>
      </c>
      <c r="U47">
        <v>3.2196046119999999</v>
      </c>
      <c r="V47" t="s">
        <v>47</v>
      </c>
      <c r="W47" t="s">
        <v>48</v>
      </c>
      <c r="X47">
        <v>495.30569700000001</v>
      </c>
    </row>
    <row r="48" spans="1:24" x14ac:dyDescent="0.3">
      <c r="A48" t="s">
        <v>24</v>
      </c>
      <c r="B48" t="s">
        <v>100</v>
      </c>
      <c r="C48">
        <v>27.082207199999999</v>
      </c>
      <c r="D48">
        <v>75</v>
      </c>
      <c r="E48">
        <v>859</v>
      </c>
      <c r="F48">
        <v>2556.7673610000002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4.0709558369999996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77.322353210000003</v>
      </c>
      <c r="T48" t="s">
        <v>30</v>
      </c>
      <c r="U48">
        <v>3.6486105929999999</v>
      </c>
      <c r="V48" t="s">
        <v>31</v>
      </c>
      <c r="W48" t="s">
        <v>32</v>
      </c>
      <c r="X48">
        <v>380.43593709999999</v>
      </c>
    </row>
    <row r="49" spans="1:24" x14ac:dyDescent="0.3">
      <c r="A49" t="s">
        <v>33</v>
      </c>
      <c r="B49" t="s">
        <v>101</v>
      </c>
      <c r="C49">
        <v>95.712135880000005</v>
      </c>
      <c r="D49">
        <v>93</v>
      </c>
      <c r="E49">
        <v>910</v>
      </c>
      <c r="F49">
        <v>7089.4742500000002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8.9787507560000002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19.712992910000001</v>
      </c>
      <c r="T49" t="s">
        <v>30</v>
      </c>
      <c r="U49">
        <v>0.38057358699999999</v>
      </c>
      <c r="V49" t="s">
        <v>47</v>
      </c>
      <c r="W49" t="s">
        <v>48</v>
      </c>
      <c r="X49">
        <v>581.60235509999995</v>
      </c>
    </row>
    <row r="50" spans="1:24" x14ac:dyDescent="0.3">
      <c r="A50" t="s">
        <v>24</v>
      </c>
      <c r="B50" t="s">
        <v>102</v>
      </c>
      <c r="C50">
        <v>76.035544430000002</v>
      </c>
      <c r="D50">
        <v>28</v>
      </c>
      <c r="E50">
        <v>29</v>
      </c>
      <c r="F50">
        <v>7397.0710049999998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7.0958331570000004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</v>
      </c>
      <c r="T50" t="s">
        <v>46</v>
      </c>
      <c r="U50">
        <v>1.698112541</v>
      </c>
      <c r="V50" t="s">
        <v>47</v>
      </c>
      <c r="W50" t="s">
        <v>32</v>
      </c>
      <c r="X50">
        <v>768.65191400000003</v>
      </c>
    </row>
    <row r="51" spans="1:24" x14ac:dyDescent="0.3">
      <c r="A51" t="s">
        <v>57</v>
      </c>
      <c r="B51" t="s">
        <v>103</v>
      </c>
      <c r="C51">
        <v>78.897913209999999</v>
      </c>
      <c r="D51">
        <v>19</v>
      </c>
      <c r="E51">
        <v>99</v>
      </c>
      <c r="F51">
        <v>8001.6132070000003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2.5056210330000002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</v>
      </c>
      <c r="T51" t="s">
        <v>64</v>
      </c>
      <c r="U51">
        <v>2.8258139849999999</v>
      </c>
      <c r="V51" t="s">
        <v>47</v>
      </c>
      <c r="W51" t="s">
        <v>48</v>
      </c>
      <c r="X51">
        <v>336.89016850000002</v>
      </c>
    </row>
    <row r="52" spans="1:24" x14ac:dyDescent="0.3">
      <c r="A52" t="s">
        <v>57</v>
      </c>
      <c r="B52" t="s">
        <v>104</v>
      </c>
      <c r="C52">
        <v>14.20348426</v>
      </c>
      <c r="D52">
        <v>91</v>
      </c>
      <c r="E52">
        <v>633</v>
      </c>
      <c r="F52">
        <v>5910.8853900000004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6.2478609150000004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45.178757920000002</v>
      </c>
      <c r="T52" t="s">
        <v>46</v>
      </c>
      <c r="U52">
        <v>4.7548008050000004</v>
      </c>
      <c r="V52" t="s">
        <v>47</v>
      </c>
      <c r="W52" t="s">
        <v>32</v>
      </c>
      <c r="X52">
        <v>496.24865030000001</v>
      </c>
    </row>
    <row r="53" spans="1:24" x14ac:dyDescent="0.3">
      <c r="A53" t="s">
        <v>24</v>
      </c>
      <c r="B53" t="s">
        <v>105</v>
      </c>
      <c r="C53">
        <v>26.700760970000001</v>
      </c>
      <c r="D53">
        <v>61</v>
      </c>
      <c r="E53">
        <v>154</v>
      </c>
      <c r="F53">
        <v>9866.4654580000006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4.7830005580000003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14.190328340000001</v>
      </c>
      <c r="T53" t="s">
        <v>30</v>
      </c>
      <c r="U53">
        <v>1.772951172</v>
      </c>
      <c r="V53" t="s">
        <v>31</v>
      </c>
      <c r="W53" t="s">
        <v>48</v>
      </c>
      <c r="X53">
        <v>694.98231759999999</v>
      </c>
    </row>
    <row r="54" spans="1:24" x14ac:dyDescent="0.3">
      <c r="A54" t="s">
        <v>33</v>
      </c>
      <c r="B54" t="s">
        <v>106</v>
      </c>
      <c r="C54">
        <v>98.03182966</v>
      </c>
      <c r="D54">
        <v>1</v>
      </c>
      <c r="E54">
        <v>820</v>
      </c>
      <c r="F54">
        <v>9435.7626089999994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8.6310521799999993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9.1668491490000008</v>
      </c>
      <c r="T54" t="s">
        <v>30</v>
      </c>
      <c r="U54">
        <v>2.1224716190000001</v>
      </c>
      <c r="V54" t="s">
        <v>40</v>
      </c>
      <c r="W54" t="s">
        <v>41</v>
      </c>
      <c r="X54">
        <v>602.89849879999997</v>
      </c>
    </row>
    <row r="55" spans="1:24" x14ac:dyDescent="0.3">
      <c r="A55" t="s">
        <v>33</v>
      </c>
      <c r="B55" t="s">
        <v>107</v>
      </c>
      <c r="C55">
        <v>30.341470709999999</v>
      </c>
      <c r="D55">
        <v>93</v>
      </c>
      <c r="E55">
        <v>242</v>
      </c>
      <c r="F55">
        <v>8232.3348289999994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1.0134865660000001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83.344058989999994</v>
      </c>
      <c r="T55" t="s">
        <v>30</v>
      </c>
      <c r="U55">
        <v>1.4103475759999999</v>
      </c>
      <c r="V55" t="s">
        <v>40</v>
      </c>
      <c r="W55" t="s">
        <v>32</v>
      </c>
      <c r="X55">
        <v>750.73784069999999</v>
      </c>
    </row>
    <row r="56" spans="1:24" x14ac:dyDescent="0.3">
      <c r="A56" t="s">
        <v>24</v>
      </c>
      <c r="B56" t="s">
        <v>108</v>
      </c>
      <c r="C56">
        <v>31.146243160000001</v>
      </c>
      <c r="D56">
        <v>11</v>
      </c>
      <c r="E56">
        <v>622</v>
      </c>
      <c r="F56">
        <v>6088.0214800000003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4.3051034709999998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30.186023380000002</v>
      </c>
      <c r="T56" t="s">
        <v>64</v>
      </c>
      <c r="U56">
        <v>2.478771976</v>
      </c>
      <c r="V56" t="s">
        <v>31</v>
      </c>
      <c r="W56" t="s">
        <v>32</v>
      </c>
      <c r="X56">
        <v>814.06999659999997</v>
      </c>
    </row>
    <row r="57" spans="1:24" x14ac:dyDescent="0.3">
      <c r="A57" t="s">
        <v>24</v>
      </c>
      <c r="B57" t="s">
        <v>109</v>
      </c>
      <c r="C57">
        <v>79.855058339999999</v>
      </c>
      <c r="D57">
        <v>16</v>
      </c>
      <c r="E57">
        <v>701</v>
      </c>
      <c r="F57">
        <v>2925.67517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5.0143649549999996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30.32354526</v>
      </c>
      <c r="T57" t="s">
        <v>46</v>
      </c>
      <c r="U57">
        <v>4.5489196590000001</v>
      </c>
      <c r="V57" t="s">
        <v>56</v>
      </c>
      <c r="W57" t="s">
        <v>32</v>
      </c>
      <c r="X57">
        <v>323.01292799999999</v>
      </c>
    </row>
    <row r="58" spans="1:24" x14ac:dyDescent="0.3">
      <c r="A58" t="s">
        <v>33</v>
      </c>
      <c r="B58" t="s">
        <v>110</v>
      </c>
      <c r="C58">
        <v>20.986386039999999</v>
      </c>
      <c r="D58">
        <v>90</v>
      </c>
      <c r="E58">
        <v>93</v>
      </c>
      <c r="F58">
        <v>4767.0204839999997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</v>
      </c>
      <c r="T58" t="s">
        <v>64</v>
      </c>
      <c r="U58">
        <v>1.173755495</v>
      </c>
      <c r="V58" t="s">
        <v>40</v>
      </c>
      <c r="W58" t="s">
        <v>32</v>
      </c>
      <c r="X58">
        <v>832.21080870000003</v>
      </c>
    </row>
    <row r="59" spans="1:24" x14ac:dyDescent="0.3">
      <c r="A59" t="s">
        <v>24</v>
      </c>
      <c r="B59" t="s">
        <v>111</v>
      </c>
      <c r="C59">
        <v>49.26320535</v>
      </c>
      <c r="D59">
        <v>65</v>
      </c>
      <c r="E59">
        <v>227</v>
      </c>
      <c r="F59">
        <v>1605.8669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9.1605585349999998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67.779622989999993</v>
      </c>
      <c r="T59" t="s">
        <v>30</v>
      </c>
      <c r="U59">
        <v>2.5111748299999999</v>
      </c>
      <c r="V59" t="s">
        <v>47</v>
      </c>
      <c r="W59" t="s">
        <v>48</v>
      </c>
      <c r="X59">
        <v>482.19123860000002</v>
      </c>
    </row>
    <row r="60" spans="1:24" x14ac:dyDescent="0.3">
      <c r="A60" t="s">
        <v>33</v>
      </c>
      <c r="B60" t="s">
        <v>112</v>
      </c>
      <c r="C60">
        <v>59.841561380000002</v>
      </c>
      <c r="D60">
        <v>81</v>
      </c>
      <c r="E60">
        <v>896</v>
      </c>
      <c r="F60">
        <v>2021.1498099999999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4.9384385650000002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65.047415090000001</v>
      </c>
      <c r="T60" t="s">
        <v>46</v>
      </c>
      <c r="U60">
        <v>1.7303747199999999</v>
      </c>
      <c r="V60" t="s">
        <v>31</v>
      </c>
      <c r="W60" t="s">
        <v>32</v>
      </c>
      <c r="X60">
        <v>110.3643352</v>
      </c>
    </row>
    <row r="61" spans="1:24" x14ac:dyDescent="0.3">
      <c r="A61" t="s">
        <v>57</v>
      </c>
      <c r="B61" t="s">
        <v>113</v>
      </c>
      <c r="C61">
        <v>63.828398350000001</v>
      </c>
      <c r="D61">
        <v>30</v>
      </c>
      <c r="E61">
        <v>484</v>
      </c>
      <c r="F61">
        <v>1061.6185230000001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7.2937225970000004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1.900762244</v>
      </c>
      <c r="T61" t="s">
        <v>46</v>
      </c>
      <c r="U61">
        <v>0.447194015</v>
      </c>
      <c r="V61" t="s">
        <v>40</v>
      </c>
      <c r="W61" t="s">
        <v>48</v>
      </c>
      <c r="X61">
        <v>312.57427360000003</v>
      </c>
    </row>
    <row r="62" spans="1:24" x14ac:dyDescent="0.3">
      <c r="A62" t="s">
        <v>33</v>
      </c>
      <c r="B62" t="s">
        <v>114</v>
      </c>
      <c r="C62">
        <v>17.02802792</v>
      </c>
      <c r="D62">
        <v>16</v>
      </c>
      <c r="E62">
        <v>380</v>
      </c>
      <c r="F62">
        <v>8864.0843499999992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4.3813681579999999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87.213057820000003</v>
      </c>
      <c r="T62" t="s">
        <v>46</v>
      </c>
      <c r="U62">
        <v>2.8530906169999999</v>
      </c>
      <c r="V62" t="s">
        <v>47</v>
      </c>
      <c r="W62" t="s">
        <v>48</v>
      </c>
      <c r="X62">
        <v>430.16909700000002</v>
      </c>
    </row>
    <row r="63" spans="1:24" x14ac:dyDescent="0.3">
      <c r="A63" t="s">
        <v>24</v>
      </c>
      <c r="B63" t="s">
        <v>115</v>
      </c>
      <c r="C63">
        <v>52.028749900000001</v>
      </c>
      <c r="D63">
        <v>23</v>
      </c>
      <c r="E63">
        <v>117</v>
      </c>
      <c r="F63">
        <v>6885.5893509999996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9.0303404230000002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78.702393970000003</v>
      </c>
      <c r="T63" t="s">
        <v>46</v>
      </c>
      <c r="U63">
        <v>4.3674705380000001</v>
      </c>
      <c r="V63" t="s">
        <v>40</v>
      </c>
      <c r="W63" t="s">
        <v>48</v>
      </c>
      <c r="X63">
        <v>164.3665282</v>
      </c>
    </row>
    <row r="64" spans="1:24" x14ac:dyDescent="0.3">
      <c r="A64" t="s">
        <v>57</v>
      </c>
      <c r="B64" t="s">
        <v>116</v>
      </c>
      <c r="C64">
        <v>72.796353960000005</v>
      </c>
      <c r="D64">
        <v>89</v>
      </c>
      <c r="E64">
        <v>270</v>
      </c>
      <c r="F64">
        <v>3899.746834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7.291701389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21.048642730000001</v>
      </c>
      <c r="T64" t="s">
        <v>64</v>
      </c>
      <c r="U64">
        <v>1.8740014039999999</v>
      </c>
      <c r="V64" t="s">
        <v>56</v>
      </c>
      <c r="W64" t="s">
        <v>41</v>
      </c>
      <c r="X64">
        <v>320.84651580000002</v>
      </c>
    </row>
    <row r="65" spans="1:24" x14ac:dyDescent="0.3">
      <c r="A65" t="s">
        <v>33</v>
      </c>
      <c r="B65" t="s">
        <v>117</v>
      </c>
      <c r="C65">
        <v>13.01737679</v>
      </c>
      <c r="D65">
        <v>55</v>
      </c>
      <c r="E65">
        <v>246</v>
      </c>
      <c r="F65">
        <v>4256.9491410000001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2.4579335279999999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20.075003980000002</v>
      </c>
      <c r="T65" t="s">
        <v>30</v>
      </c>
      <c r="U65">
        <v>3.6328432899999998</v>
      </c>
      <c r="V65" t="s">
        <v>56</v>
      </c>
      <c r="W65" t="s">
        <v>48</v>
      </c>
      <c r="X65">
        <v>687.28617789999998</v>
      </c>
    </row>
    <row r="66" spans="1:24" x14ac:dyDescent="0.3">
      <c r="A66" t="s">
        <v>33</v>
      </c>
      <c r="B66" t="s">
        <v>118</v>
      </c>
      <c r="C66">
        <v>89.634095610000003</v>
      </c>
      <c r="D66">
        <v>11</v>
      </c>
      <c r="E66">
        <v>134</v>
      </c>
      <c r="F66">
        <v>8458.7308780000003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4.5853534680000001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8.6930424259999999</v>
      </c>
      <c r="T66" t="s">
        <v>46</v>
      </c>
      <c r="U66">
        <v>0.15948631499999999</v>
      </c>
      <c r="V66" t="s">
        <v>40</v>
      </c>
      <c r="W66" t="s">
        <v>41</v>
      </c>
      <c r="X66">
        <v>771.22508470000002</v>
      </c>
    </row>
    <row r="67" spans="1:24" x14ac:dyDescent="0.3">
      <c r="A67" t="s">
        <v>33</v>
      </c>
      <c r="B67" t="s">
        <v>119</v>
      </c>
      <c r="C67">
        <v>33.69771721</v>
      </c>
      <c r="D67">
        <v>72</v>
      </c>
      <c r="E67">
        <v>457</v>
      </c>
      <c r="F67">
        <v>8354.5796859999991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6.5805413479999997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1.5972227429999999</v>
      </c>
      <c r="T67" t="s">
        <v>46</v>
      </c>
      <c r="U67">
        <v>4.9110959550000004</v>
      </c>
      <c r="V67" t="s">
        <v>47</v>
      </c>
      <c r="W67" t="s">
        <v>41</v>
      </c>
      <c r="X67">
        <v>555.85910369999999</v>
      </c>
    </row>
    <row r="68" spans="1:24" x14ac:dyDescent="0.3">
      <c r="A68" t="s">
        <v>33</v>
      </c>
      <c r="B68" t="s">
        <v>120</v>
      </c>
      <c r="C68">
        <v>26.03486977</v>
      </c>
      <c r="D68">
        <v>52</v>
      </c>
      <c r="E68">
        <v>704</v>
      </c>
      <c r="F68">
        <v>8367.7216179999996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2.216142729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42.084436740000001</v>
      </c>
      <c r="T68" t="s">
        <v>46</v>
      </c>
      <c r="U68">
        <v>3.4480632880000002</v>
      </c>
      <c r="V68" t="s">
        <v>31</v>
      </c>
      <c r="W68" t="s">
        <v>48</v>
      </c>
      <c r="X68">
        <v>393.84334860000001</v>
      </c>
    </row>
    <row r="69" spans="1:24" x14ac:dyDescent="0.3">
      <c r="A69" t="s">
        <v>33</v>
      </c>
      <c r="B69" t="s">
        <v>121</v>
      </c>
      <c r="C69">
        <v>87.755432350000007</v>
      </c>
      <c r="D69">
        <v>16</v>
      </c>
      <c r="E69">
        <v>513</v>
      </c>
      <c r="F69">
        <v>9473.7980329999991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9.1478115449999997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7.057876147</v>
      </c>
      <c r="T69" t="s">
        <v>64</v>
      </c>
      <c r="U69">
        <v>0.13195544400000001</v>
      </c>
      <c r="V69" t="s">
        <v>56</v>
      </c>
      <c r="W69" t="s">
        <v>41</v>
      </c>
      <c r="X69">
        <v>169.27180139999999</v>
      </c>
    </row>
    <row r="70" spans="1:24" x14ac:dyDescent="0.3">
      <c r="A70" t="s">
        <v>24</v>
      </c>
      <c r="B70" t="s">
        <v>122</v>
      </c>
      <c r="C70">
        <v>37.931812379999997</v>
      </c>
      <c r="D70">
        <v>29</v>
      </c>
      <c r="E70">
        <v>163</v>
      </c>
      <c r="F70">
        <v>3550.218433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1.194251865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</v>
      </c>
      <c r="T70" t="s">
        <v>46</v>
      </c>
      <c r="U70">
        <v>1.9834678720000001</v>
      </c>
      <c r="V70" t="s">
        <v>47</v>
      </c>
      <c r="W70" t="s">
        <v>48</v>
      </c>
      <c r="X70">
        <v>299.70630310000001</v>
      </c>
    </row>
    <row r="71" spans="1:24" x14ac:dyDescent="0.3">
      <c r="A71" t="s">
        <v>33</v>
      </c>
      <c r="B71" t="s">
        <v>123</v>
      </c>
      <c r="C71">
        <v>54.865528519999998</v>
      </c>
      <c r="D71">
        <v>62</v>
      </c>
      <c r="E71">
        <v>511</v>
      </c>
      <c r="F71">
        <v>1752.381087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9.7052867900000006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</v>
      </c>
      <c r="T71" t="s">
        <v>30</v>
      </c>
      <c r="U71">
        <v>1.3623879889999999</v>
      </c>
      <c r="V71" t="s">
        <v>40</v>
      </c>
      <c r="W71" t="s">
        <v>48</v>
      </c>
      <c r="X71">
        <v>207.66320619999999</v>
      </c>
    </row>
    <row r="72" spans="1:24" x14ac:dyDescent="0.3">
      <c r="A72" t="s">
        <v>24</v>
      </c>
      <c r="B72" t="s">
        <v>124</v>
      </c>
      <c r="C72">
        <v>47.914541819999997</v>
      </c>
      <c r="D72">
        <v>90</v>
      </c>
      <c r="E72">
        <v>32</v>
      </c>
      <c r="F72">
        <v>7014.8879870000001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6.3157177549999997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</v>
      </c>
      <c r="T72" t="s">
        <v>64</v>
      </c>
      <c r="U72">
        <v>1.8305755990000001</v>
      </c>
      <c r="V72" t="s">
        <v>31</v>
      </c>
      <c r="W72" t="s">
        <v>41</v>
      </c>
      <c r="X72">
        <v>183.27289870000001</v>
      </c>
    </row>
    <row r="73" spans="1:24" x14ac:dyDescent="0.3">
      <c r="A73" t="s">
        <v>57</v>
      </c>
      <c r="B73" t="s">
        <v>125</v>
      </c>
      <c r="C73">
        <v>6.3815331630000003</v>
      </c>
      <c r="D73">
        <v>14</v>
      </c>
      <c r="E73">
        <v>637</v>
      </c>
      <c r="F73">
        <v>8180.3370850000001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9.2281903169999993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30.661677480000002</v>
      </c>
      <c r="T73" t="s">
        <v>30</v>
      </c>
      <c r="U73">
        <v>2.078750608</v>
      </c>
      <c r="V73" t="s">
        <v>31</v>
      </c>
      <c r="W73" t="s">
        <v>48</v>
      </c>
      <c r="X73">
        <v>405.16706790000001</v>
      </c>
    </row>
    <row r="74" spans="1:24" x14ac:dyDescent="0.3">
      <c r="A74" t="s">
        <v>57</v>
      </c>
      <c r="B74" t="s">
        <v>126</v>
      </c>
      <c r="C74">
        <v>90.204427519999996</v>
      </c>
      <c r="D74">
        <v>88</v>
      </c>
      <c r="E74">
        <v>478</v>
      </c>
      <c r="F74">
        <v>2633.1219809999998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6.5996141599999998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55.760492900000003</v>
      </c>
      <c r="T74" t="s">
        <v>30</v>
      </c>
      <c r="U74">
        <v>3.2133296069999999</v>
      </c>
      <c r="V74" t="s">
        <v>47</v>
      </c>
      <c r="W74" t="s">
        <v>32</v>
      </c>
      <c r="X74">
        <v>677.94456979999995</v>
      </c>
    </row>
    <row r="75" spans="1:24" x14ac:dyDescent="0.3">
      <c r="A75" t="s">
        <v>57</v>
      </c>
      <c r="B75" t="s">
        <v>127</v>
      </c>
      <c r="C75">
        <v>83.851017679999998</v>
      </c>
      <c r="D75">
        <v>41</v>
      </c>
      <c r="E75">
        <v>375</v>
      </c>
      <c r="F75">
        <v>7910.8869160000004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1.512936837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46.870238800000003</v>
      </c>
      <c r="T75" t="s">
        <v>46</v>
      </c>
      <c r="U75">
        <v>4.6205460650000001</v>
      </c>
      <c r="V75" t="s">
        <v>31</v>
      </c>
      <c r="W75" t="s">
        <v>48</v>
      </c>
      <c r="X75">
        <v>866.47280009999997</v>
      </c>
    </row>
    <row r="76" spans="1:24" x14ac:dyDescent="0.3">
      <c r="A76" t="s">
        <v>24</v>
      </c>
      <c r="B76" t="s">
        <v>128</v>
      </c>
      <c r="C76">
        <v>3.1700114140000002</v>
      </c>
      <c r="D76">
        <v>64</v>
      </c>
      <c r="E76">
        <v>904</v>
      </c>
      <c r="F76">
        <v>5709.9452959999999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5.2376546499999996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80.580852160000006</v>
      </c>
      <c r="T76" t="s">
        <v>46</v>
      </c>
      <c r="U76">
        <v>0.39661272400000003</v>
      </c>
      <c r="V76" t="s">
        <v>47</v>
      </c>
      <c r="W76" t="s">
        <v>48</v>
      </c>
      <c r="X76">
        <v>341.55265680000002</v>
      </c>
    </row>
    <row r="77" spans="1:24" x14ac:dyDescent="0.3">
      <c r="A77" t="s">
        <v>33</v>
      </c>
      <c r="B77" t="s">
        <v>129</v>
      </c>
      <c r="C77">
        <v>92.996884230000006</v>
      </c>
      <c r="D77">
        <v>29</v>
      </c>
      <c r="E77">
        <v>106</v>
      </c>
      <c r="F77">
        <v>1889.07359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2.4738977609999999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48.064782639999997</v>
      </c>
      <c r="T77" t="s">
        <v>64</v>
      </c>
      <c r="U77">
        <v>2.0300690889999999</v>
      </c>
      <c r="V77" t="s">
        <v>40</v>
      </c>
      <c r="W77" t="s">
        <v>41</v>
      </c>
      <c r="X77">
        <v>873.12964799999997</v>
      </c>
    </row>
    <row r="78" spans="1:24" x14ac:dyDescent="0.3">
      <c r="A78" t="s">
        <v>24</v>
      </c>
      <c r="B78" t="s">
        <v>130</v>
      </c>
      <c r="C78">
        <v>69.108799550000001</v>
      </c>
      <c r="D78">
        <v>23</v>
      </c>
      <c r="E78">
        <v>241</v>
      </c>
      <c r="F78">
        <v>5328.3759840000002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7.0545383370000003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64.323597800000002</v>
      </c>
      <c r="T78" t="s">
        <v>30</v>
      </c>
      <c r="U78">
        <v>2.1800374520000001</v>
      </c>
      <c r="V78" t="s">
        <v>47</v>
      </c>
      <c r="W78" t="s">
        <v>48</v>
      </c>
      <c r="X78">
        <v>997.41345009999998</v>
      </c>
    </row>
    <row r="79" spans="1:24" x14ac:dyDescent="0.3">
      <c r="A79" t="s">
        <v>24</v>
      </c>
      <c r="B79" t="s">
        <v>131</v>
      </c>
      <c r="C79">
        <v>57.449742960000002</v>
      </c>
      <c r="D79">
        <v>14</v>
      </c>
      <c r="E79">
        <v>359</v>
      </c>
      <c r="F79">
        <v>2483.760178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6.7809466260000004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42.952444749999998</v>
      </c>
      <c r="T79" t="s">
        <v>64</v>
      </c>
      <c r="U79">
        <v>3.0551418180000001</v>
      </c>
      <c r="V79" t="s">
        <v>31</v>
      </c>
      <c r="W79" t="s">
        <v>32</v>
      </c>
      <c r="X79">
        <v>852.5680989</v>
      </c>
    </row>
    <row r="80" spans="1:24" x14ac:dyDescent="0.3">
      <c r="A80" t="s">
        <v>24</v>
      </c>
      <c r="B80" t="s">
        <v>132</v>
      </c>
      <c r="C80">
        <v>6.3068831760000004</v>
      </c>
      <c r="D80">
        <v>50</v>
      </c>
      <c r="E80">
        <v>946</v>
      </c>
      <c r="F80">
        <v>1292.4584179999999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8.4670497709999992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71.126514720000003</v>
      </c>
      <c r="T80" t="s">
        <v>30</v>
      </c>
      <c r="U80">
        <v>4.0968813319999997</v>
      </c>
      <c r="V80" t="s">
        <v>56</v>
      </c>
      <c r="W80" t="s">
        <v>41</v>
      </c>
      <c r="X80">
        <v>323.59220340000002</v>
      </c>
    </row>
    <row r="81" spans="1:24" x14ac:dyDescent="0.3">
      <c r="A81" t="s">
        <v>24</v>
      </c>
      <c r="B81" t="s">
        <v>133</v>
      </c>
      <c r="C81">
        <v>57.057031219999999</v>
      </c>
      <c r="D81">
        <v>56</v>
      </c>
      <c r="E81">
        <v>198</v>
      </c>
      <c r="F81">
        <v>7888.7232679999997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6.4963253639999996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57.870902919999999</v>
      </c>
      <c r="T81" t="s">
        <v>30</v>
      </c>
      <c r="U81">
        <v>0.16587162699999999</v>
      </c>
      <c r="V81" t="s">
        <v>40</v>
      </c>
      <c r="W81" t="s">
        <v>41</v>
      </c>
      <c r="X81">
        <v>351.50421929999999</v>
      </c>
    </row>
    <row r="82" spans="1:24" x14ac:dyDescent="0.3">
      <c r="A82" t="s">
        <v>33</v>
      </c>
      <c r="B82" t="s">
        <v>134</v>
      </c>
      <c r="C82">
        <v>91.128318350000001</v>
      </c>
      <c r="D82">
        <v>75</v>
      </c>
      <c r="E82">
        <v>872</v>
      </c>
      <c r="F82">
        <v>8651.6726830000007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2.8331846789999999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76.961228019999993</v>
      </c>
      <c r="T82" t="s">
        <v>46</v>
      </c>
      <c r="U82">
        <v>2.849662199</v>
      </c>
      <c r="V82" t="s">
        <v>56</v>
      </c>
      <c r="W82" t="s">
        <v>32</v>
      </c>
      <c r="X82">
        <v>787.77985049999995</v>
      </c>
    </row>
    <row r="83" spans="1:24" x14ac:dyDescent="0.3">
      <c r="A83" t="s">
        <v>24</v>
      </c>
      <c r="B83" t="s">
        <v>135</v>
      </c>
      <c r="C83">
        <v>72.819206930000007</v>
      </c>
      <c r="D83">
        <v>9</v>
      </c>
      <c r="E83">
        <v>774</v>
      </c>
      <c r="F83">
        <v>4384.4134000000004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4.0662775020000002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19.789592939999999</v>
      </c>
      <c r="T83" t="s">
        <v>30</v>
      </c>
      <c r="U83">
        <v>2.5475471220000001</v>
      </c>
      <c r="V83" t="s">
        <v>47</v>
      </c>
      <c r="W83" t="s">
        <v>32</v>
      </c>
      <c r="X83">
        <v>276.7783359</v>
      </c>
    </row>
    <row r="84" spans="1:24" x14ac:dyDescent="0.3">
      <c r="A84" t="s">
        <v>33</v>
      </c>
      <c r="B84" t="s">
        <v>136</v>
      </c>
      <c r="C84">
        <v>17.03493074</v>
      </c>
      <c r="D84">
        <v>13</v>
      </c>
      <c r="E84">
        <v>336</v>
      </c>
      <c r="F84">
        <v>2943.3818679999999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4.7081818740000001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4.4652784350000001</v>
      </c>
      <c r="T84" t="s">
        <v>30</v>
      </c>
      <c r="U84">
        <v>4.1378770490000001</v>
      </c>
      <c r="V84" t="s">
        <v>31</v>
      </c>
      <c r="W84" t="s">
        <v>41</v>
      </c>
      <c r="X84">
        <v>589.97855560000005</v>
      </c>
    </row>
    <row r="85" spans="1:24" x14ac:dyDescent="0.3">
      <c r="A85" t="s">
        <v>24</v>
      </c>
      <c r="B85" t="s">
        <v>137</v>
      </c>
      <c r="C85">
        <v>68.911246210000002</v>
      </c>
      <c r="D85">
        <v>82</v>
      </c>
      <c r="E85">
        <v>663</v>
      </c>
      <c r="F85">
        <v>2411.7546320000001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4.9498395779999997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97.730593799999994</v>
      </c>
      <c r="T85" t="s">
        <v>46</v>
      </c>
      <c r="U85">
        <v>0.77300613399999996</v>
      </c>
      <c r="V85" t="s">
        <v>31</v>
      </c>
      <c r="W85" t="s">
        <v>48</v>
      </c>
      <c r="X85">
        <v>682.9710182</v>
      </c>
    </row>
    <row r="86" spans="1:24" x14ac:dyDescent="0.3">
      <c r="A86" t="s">
        <v>24</v>
      </c>
      <c r="B86" t="s">
        <v>138</v>
      </c>
      <c r="C86">
        <v>89.104367289999999</v>
      </c>
      <c r="D86">
        <v>99</v>
      </c>
      <c r="E86">
        <v>618</v>
      </c>
      <c r="F86">
        <v>2048.2901000000002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8.3816156250000002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33.808636509999999</v>
      </c>
      <c r="T86" t="s">
        <v>64</v>
      </c>
      <c r="U86">
        <v>4.8434565770000004</v>
      </c>
      <c r="V86" t="s">
        <v>40</v>
      </c>
      <c r="W86" t="s">
        <v>32</v>
      </c>
      <c r="X86">
        <v>465.45700599999998</v>
      </c>
    </row>
    <row r="87" spans="1:24" x14ac:dyDescent="0.3">
      <c r="A87" t="s">
        <v>57</v>
      </c>
      <c r="B87" t="s">
        <v>139</v>
      </c>
      <c r="C87">
        <v>76.962994420000001</v>
      </c>
      <c r="D87">
        <v>83</v>
      </c>
      <c r="E87">
        <v>25</v>
      </c>
      <c r="F87">
        <v>8684.6130589999993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8.2491687050000007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69.929345519999998</v>
      </c>
      <c r="T87" t="s">
        <v>46</v>
      </c>
      <c r="U87">
        <v>1.3744289999999999</v>
      </c>
      <c r="V87" t="s">
        <v>31</v>
      </c>
      <c r="W87" t="s">
        <v>32</v>
      </c>
      <c r="X87">
        <v>842.68682999999999</v>
      </c>
    </row>
    <row r="88" spans="1:24" x14ac:dyDescent="0.3">
      <c r="A88" t="s">
        <v>33</v>
      </c>
      <c r="B88" t="s">
        <v>140</v>
      </c>
      <c r="C88">
        <v>19.99817694</v>
      </c>
      <c r="D88">
        <v>18</v>
      </c>
      <c r="E88">
        <v>223</v>
      </c>
      <c r="F88">
        <v>1229.5910289999999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1.4543053100000001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74.608969999999999</v>
      </c>
      <c r="T88" t="s">
        <v>64</v>
      </c>
      <c r="U88">
        <v>2.051512931</v>
      </c>
      <c r="V88" t="s">
        <v>47</v>
      </c>
      <c r="W88" t="s">
        <v>48</v>
      </c>
      <c r="X88">
        <v>264.2548898</v>
      </c>
    </row>
    <row r="89" spans="1:24" x14ac:dyDescent="0.3">
      <c r="A89" t="s">
        <v>24</v>
      </c>
      <c r="B89" t="s">
        <v>141</v>
      </c>
      <c r="C89">
        <v>80.41403665</v>
      </c>
      <c r="D89">
        <v>24</v>
      </c>
      <c r="E89">
        <v>79</v>
      </c>
      <c r="F89">
        <v>5133.8467010000004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6.5758037979999999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28.696996819999999</v>
      </c>
      <c r="T89" t="s">
        <v>46</v>
      </c>
      <c r="U89">
        <v>3.693737788</v>
      </c>
      <c r="V89" t="s">
        <v>56</v>
      </c>
      <c r="W89" t="s">
        <v>32</v>
      </c>
      <c r="X89">
        <v>879.35921770000004</v>
      </c>
    </row>
    <row r="90" spans="1:24" x14ac:dyDescent="0.3">
      <c r="A90" t="s">
        <v>57</v>
      </c>
      <c r="B90" t="s">
        <v>142</v>
      </c>
      <c r="C90">
        <v>75.270406980000004</v>
      </c>
      <c r="D90">
        <v>58</v>
      </c>
      <c r="E90">
        <v>737</v>
      </c>
      <c r="F90">
        <v>9444.7420330000004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3.8012531329999999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68.184919059999999</v>
      </c>
      <c r="T90" t="s">
        <v>30</v>
      </c>
      <c r="U90">
        <v>0.72220440200000002</v>
      </c>
      <c r="V90" t="s">
        <v>56</v>
      </c>
      <c r="W90" t="s">
        <v>48</v>
      </c>
      <c r="X90">
        <v>103.916248</v>
      </c>
    </row>
    <row r="91" spans="1:24" x14ac:dyDescent="0.3">
      <c r="A91" t="s">
        <v>57</v>
      </c>
      <c r="B91" t="s">
        <v>143</v>
      </c>
      <c r="C91">
        <v>97.760085579999995</v>
      </c>
      <c r="D91">
        <v>10</v>
      </c>
      <c r="E91">
        <v>134</v>
      </c>
      <c r="F91">
        <v>5924.6825669999998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9.9298162449999996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46.603873380000003</v>
      </c>
      <c r="T91" t="s">
        <v>30</v>
      </c>
      <c r="U91">
        <v>1.9076657340000001</v>
      </c>
      <c r="V91" t="s">
        <v>47</v>
      </c>
      <c r="W91" t="s">
        <v>32</v>
      </c>
      <c r="X91">
        <v>517.49997389999999</v>
      </c>
    </row>
    <row r="92" spans="1:24" x14ac:dyDescent="0.3">
      <c r="A92" t="s">
        <v>33</v>
      </c>
      <c r="B92" t="s">
        <v>144</v>
      </c>
      <c r="C92">
        <v>13.8819135</v>
      </c>
      <c r="D92">
        <v>56</v>
      </c>
      <c r="E92">
        <v>320</v>
      </c>
      <c r="F92">
        <v>9592.63357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85.675963339999996</v>
      </c>
      <c r="T92" t="s">
        <v>64</v>
      </c>
      <c r="U92">
        <v>1.2193822240000001</v>
      </c>
      <c r="V92" t="s">
        <v>47</v>
      </c>
      <c r="W92" t="s">
        <v>32</v>
      </c>
      <c r="X92">
        <v>990.07847249999998</v>
      </c>
    </row>
    <row r="93" spans="1:24" x14ac:dyDescent="0.3">
      <c r="A93" t="s">
        <v>57</v>
      </c>
      <c r="B93" t="s">
        <v>145</v>
      </c>
      <c r="C93">
        <v>62.11196546</v>
      </c>
      <c r="D93">
        <v>90</v>
      </c>
      <c r="E93">
        <v>916</v>
      </c>
      <c r="F93">
        <v>1935.2067939999999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7.4715140839999998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39.772882500000001</v>
      </c>
      <c r="T93" t="s">
        <v>30</v>
      </c>
      <c r="U93">
        <v>0.62600185799999997</v>
      </c>
      <c r="V93" t="s">
        <v>47</v>
      </c>
      <c r="W93" t="s">
        <v>32</v>
      </c>
      <c r="X93">
        <v>996.77831500000002</v>
      </c>
    </row>
    <row r="94" spans="1:24" x14ac:dyDescent="0.3">
      <c r="A94" t="s">
        <v>57</v>
      </c>
      <c r="B94" t="s">
        <v>146</v>
      </c>
      <c r="C94">
        <v>47.71423308</v>
      </c>
      <c r="D94">
        <v>44</v>
      </c>
      <c r="E94">
        <v>276</v>
      </c>
      <c r="F94">
        <v>2100.1297549999999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4.4695000260000004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62.612690399999998</v>
      </c>
      <c r="T94" t="s">
        <v>64</v>
      </c>
      <c r="U94">
        <v>0.33343182500000002</v>
      </c>
      <c r="V94" t="s">
        <v>47</v>
      </c>
      <c r="W94" t="s">
        <v>32</v>
      </c>
      <c r="X94">
        <v>230.0927825</v>
      </c>
    </row>
    <row r="95" spans="1:24" x14ac:dyDescent="0.3">
      <c r="A95" t="s">
        <v>24</v>
      </c>
      <c r="B95" t="s">
        <v>147</v>
      </c>
      <c r="C95">
        <v>69.290830999999997</v>
      </c>
      <c r="D95">
        <v>88</v>
      </c>
      <c r="E95">
        <v>114</v>
      </c>
      <c r="F95">
        <v>4531.4021339999999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7.0064320589999998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35.633652339999998</v>
      </c>
      <c r="T95" t="s">
        <v>46</v>
      </c>
      <c r="U95">
        <v>4.165781795</v>
      </c>
      <c r="V95" t="s">
        <v>40</v>
      </c>
      <c r="W95" t="s">
        <v>48</v>
      </c>
      <c r="X95">
        <v>823.52384589999997</v>
      </c>
    </row>
    <row r="96" spans="1:24" x14ac:dyDescent="0.3">
      <c r="A96" t="s">
        <v>57</v>
      </c>
      <c r="B96" t="s">
        <v>148</v>
      </c>
      <c r="C96">
        <v>3.0376887250000002</v>
      </c>
      <c r="D96">
        <v>97</v>
      </c>
      <c r="E96">
        <v>987</v>
      </c>
      <c r="F96">
        <v>7888.3565470000003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6.9429459419999997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60.387378609999999</v>
      </c>
      <c r="T96" t="s">
        <v>64</v>
      </c>
      <c r="U96">
        <v>1.463607498</v>
      </c>
      <c r="V96" t="s">
        <v>47</v>
      </c>
      <c r="W96" t="s">
        <v>32</v>
      </c>
      <c r="X96">
        <v>846.665257</v>
      </c>
    </row>
    <row r="97" spans="1:24" x14ac:dyDescent="0.3">
      <c r="A97" t="s">
        <v>24</v>
      </c>
      <c r="B97" t="s">
        <v>149</v>
      </c>
      <c r="C97">
        <v>77.90392722</v>
      </c>
      <c r="D97">
        <v>65</v>
      </c>
      <c r="E97">
        <v>672</v>
      </c>
      <c r="F97">
        <v>7386.3639439999997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8.6303388699999992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58.890685769999997</v>
      </c>
      <c r="T97" t="s">
        <v>30</v>
      </c>
      <c r="U97">
        <v>1.2108821299999999</v>
      </c>
      <c r="V97" t="s">
        <v>40</v>
      </c>
      <c r="W97" t="s">
        <v>48</v>
      </c>
      <c r="X97">
        <v>778.86424139999997</v>
      </c>
    </row>
    <row r="98" spans="1:24" x14ac:dyDescent="0.3">
      <c r="A98" t="s">
        <v>57</v>
      </c>
      <c r="B98" t="s">
        <v>150</v>
      </c>
      <c r="C98">
        <v>24.423131420000001</v>
      </c>
      <c r="D98">
        <v>29</v>
      </c>
      <c r="E98">
        <v>324</v>
      </c>
      <c r="F98">
        <v>7698.4247660000001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5.3528780439999997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17.803756329999999</v>
      </c>
      <c r="T98" t="s">
        <v>30</v>
      </c>
      <c r="U98">
        <v>3.8720476810000002</v>
      </c>
      <c r="V98" t="s">
        <v>31</v>
      </c>
      <c r="W98" t="s">
        <v>48</v>
      </c>
      <c r="X98">
        <v>188.7421411</v>
      </c>
    </row>
    <row r="99" spans="1:24" x14ac:dyDescent="0.3">
      <c r="A99" t="s">
        <v>24</v>
      </c>
      <c r="B99" t="s">
        <v>151</v>
      </c>
      <c r="C99">
        <v>3.5261112589999999</v>
      </c>
      <c r="D99">
        <v>56</v>
      </c>
      <c r="E99">
        <v>62</v>
      </c>
      <c r="F99">
        <v>4370.9165800000001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7.9048456109999998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65.765155930000006</v>
      </c>
      <c r="T99" t="s">
        <v>46</v>
      </c>
      <c r="U99">
        <v>3.376237835</v>
      </c>
      <c r="V99" t="s">
        <v>31</v>
      </c>
      <c r="W99" t="s">
        <v>48</v>
      </c>
      <c r="X99">
        <v>540.13242290000005</v>
      </c>
    </row>
    <row r="100" spans="1:24" x14ac:dyDescent="0.3">
      <c r="A100" t="s">
        <v>33</v>
      </c>
      <c r="B100" t="s">
        <v>152</v>
      </c>
      <c r="C100">
        <v>19.754604870000001</v>
      </c>
      <c r="D100">
        <v>43</v>
      </c>
      <c r="E100">
        <v>913</v>
      </c>
      <c r="F100">
        <v>8525.9525599999997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1.4098010949999999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5.6046908640000002</v>
      </c>
      <c r="T100" t="s">
        <v>30</v>
      </c>
      <c r="U100">
        <v>2.9081221689999999</v>
      </c>
      <c r="V100" t="s">
        <v>47</v>
      </c>
      <c r="W100" t="s">
        <v>48</v>
      </c>
      <c r="X100">
        <v>882.19886350000002</v>
      </c>
    </row>
    <row r="101" spans="1:24" x14ac:dyDescent="0.3">
      <c r="A101" t="s">
        <v>24</v>
      </c>
      <c r="B101" t="s">
        <v>153</v>
      </c>
      <c r="C101">
        <v>68.5178327</v>
      </c>
      <c r="D101">
        <v>17</v>
      </c>
      <c r="E101">
        <v>627</v>
      </c>
      <c r="F101">
        <v>9185.185829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38.072898520000003</v>
      </c>
      <c r="T101" t="s">
        <v>46</v>
      </c>
      <c r="U101">
        <v>0.34602729100000001</v>
      </c>
      <c r="V101" t="s">
        <v>47</v>
      </c>
      <c r="W101" t="s">
        <v>32</v>
      </c>
      <c r="X101">
        <v>210.743009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74C-9A0D-4E9F-BD4B-AE806BE25F68}">
  <dimension ref="A2:B130"/>
  <sheetViews>
    <sheetView topLeftCell="A103" workbookViewId="0">
      <selection activeCell="A131" sqref="A131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22.88671875" bestFit="1" customWidth="1"/>
  </cols>
  <sheetData>
    <row r="2" spans="1:1" x14ac:dyDescent="0.3">
      <c r="A2" t="s">
        <v>154</v>
      </c>
    </row>
    <row r="5" spans="1:1" x14ac:dyDescent="0.3">
      <c r="A5" t="s">
        <v>155</v>
      </c>
    </row>
    <row r="8" spans="1:1" x14ac:dyDescent="0.3">
      <c r="A8">
        <f>SUM(supply_chain_data[Revenue generated])</f>
        <v>577604.81874000002</v>
      </c>
    </row>
    <row r="12" spans="1:1" x14ac:dyDescent="0.3">
      <c r="A12" t="s">
        <v>156</v>
      </c>
    </row>
    <row r="15" spans="1:1" x14ac:dyDescent="0.3">
      <c r="A15">
        <f>COUNTA(_xlfn.UNIQUE(supply_chain_data[Product type]))</f>
        <v>3</v>
      </c>
    </row>
    <row r="17" spans="1:2" x14ac:dyDescent="0.3">
      <c r="A17" t="s">
        <v>157</v>
      </c>
    </row>
    <row r="20" spans="1:2" x14ac:dyDescent="0.3">
      <c r="A20" s="2" t="s">
        <v>158</v>
      </c>
      <c r="B20" t="s">
        <v>160</v>
      </c>
    </row>
    <row r="21" spans="1:2" x14ac:dyDescent="0.3">
      <c r="A21" s="3" t="s">
        <v>57</v>
      </c>
      <c r="B21" s="1">
        <v>57.361057599615371</v>
      </c>
    </row>
    <row r="22" spans="1:2" x14ac:dyDescent="0.3">
      <c r="A22" s="3" t="s">
        <v>24</v>
      </c>
      <c r="B22" s="1">
        <v>46.014278873617648</v>
      </c>
    </row>
    <row r="23" spans="1:2" x14ac:dyDescent="0.3">
      <c r="A23" s="3" t="s">
        <v>33</v>
      </c>
      <c r="B23" s="1">
        <v>47.259328879950019</v>
      </c>
    </row>
    <row r="24" spans="1:2" x14ac:dyDescent="0.3">
      <c r="A24" s="3" t="s">
        <v>159</v>
      </c>
      <c r="B24" s="1">
        <v>49.462461344909997</v>
      </c>
    </row>
    <row r="27" spans="1:2" x14ac:dyDescent="0.3">
      <c r="A27" t="s">
        <v>161</v>
      </c>
    </row>
    <row r="30" spans="1:2" x14ac:dyDescent="0.3">
      <c r="A30" t="str">
        <f>INDEX(supply_chain_data[SKU],MATCH(MAX(supply_chain_data[Revenue generated]),supply_chain_data[Revenue generated],0))</f>
        <v>SKU51</v>
      </c>
    </row>
    <row r="33" spans="1:2" x14ac:dyDescent="0.3">
      <c r="A33" t="s">
        <v>162</v>
      </c>
    </row>
    <row r="36" spans="1:2" x14ac:dyDescent="0.3">
      <c r="A36">
        <f>COUNTIF(supply_chain_data[Inspection results],"Pending")</f>
        <v>41</v>
      </c>
    </row>
    <row r="39" spans="1:2" x14ac:dyDescent="0.3">
      <c r="A39" t="s">
        <v>163</v>
      </c>
    </row>
    <row r="41" spans="1:2" x14ac:dyDescent="0.3">
      <c r="A41" s="2" t="s">
        <v>158</v>
      </c>
      <c r="B41" t="s">
        <v>164</v>
      </c>
    </row>
    <row r="42" spans="1:2" x14ac:dyDescent="0.3">
      <c r="A42" s="3" t="s">
        <v>57</v>
      </c>
      <c r="B42" s="1">
        <v>43.052740496153845</v>
      </c>
    </row>
    <row r="43" spans="1:2" x14ac:dyDescent="0.3">
      <c r="A43" s="3" t="s">
        <v>24</v>
      </c>
      <c r="B43" s="1">
        <v>48.457993420294109</v>
      </c>
    </row>
    <row r="44" spans="1:2" x14ac:dyDescent="0.3">
      <c r="A44" s="3" t="s">
        <v>33</v>
      </c>
      <c r="B44" s="1">
        <v>48.993157373824985</v>
      </c>
    </row>
    <row r="45" spans="1:2" x14ac:dyDescent="0.3">
      <c r="A45" s="3" t="s">
        <v>159</v>
      </c>
      <c r="B45" s="1">
        <v>47.266693241429991</v>
      </c>
    </row>
    <row r="48" spans="1:2" x14ac:dyDescent="0.3">
      <c r="A48" s="3" t="s">
        <v>165</v>
      </c>
    </row>
    <row r="51" spans="1:2" x14ac:dyDescent="0.3">
      <c r="A51">
        <f>COUNTIF(supply_chain_data[Inspection results],"Fail")/COUNTA(supply_chain_data[Inspection results])*100</f>
        <v>36</v>
      </c>
    </row>
    <row r="53" spans="1:2" x14ac:dyDescent="0.3">
      <c r="A53" t="s">
        <v>166</v>
      </c>
    </row>
    <row r="56" spans="1:2" x14ac:dyDescent="0.3">
      <c r="A56">
        <f>MEDIAN(supply_chain_data[Defect rates])</f>
        <v>2.1418626835000003</v>
      </c>
    </row>
    <row r="59" spans="1:2" x14ac:dyDescent="0.3">
      <c r="A59" t="s">
        <v>167</v>
      </c>
    </row>
    <row r="61" spans="1:2" x14ac:dyDescent="0.3">
      <c r="A61" s="2" t="s">
        <v>158</v>
      </c>
      <c r="B61" t="s">
        <v>168</v>
      </c>
    </row>
    <row r="62" spans="1:2" x14ac:dyDescent="0.3">
      <c r="A62" s="3" t="s">
        <v>39</v>
      </c>
      <c r="B62" s="1">
        <v>27</v>
      </c>
    </row>
    <row r="63" spans="1:2" x14ac:dyDescent="0.3">
      <c r="A63" s="3" t="s">
        <v>159</v>
      </c>
      <c r="B63" s="1">
        <v>27</v>
      </c>
    </row>
    <row r="66" spans="1:1" x14ac:dyDescent="0.3">
      <c r="A66" t="s">
        <v>169</v>
      </c>
    </row>
    <row r="69" spans="1:1" x14ac:dyDescent="0.3">
      <c r="A69">
        <f>COUNTIF(supply_chain_data[Transportation modes],"Air")</f>
        <v>26</v>
      </c>
    </row>
    <row r="71" spans="1:1" x14ac:dyDescent="0.3">
      <c r="A71" t="s">
        <v>170</v>
      </c>
    </row>
    <row r="73" spans="1:1" x14ac:dyDescent="0.3">
      <c r="A73">
        <f>AVERAGE(supply_chain_data[Shipping costs])</f>
        <v>5.5481490720000011</v>
      </c>
    </row>
    <row r="76" spans="1:1" x14ac:dyDescent="0.3">
      <c r="A76" t="s">
        <v>171</v>
      </c>
    </row>
    <row r="78" spans="1:1" x14ac:dyDescent="0.3">
      <c r="A78">
        <f>COUNTIF(supply_chain_data[Order quantities],"&gt;50")</f>
        <v>55</v>
      </c>
    </row>
    <row r="81" spans="1:2" x14ac:dyDescent="0.3">
      <c r="A81" t="s">
        <v>172</v>
      </c>
    </row>
    <row r="83" spans="1:2" x14ac:dyDescent="0.3">
      <c r="A83">
        <f>SUM(supply_chain_data[Number of products sold])</f>
        <v>46099</v>
      </c>
    </row>
    <row r="86" spans="1:2" x14ac:dyDescent="0.3">
      <c r="A86" t="s">
        <v>173</v>
      </c>
    </row>
    <row r="88" spans="1:2" x14ac:dyDescent="0.3">
      <c r="A88">
        <f>COUNTA(_xlfn.UNIQUE(supply_chain_data[Routes]))</f>
        <v>3</v>
      </c>
    </row>
    <row r="90" spans="1:2" x14ac:dyDescent="0.3">
      <c r="A90" t="s">
        <v>174</v>
      </c>
    </row>
    <row r="92" spans="1:2" x14ac:dyDescent="0.3">
      <c r="A92">
        <f>_xlfn.VAR.P(supply_chain_data[Defect rates])</f>
        <v>2.1142333750533004</v>
      </c>
    </row>
    <row r="94" spans="1:2" x14ac:dyDescent="0.3">
      <c r="A94" t="s">
        <v>176</v>
      </c>
    </row>
    <row r="96" spans="1:2" x14ac:dyDescent="0.3">
      <c r="A96" s="2" t="s">
        <v>158</v>
      </c>
      <c r="B96" t="s">
        <v>175</v>
      </c>
    </row>
    <row r="97" spans="1:2" x14ac:dyDescent="0.3">
      <c r="A97" s="3" t="s">
        <v>53</v>
      </c>
      <c r="B97" s="1">
        <v>5.7484453236111106</v>
      </c>
    </row>
    <row r="98" spans="1:2" x14ac:dyDescent="0.3">
      <c r="A98" s="3" t="s">
        <v>62</v>
      </c>
      <c r="B98" s="1">
        <v>4.6890788248000002</v>
      </c>
    </row>
    <row r="99" spans="1:2" x14ac:dyDescent="0.3">
      <c r="A99" s="3" t="s">
        <v>50</v>
      </c>
      <c r="B99" s="1">
        <v>5.0698810029999999</v>
      </c>
    </row>
    <row r="100" spans="1:2" x14ac:dyDescent="0.3">
      <c r="A100" s="3" t="s">
        <v>45</v>
      </c>
      <c r="B100" s="1">
        <v>5.7614138742799987</v>
      </c>
    </row>
    <row r="101" spans="1:2" x14ac:dyDescent="0.3">
      <c r="A101" s="3" t="s">
        <v>29</v>
      </c>
      <c r="B101" s="1">
        <v>6.2489887716818195</v>
      </c>
    </row>
    <row r="102" spans="1:2" x14ac:dyDescent="0.3">
      <c r="A102" s="3" t="s">
        <v>159</v>
      </c>
      <c r="B102" s="1">
        <v>5.5481490720000011</v>
      </c>
    </row>
    <row r="105" spans="1:2" x14ac:dyDescent="0.3">
      <c r="A105" s="3" t="s">
        <v>177</v>
      </c>
    </row>
    <row r="107" spans="1:2" x14ac:dyDescent="0.3">
      <c r="A107" s="2" t="s">
        <v>158</v>
      </c>
      <c r="B107" t="s">
        <v>178</v>
      </c>
    </row>
    <row r="108" spans="1:2" x14ac:dyDescent="0.3">
      <c r="A108" s="3" t="s">
        <v>35</v>
      </c>
      <c r="B108" s="1">
        <v>161514.48912099996</v>
      </c>
    </row>
    <row r="109" spans="1:2" x14ac:dyDescent="0.3">
      <c r="A109" s="3" t="s">
        <v>55</v>
      </c>
      <c r="B109" s="1">
        <v>126634.39426000002</v>
      </c>
    </row>
    <row r="110" spans="1:2" x14ac:dyDescent="0.3">
      <c r="A110" s="3" t="s">
        <v>26</v>
      </c>
      <c r="B110" s="1">
        <v>116365.80151800001</v>
      </c>
    </row>
    <row r="111" spans="1:2" x14ac:dyDescent="0.3">
      <c r="A111" s="3" t="s">
        <v>38</v>
      </c>
      <c r="B111" s="1">
        <v>173090.13384100003</v>
      </c>
    </row>
    <row r="112" spans="1:2" x14ac:dyDescent="0.3">
      <c r="A112" s="3" t="s">
        <v>159</v>
      </c>
      <c r="B112" s="1">
        <v>577604.81874000002</v>
      </c>
    </row>
    <row r="115" spans="1:2" x14ac:dyDescent="0.3">
      <c r="A115" s="3" t="s">
        <v>179</v>
      </c>
    </row>
    <row r="117" spans="1:2" x14ac:dyDescent="0.3">
      <c r="A117" s="2" t="s">
        <v>158</v>
      </c>
      <c r="B117" t="s">
        <v>168</v>
      </c>
    </row>
    <row r="118" spans="1:2" x14ac:dyDescent="0.3">
      <c r="A118" s="3" t="s">
        <v>48</v>
      </c>
      <c r="B118" s="1">
        <v>43</v>
      </c>
    </row>
    <row r="119" spans="1:2" x14ac:dyDescent="0.3">
      <c r="A119" s="3" t="s">
        <v>159</v>
      </c>
      <c r="B119" s="1">
        <v>43</v>
      </c>
    </row>
    <row r="122" spans="1:2" x14ac:dyDescent="0.3">
      <c r="A122" t="s">
        <v>180</v>
      </c>
    </row>
    <row r="125" spans="1:2" x14ac:dyDescent="0.3">
      <c r="A125">
        <f>CORREL(supply_chain_data[Revenue generated],supply_chain_data[Number of products sold])</f>
        <v>-1.6412516777880462E-3</v>
      </c>
    </row>
    <row r="128" spans="1:2" x14ac:dyDescent="0.3">
      <c r="A128" t="s">
        <v>181</v>
      </c>
    </row>
    <row r="130" spans="1:1" x14ac:dyDescent="0.3">
      <c r="A130">
        <f>COUNTIF(supply_chain_data[Price],"&gt;50")</f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8 Y h v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x i G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h v W b o g m 4 L y A Q A A g g Q A A B M A H A B G b 3 J t d W x h c y 9 T Z W N 0 a W 9 u M S 5 t I K I Y A C i g F A A A A A A A A A A A A A A A A A A A A A A A A A A A A H V T T W / a Q B C 9 I / E f R u 4 F J A s p K O 2 h k Q / I t A p t m p I Y T q G K l v U A q 6 5 3 3 N 1 Z t w j l v 3 d t K G l r 4 8 v a 8 5 7 f v P l Y h 5 I V G c i O 5 9 V N v 9 f v u Z 2 w m I P z Z a n 3 z 3 I n l H n O B Q t I Q C P 3 e x C e j L y V G C K p q 0 Z T k r 5 A w 4 O P S u M o J c P h w w 2 i 9 P 1 q 6 d C 6 1 X z 5 a b a 4 n a y m 9 N N o E r l b t c R H 0 l X R M H 6 a o l a F Y r R J F E c x p K R 9 Y V w y v o 7 h g 5 G U K 7 N N r s Z v x z E 8 e G L M e K 8 x e X 0 d 3 Z P B b 8 P 4 6 P J N N L d U B C y H W x R 5 s B I F y w u x D s Q T c o o P j g X F 8 H S K T 7 T O p N D C u o S t / 1 s y 3 Q m z D Y q L f Y m v c g s r j N u Q L Y 6 O a 9 A N O v L H h 0 M d z L 1 k 4 F o h b g 5 g / M U v M R y i 7 P O y F Z t b J c 9 M 4 4 s 1 2 i Y + q Y T S Y q 2 0 4 n 2 A Z 4 b f X Y / q 1 A 1 6 3 x C B N l A e E z p w p P M 2 8 R E r N B 5 h i w a t C G 4 7 U q X e M R V B L s e C t l a U O y V d 2 z y T / B 6 2 p E L t 2 n n u Q g + A V Y E d 2 F c b 2 g M / v D C s W H U x s p 0 q y z D + S w p n X A p r V d P r / 9 2 d G e T Y d R S Z 1 V s Z f g U j i v Z k 7 k i K + p a 0 g T 9 1 t U 2 d R l 3 f s a p e j C 7 j X 4 T x G y H Z 2 9 q b v i z 2 L / F S E T P j y t O 1 t u i 8 5 n Y j p r g J D K h n 3 a X Q 7 H J J l p t y o a A c 2 x q P 5 L k j n H a 4 e h n 2 e 8 p 0 3 p + b 3 1 B L A Q I t A B Q A A g A I A P G I b 1 l 4 N 4 j c p g A A A P Y A A A A S A A A A A A A A A A A A A A A A A A A A A A B D b 2 5 m a W c v U G F j a 2 F n Z S 5 4 b W x Q S w E C L Q A U A A I A C A D x i G 9 Z D 8 r p q 6 Q A A A D p A A A A E w A A A A A A A A A A A A A A A A D y A A A A W 0 N v b n R l b n R f V H l w Z X N d L n h t b F B L A Q I t A B Q A A g A I A P G I b 1 m 6 I J u C 8 g E A A I I E A A A T A A A A A A A A A A A A A A A A A O M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H l f Y 2 h h a W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4 Y j E 5 N D c 1 L T k 5 N 2 I t N D I 5 M C 0 5 N m F m L T I 0 Z T V l M 2 F j M 2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c G x 5 X 2 N o Y W l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x O j M 3 O j M 1 L j k x M T M w M j Z a I i A v P j x F b n R y e S B U e X B l P S J G a W x s Q 2 9 s d W 1 u V H l w Z X M i I F Z h b H V l P S J z Q m d Z R k F 3 T U Z C Z 0 1 E Q X d N R 0 J R W U d B d 0 1 E Q l F Z R k J n W U Y i I C 8 + P E V u d H J 5 I F R 5 c G U 9 I k Z p b G x D b 2 x 1 b W 5 O Y W 1 l c y I g V m F s d W U 9 I n N b J n F 1 b 3 Q 7 U H J v Z H V j d C B 0 e X B l J n F 1 b 3 Q 7 L C Z x d W 9 0 O 1 N L V S Z x d W 9 0 O y w m c X V v d D t Q c m l j Z S Z x d W 9 0 O y w m c X V v d D t B d m F p b G F i a W x p d H k m c X V v d D s s J n F 1 b 3 Q 7 T n V t Y m V y I G 9 m I H B y b 2 R 1 Y 3 R z I H N v b G Q m c X V v d D s s J n F 1 b 3 Q 7 U m V 2 Z W 5 1 Z S B n Z W 5 l c m F 0 Z W Q m c X V v d D s s J n F 1 b 3 Q 7 Q 3 V z d G 9 t Z X I g Z G V t b 2 d y Y X B o a W N z J n F 1 b 3 Q 7 L C Z x d W 9 0 O 1 N 0 b 2 N r I G x l d m V s c y Z x d W 9 0 O y w m c X V v d D t M Z W F k I H R p b W V z J n F 1 b 3 Q 7 L C Z x d W 9 0 O 0 9 y Z G V y I H F 1 Y W 5 0 a X R p Z X M m c X V v d D s s J n F 1 b 3 Q 7 U 2 h p c H B p b m c g d G l t Z X M m c X V v d D s s J n F 1 b 3 Q 7 U 2 h p c H B p b m c g Y 2 F y c m l l c n M m c X V v d D s s J n F 1 b 3 Q 7 U 2 h p c H B p b m c g Y 2 9 z d H M m c X V v d D s s J n F 1 b 3 Q 7 U 3 V w c G x p Z X I g b m F t Z S Z x d W 9 0 O y w m c X V v d D t M b 2 N h d G l v b i Z x d W 9 0 O y w m c X V v d D t M Z W F k I H R p b W U m c X V v d D s s J n F 1 b 3 Q 7 U H J v Z H V j d G l v b i B 2 b 2 x 1 b W V z J n F 1 b 3 Q 7 L C Z x d W 9 0 O 0 1 h b n V m Y W N 0 d X J p b m c g b G V h Z C B 0 a W 1 l J n F 1 b 3 Q 7 L C Z x d W 9 0 O 0 1 h b n V m Y W N 0 d X J p b m c g Y 2 9 z d H M m c X V v d D s s J n F 1 b 3 Q 7 S W 5 z c G V j d G l v b i B y Z X N 1 b H R z J n F 1 b 3 Q 7 L C Z x d W 9 0 O 0 R l Z m V j d C B y Y X R l c y Z x d W 9 0 O y w m c X V v d D t U c m F u c 3 B v c n R h d G l v b i B t b 2 R l c y Z x d W 9 0 O y w m c X V v d D t S b 3 V 0 Z X M m c X V v d D s s J n F 1 b 3 Q 7 Q 2 9 z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5 X 2 N o Y W l u X 2 R h d G E v Q X V 0 b 1 J l b W 9 2 Z W R D b 2 x 1 b W 5 z M S 5 7 U H J v Z H V j d C B 0 e X B l L D B 9 J n F 1 b 3 Q 7 L C Z x d W 9 0 O 1 N l Y 3 R p b 2 4 x L 3 N 1 c H B s e V 9 j a G F p b l 9 k Y X R h L 0 F 1 d G 9 S Z W 1 v d m V k Q 2 9 s d W 1 u c z E u e 1 N L V S w x f S Z x d W 9 0 O y w m c X V v d D t T Z W N 0 a W 9 u M S 9 z d X B w b H l f Y 2 h h a W 5 f Z G F 0 Y S 9 B d X R v U m V t b 3 Z l Z E N v b H V t b n M x L n t Q c m l j Z S w y f S Z x d W 9 0 O y w m c X V v d D t T Z W N 0 a W 9 u M S 9 z d X B w b H l f Y 2 h h a W 5 f Z G F 0 Y S 9 B d X R v U m V t b 3 Z l Z E N v b H V t b n M x L n t B d m F p b G F i a W x p d H k s M 3 0 m c X V v d D s s J n F 1 b 3 Q 7 U 2 V j d G l v b j E v c 3 V w c G x 5 X 2 N o Y W l u X 2 R h d G E v Q X V 0 b 1 J l b W 9 2 Z W R D b 2 x 1 b W 5 z M S 5 7 T n V t Y m V y I G 9 m I H B y b 2 R 1 Y 3 R z I H N v b G Q s N H 0 m c X V v d D s s J n F 1 b 3 Q 7 U 2 V j d G l v b j E v c 3 V w c G x 5 X 2 N o Y W l u X 2 R h d G E v Q X V 0 b 1 J l b W 9 2 Z W R D b 2 x 1 b W 5 z M S 5 7 U m V 2 Z W 5 1 Z S B n Z W 5 l c m F 0 Z W Q s N X 0 m c X V v d D s s J n F 1 b 3 Q 7 U 2 V j d G l v b j E v c 3 V w c G x 5 X 2 N o Y W l u X 2 R h d G E v Q X V 0 b 1 J l b W 9 2 Z W R D b 2 x 1 b W 5 z M S 5 7 Q 3 V z d G 9 t Z X I g Z G V t b 2 d y Y X B o a W N z L D Z 9 J n F 1 b 3 Q 7 L C Z x d W 9 0 O 1 N l Y 3 R p b 2 4 x L 3 N 1 c H B s e V 9 j a G F p b l 9 k Y X R h L 0 F 1 d G 9 S Z W 1 v d m V k Q 2 9 s d W 1 u c z E u e 1 N 0 b 2 N r I G x l d m V s c y w 3 f S Z x d W 9 0 O y w m c X V v d D t T Z W N 0 a W 9 u M S 9 z d X B w b H l f Y 2 h h a W 5 f Z G F 0 Y S 9 B d X R v U m V t b 3 Z l Z E N v b H V t b n M x L n t M Z W F k I H R p b W V z L D h 9 J n F 1 b 3 Q 7 L C Z x d W 9 0 O 1 N l Y 3 R p b 2 4 x L 3 N 1 c H B s e V 9 j a G F p b l 9 k Y X R h L 0 F 1 d G 9 S Z W 1 v d m V k Q 2 9 s d W 1 u c z E u e 0 9 y Z G V y I H F 1 Y W 5 0 a X R p Z X M s O X 0 m c X V v d D s s J n F 1 b 3 Q 7 U 2 V j d G l v b j E v c 3 V w c G x 5 X 2 N o Y W l u X 2 R h d G E v Q X V 0 b 1 J l b W 9 2 Z W R D b 2 x 1 b W 5 z M S 5 7 U 2 h p c H B p b m c g d G l t Z X M s M T B 9 J n F 1 b 3 Q 7 L C Z x d W 9 0 O 1 N l Y 3 R p b 2 4 x L 3 N 1 c H B s e V 9 j a G F p b l 9 k Y X R h L 0 F 1 d G 9 S Z W 1 v d m V k Q 2 9 s d W 1 u c z E u e 1 N o a X B w a W 5 n I G N h c n J p Z X J z L D E x f S Z x d W 9 0 O y w m c X V v d D t T Z W N 0 a W 9 u M S 9 z d X B w b H l f Y 2 h h a W 5 f Z G F 0 Y S 9 B d X R v U m V t b 3 Z l Z E N v b H V t b n M x L n t T a G l w c G l u Z y B j b 3 N 0 c y w x M n 0 m c X V v d D s s J n F 1 b 3 Q 7 U 2 V j d G l v b j E v c 3 V w c G x 5 X 2 N o Y W l u X 2 R h d G E v Q X V 0 b 1 J l b W 9 2 Z W R D b 2 x 1 b W 5 z M S 5 7 U 3 V w c G x p Z X I g b m F t Z S w x M 3 0 m c X V v d D s s J n F 1 b 3 Q 7 U 2 V j d G l v b j E v c 3 V w c G x 5 X 2 N o Y W l u X 2 R h d G E v Q X V 0 b 1 J l b W 9 2 Z W R D b 2 x 1 b W 5 z M S 5 7 T G 9 j Y X R p b 2 4 s M T R 9 J n F 1 b 3 Q 7 L C Z x d W 9 0 O 1 N l Y 3 R p b 2 4 x L 3 N 1 c H B s e V 9 j a G F p b l 9 k Y X R h L 0 F 1 d G 9 S Z W 1 v d m V k Q 2 9 s d W 1 u c z E u e 0 x l Y W Q g d G l t Z S w x N X 0 m c X V v d D s s J n F 1 b 3 Q 7 U 2 V j d G l v b j E v c 3 V w c G x 5 X 2 N o Y W l u X 2 R h d G E v Q X V 0 b 1 J l b W 9 2 Z W R D b 2 x 1 b W 5 z M S 5 7 U H J v Z H V j d G l v b i B 2 b 2 x 1 b W V z L D E 2 f S Z x d W 9 0 O y w m c X V v d D t T Z W N 0 a W 9 u M S 9 z d X B w b H l f Y 2 h h a W 5 f Z G F 0 Y S 9 B d X R v U m V t b 3 Z l Z E N v b H V t b n M x L n t N Y W 5 1 Z m F j d H V y a W 5 n I G x l Y W Q g d G l t Z S w x N 3 0 m c X V v d D s s J n F 1 b 3 Q 7 U 2 V j d G l v b j E v c 3 V w c G x 5 X 2 N o Y W l u X 2 R h d G E v Q X V 0 b 1 J l b W 9 2 Z W R D b 2 x 1 b W 5 z M S 5 7 T W F u d W Z h Y 3 R 1 c m l u Z y B j b 3 N 0 c y w x O H 0 m c X V v d D s s J n F 1 b 3 Q 7 U 2 V j d G l v b j E v c 3 V w c G x 5 X 2 N o Y W l u X 2 R h d G E v Q X V 0 b 1 J l b W 9 2 Z W R D b 2 x 1 b W 5 z M S 5 7 S W 5 z c G V j d G l v b i B y Z X N 1 b H R z L D E 5 f S Z x d W 9 0 O y w m c X V v d D t T Z W N 0 a W 9 u M S 9 z d X B w b H l f Y 2 h h a W 5 f Z G F 0 Y S 9 B d X R v U m V t b 3 Z l Z E N v b H V t b n M x L n t E Z W Z l Y 3 Q g c m F 0 Z X M s M j B 9 J n F 1 b 3 Q 7 L C Z x d W 9 0 O 1 N l Y 3 R p b 2 4 x L 3 N 1 c H B s e V 9 j a G F p b l 9 k Y X R h L 0 F 1 d G 9 S Z W 1 v d m V k Q 2 9 s d W 1 u c z E u e 1 R y Y W 5 z c G 9 y d G F 0 a W 9 u I G 1 v Z G V z L D I x f S Z x d W 9 0 O y w m c X V v d D t T Z W N 0 a W 9 u M S 9 z d X B w b H l f Y 2 h h a W 5 f Z G F 0 Y S 9 B d X R v U m V t b 3 Z l Z E N v b H V t b n M x L n t S b 3 V 0 Z X M s M j J 9 J n F 1 b 3 Q 7 L C Z x d W 9 0 O 1 N l Y 3 R p b 2 4 x L 3 N 1 c H B s e V 9 j a G F p b l 9 k Y X R h L 0 F 1 d G 9 S Z W 1 v d m V k Q 2 9 s d W 1 u c z E u e 0 N v c 3 R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V w c G x 5 X 2 N o Y W l u X 2 R h d G E v Q X V 0 b 1 J l b W 9 2 Z W R D b 2 x 1 b W 5 z M S 5 7 U H J v Z H V j d C B 0 e X B l L D B 9 J n F 1 b 3 Q 7 L C Z x d W 9 0 O 1 N l Y 3 R p b 2 4 x L 3 N 1 c H B s e V 9 j a G F p b l 9 k Y X R h L 0 F 1 d G 9 S Z W 1 v d m V k Q 2 9 s d W 1 u c z E u e 1 N L V S w x f S Z x d W 9 0 O y w m c X V v d D t T Z W N 0 a W 9 u M S 9 z d X B w b H l f Y 2 h h a W 5 f Z G F 0 Y S 9 B d X R v U m V t b 3 Z l Z E N v b H V t b n M x L n t Q c m l j Z S w y f S Z x d W 9 0 O y w m c X V v d D t T Z W N 0 a W 9 u M S 9 z d X B w b H l f Y 2 h h a W 5 f Z G F 0 Y S 9 B d X R v U m V t b 3 Z l Z E N v b H V t b n M x L n t B d m F p b G F i a W x p d H k s M 3 0 m c X V v d D s s J n F 1 b 3 Q 7 U 2 V j d G l v b j E v c 3 V w c G x 5 X 2 N o Y W l u X 2 R h d G E v Q X V 0 b 1 J l b W 9 2 Z W R D b 2 x 1 b W 5 z M S 5 7 T n V t Y m V y I G 9 m I H B y b 2 R 1 Y 3 R z I H N v b G Q s N H 0 m c X V v d D s s J n F 1 b 3 Q 7 U 2 V j d G l v b j E v c 3 V w c G x 5 X 2 N o Y W l u X 2 R h d G E v Q X V 0 b 1 J l b W 9 2 Z W R D b 2 x 1 b W 5 z M S 5 7 U m V 2 Z W 5 1 Z S B n Z W 5 l c m F 0 Z W Q s N X 0 m c X V v d D s s J n F 1 b 3 Q 7 U 2 V j d G l v b j E v c 3 V w c G x 5 X 2 N o Y W l u X 2 R h d G E v Q X V 0 b 1 J l b W 9 2 Z W R D b 2 x 1 b W 5 z M S 5 7 Q 3 V z d G 9 t Z X I g Z G V t b 2 d y Y X B o a W N z L D Z 9 J n F 1 b 3 Q 7 L C Z x d W 9 0 O 1 N l Y 3 R p b 2 4 x L 3 N 1 c H B s e V 9 j a G F p b l 9 k Y X R h L 0 F 1 d G 9 S Z W 1 v d m V k Q 2 9 s d W 1 u c z E u e 1 N 0 b 2 N r I G x l d m V s c y w 3 f S Z x d W 9 0 O y w m c X V v d D t T Z W N 0 a W 9 u M S 9 z d X B w b H l f Y 2 h h a W 5 f Z G F 0 Y S 9 B d X R v U m V t b 3 Z l Z E N v b H V t b n M x L n t M Z W F k I H R p b W V z L D h 9 J n F 1 b 3 Q 7 L C Z x d W 9 0 O 1 N l Y 3 R p b 2 4 x L 3 N 1 c H B s e V 9 j a G F p b l 9 k Y X R h L 0 F 1 d G 9 S Z W 1 v d m V k Q 2 9 s d W 1 u c z E u e 0 9 y Z G V y I H F 1 Y W 5 0 a X R p Z X M s O X 0 m c X V v d D s s J n F 1 b 3 Q 7 U 2 V j d G l v b j E v c 3 V w c G x 5 X 2 N o Y W l u X 2 R h d G E v Q X V 0 b 1 J l b W 9 2 Z W R D b 2 x 1 b W 5 z M S 5 7 U 2 h p c H B p b m c g d G l t Z X M s M T B 9 J n F 1 b 3 Q 7 L C Z x d W 9 0 O 1 N l Y 3 R p b 2 4 x L 3 N 1 c H B s e V 9 j a G F p b l 9 k Y X R h L 0 F 1 d G 9 S Z W 1 v d m V k Q 2 9 s d W 1 u c z E u e 1 N o a X B w a W 5 n I G N h c n J p Z X J z L D E x f S Z x d W 9 0 O y w m c X V v d D t T Z W N 0 a W 9 u M S 9 z d X B w b H l f Y 2 h h a W 5 f Z G F 0 Y S 9 B d X R v U m V t b 3 Z l Z E N v b H V t b n M x L n t T a G l w c G l u Z y B j b 3 N 0 c y w x M n 0 m c X V v d D s s J n F 1 b 3 Q 7 U 2 V j d G l v b j E v c 3 V w c G x 5 X 2 N o Y W l u X 2 R h d G E v Q X V 0 b 1 J l b W 9 2 Z W R D b 2 x 1 b W 5 z M S 5 7 U 3 V w c G x p Z X I g b m F t Z S w x M 3 0 m c X V v d D s s J n F 1 b 3 Q 7 U 2 V j d G l v b j E v c 3 V w c G x 5 X 2 N o Y W l u X 2 R h d G E v Q X V 0 b 1 J l b W 9 2 Z W R D b 2 x 1 b W 5 z M S 5 7 T G 9 j Y X R p b 2 4 s M T R 9 J n F 1 b 3 Q 7 L C Z x d W 9 0 O 1 N l Y 3 R p b 2 4 x L 3 N 1 c H B s e V 9 j a G F p b l 9 k Y X R h L 0 F 1 d G 9 S Z W 1 v d m V k Q 2 9 s d W 1 u c z E u e 0 x l Y W Q g d G l t Z S w x N X 0 m c X V v d D s s J n F 1 b 3 Q 7 U 2 V j d G l v b j E v c 3 V w c G x 5 X 2 N o Y W l u X 2 R h d G E v Q X V 0 b 1 J l b W 9 2 Z W R D b 2 x 1 b W 5 z M S 5 7 U H J v Z H V j d G l v b i B 2 b 2 x 1 b W V z L D E 2 f S Z x d W 9 0 O y w m c X V v d D t T Z W N 0 a W 9 u M S 9 z d X B w b H l f Y 2 h h a W 5 f Z G F 0 Y S 9 B d X R v U m V t b 3 Z l Z E N v b H V t b n M x L n t N Y W 5 1 Z m F j d H V y a W 5 n I G x l Y W Q g d G l t Z S w x N 3 0 m c X V v d D s s J n F 1 b 3 Q 7 U 2 V j d G l v b j E v c 3 V w c G x 5 X 2 N o Y W l u X 2 R h d G E v Q X V 0 b 1 J l b W 9 2 Z W R D b 2 x 1 b W 5 z M S 5 7 T W F u d W Z h Y 3 R 1 c m l u Z y B j b 3 N 0 c y w x O H 0 m c X V v d D s s J n F 1 b 3 Q 7 U 2 V j d G l v b j E v c 3 V w c G x 5 X 2 N o Y W l u X 2 R h d G E v Q X V 0 b 1 J l b W 9 2 Z W R D b 2 x 1 b W 5 z M S 5 7 S W 5 z c G V j d G l v b i B y Z X N 1 b H R z L D E 5 f S Z x d W 9 0 O y w m c X V v d D t T Z W N 0 a W 9 u M S 9 z d X B w b H l f Y 2 h h a W 5 f Z G F 0 Y S 9 B d X R v U m V t b 3 Z l Z E N v b H V t b n M x L n t E Z W Z l Y 3 Q g c m F 0 Z X M s M j B 9 J n F 1 b 3 Q 7 L C Z x d W 9 0 O 1 N l Y 3 R p b 2 4 x L 3 N 1 c H B s e V 9 j a G F p b l 9 k Y X R h L 0 F 1 d G 9 S Z W 1 v d m V k Q 2 9 s d W 1 u c z E u e 1 R y Y W 5 z c G 9 y d G F 0 a W 9 u I G 1 v Z G V z L D I x f S Z x d W 9 0 O y w m c X V v d D t T Z W N 0 a W 9 u M S 9 z d X B w b H l f Y 2 h h a W 5 f Z G F 0 Y S 9 B d X R v U m V t b 3 Z l Z E N v b H V t b n M x L n t S b 3 V 0 Z X M s M j J 9 J n F 1 b 3 Q 7 L C Z x d W 9 0 O 1 N l Y 3 R p b 2 4 x L 3 N 1 c H B s e V 9 j a G F p b l 9 k Y X R h L 0 F 1 d G 9 S Z W 1 v d m V k Q 2 9 s d W 1 u c z E u e 0 N v c 3 R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c G x 5 X 2 N o Y W l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5 X 2 N o Y W l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5 X 2 N o Y W l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q z 0 x k d c 2 E u w 3 D k 7 N D Z j F w A A A A A C A A A A A A A Q Z g A A A A E A A C A A A A A w p 8 e v e e B w M Q q F 1 A k 7 A g m U U V k a U M O c v 9 j f T o O l Z a 0 + X A A A A A A O g A A A A A I A A C A A A A B q K w 0 F U g N f 3 G R O W 4 W Q V T P Q K 5 h K N U w j W Q 1 9 9 d A w q n 7 u d V A A A A B O u P D t z + n S Q e m O 3 S h d z p / h z 9 M x z 8 e 0 T c C e w k n f s W Y P c 9 g r i M B H M z 1 f H j o e U 0 o k i D k h A Q L 2 1 T r t / t T 7 o o i y P U g Q 7 y 7 r h k 4 c a e b + Y f V 8 C N 8 f K k A A A A D p b P I J h U B 4 u v + c V 6 2 v 5 T M K h Q X + Q n E 3 G x D U E o j m M l y P M b + v P s h / O O S M i 3 9 I 2 n 6 H b 9 n i t e u l k J X u / R A s p z r y g v B p < / D a t a M a s h u p > 
</file>

<file path=customXml/itemProps1.xml><?xml version="1.0" encoding="utf-8"?>
<ds:datastoreItem xmlns:ds="http://schemas.openxmlformats.org/officeDocument/2006/customXml" ds:itemID="{67B16402-F20F-4FCF-89B4-37F19CABEB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samanthula</dc:creator>
  <cp:lastModifiedBy>pujitha samanthula</cp:lastModifiedBy>
  <dcterms:created xsi:type="dcterms:W3CDTF">2024-11-15T11:36:54Z</dcterms:created>
  <dcterms:modified xsi:type="dcterms:W3CDTF">2024-11-16T06:26:32Z</dcterms:modified>
</cp:coreProperties>
</file>