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SENA\2977343_ANALISIS Y DESARROLLO DE SOFTWARE\03-FASES_DE_FORMACIÓN\01-FASE_DE_ANÁLISIS\ACTIVIDAD_DE_PROYECTO_2\MATERIAL_DE_FORMACION_2\"/>
    </mc:Choice>
  </mc:AlternateContent>
  <xr:revisionPtr revIDLastSave="0" documentId="13_ncr:1_{E422D7AF-7FF7-44A5-8E9C-8DB7AF18EF8B}" xr6:coauthVersionLast="47" xr6:coauthVersionMax="47" xr10:uidLastSave="{00000000-0000-0000-0000-000000000000}"/>
  <bookViews>
    <workbookView xWindow="-120" yWindow="-120" windowWidth="29040" windowHeight="16440" tabRatio="699" firstSheet="1" activeTab="6" xr2:uid="{6B4D1E8A-9F6D-4E63-819A-F6FE8E7E2DF0}"/>
  </bookViews>
  <sheets>
    <sheet name="FRECUENCIA SIMPLE" sheetId="1" r:id="rId1"/>
    <sheet name="REGLA STURGES" sheetId="2" r:id="rId2"/>
    <sheet name="AGRUPADA INTERVALOS" sheetId="3" r:id="rId3"/>
    <sheet name="Hoja4" sheetId="4" r:id="rId4"/>
    <sheet name="Hoja1" sheetId="5" r:id="rId5"/>
    <sheet name="Hoja2" sheetId="6" r:id="rId6"/>
    <sheet name="Hoja5" sheetId="8" r:id="rId7"/>
    <sheet name="Hoja6" sheetId="10" r:id="rId8"/>
  </sheets>
  <definedNames>
    <definedName name="_xlchart.v1.0" hidden="1">Hoja2!$B$14:$B$19</definedName>
    <definedName name="_xlchart.v1.1" hidden="1">Hoja2!$C$14:$C$19</definedName>
    <definedName name="_xlchart.v1.2" hidden="1">Hoja2!$F$14:$F$19</definedName>
    <definedName name="_xlchart.v1.3" hidden="1">Hoja5!$B$14:$B$19</definedName>
    <definedName name="_xlchart.v1.4" hidden="1">Hoja5!$C$14:$C$19</definedName>
    <definedName name="_xlchart.v1.5" hidden="1">Hoja5!$B$14:$B$19</definedName>
    <definedName name="_xlchart.v1.6" hidden="1">Hoja5!$C$14:$C$19</definedName>
    <definedName name="_xlchart.v1.7" hidden="1">Hoja6!$B$14:$B$19</definedName>
    <definedName name="_xlchart.v1.8" hidden="1">Hoja6!$D$14:$D$19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B22" i="10"/>
  <c r="G20" i="10"/>
  <c r="G15" i="10"/>
  <c r="G16" i="10"/>
  <c r="G17" i="10"/>
  <c r="G18" i="10"/>
  <c r="G19" i="10"/>
  <c r="G14" i="10"/>
  <c r="H20" i="10"/>
  <c r="D19" i="10"/>
  <c r="F19" i="10" s="1"/>
  <c r="D18" i="10"/>
  <c r="F18" i="10" s="1"/>
  <c r="D17" i="10"/>
  <c r="F17" i="10" s="1"/>
  <c r="D16" i="10"/>
  <c r="F16" i="10" s="1"/>
  <c r="D15" i="10"/>
  <c r="F15" i="10" s="1"/>
  <c r="D14" i="10"/>
  <c r="F20" i="8"/>
  <c r="B23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9" i="6"/>
  <c r="C18" i="6"/>
  <c r="C17" i="6"/>
  <c r="C16" i="6"/>
  <c r="C15" i="6"/>
  <c r="C14" i="6"/>
  <c r="F20" i="6"/>
  <c r="E14" i="10" l="1"/>
  <c r="E15" i="10" s="1"/>
  <c r="E16" i="10" s="1"/>
  <c r="E17" i="10" s="1"/>
  <c r="E18" i="10" s="1"/>
  <c r="E19" i="10" s="1"/>
  <c r="F14" i="10"/>
  <c r="F20" i="10" s="1"/>
  <c r="E20" i="8"/>
  <c r="B22" i="8"/>
  <c r="D14" i="8"/>
  <c r="D15" i="8" s="1"/>
  <c r="D16" i="8" s="1"/>
  <c r="D17" i="8" s="1"/>
  <c r="D18" i="8" s="1"/>
  <c r="D19" i="8" s="1"/>
  <c r="D14" i="6"/>
  <c r="D15" i="6" s="1"/>
  <c r="D16" i="6" s="1"/>
  <c r="D17" i="6" s="1"/>
  <c r="D18" i="6" s="1"/>
  <c r="D19" i="6" s="1"/>
  <c r="E16" i="6" l="1"/>
  <c r="E19" i="6"/>
  <c r="E17" i="6"/>
  <c r="E15" i="6"/>
  <c r="E14" i="6"/>
  <c r="E18" i="6"/>
  <c r="I23" i="1"/>
  <c r="M23" i="5"/>
  <c r="S22" i="5"/>
  <c r="M16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5" i="5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O11" i="5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I25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E20" i="6" l="1"/>
  <c r="I23" i="5"/>
  <c r="G21" i="5"/>
  <c r="H21" i="5" s="1"/>
  <c r="G19" i="5"/>
  <c r="H19" i="5" s="1"/>
  <c r="G17" i="5"/>
  <c r="H17" i="5" s="1"/>
  <c r="G15" i="5"/>
  <c r="H15" i="5" s="1"/>
  <c r="G13" i="5"/>
  <c r="H13" i="5" s="1"/>
  <c r="G11" i="5"/>
  <c r="H11" i="5" s="1"/>
  <c r="G9" i="5"/>
  <c r="H9" i="5" s="1"/>
  <c r="G7" i="5"/>
  <c r="H7" i="5" s="1"/>
  <c r="G5" i="5"/>
  <c r="G22" i="5"/>
  <c r="H22" i="5" s="1"/>
  <c r="G20" i="5"/>
  <c r="H20" i="5" s="1"/>
  <c r="G18" i="5"/>
  <c r="H18" i="5" s="1"/>
  <c r="G16" i="5"/>
  <c r="H16" i="5" s="1"/>
  <c r="G14" i="5"/>
  <c r="H14" i="5" s="1"/>
  <c r="G12" i="5"/>
  <c r="H12" i="5" s="1"/>
  <c r="G10" i="5"/>
  <c r="H10" i="5" s="1"/>
  <c r="G8" i="5"/>
  <c r="H8" i="5" s="1"/>
  <c r="G6" i="5"/>
  <c r="H6" i="5" s="1"/>
  <c r="F19" i="4"/>
  <c r="G19" i="4" s="1"/>
  <c r="F17" i="4"/>
  <c r="G17" i="4" s="1"/>
  <c r="F15" i="4"/>
  <c r="G15" i="4" s="1"/>
  <c r="F13" i="4"/>
  <c r="G13" i="4" s="1"/>
  <c r="F11" i="4"/>
  <c r="G11" i="4" s="1"/>
  <c r="F9" i="4"/>
  <c r="G9" i="4" s="1"/>
  <c r="F7" i="4"/>
  <c r="G7" i="4" s="1"/>
  <c r="F5" i="4"/>
  <c r="G5" i="4" s="1"/>
  <c r="F20" i="4"/>
  <c r="G20" i="4" s="1"/>
  <c r="F18" i="4"/>
  <c r="G18" i="4" s="1"/>
  <c r="F16" i="4"/>
  <c r="G16" i="4" s="1"/>
  <c r="F14" i="4"/>
  <c r="G14" i="4" s="1"/>
  <c r="F12" i="4"/>
  <c r="G12" i="4" s="1"/>
  <c r="F10" i="4"/>
  <c r="G10" i="4" s="1"/>
  <c r="F8" i="4"/>
  <c r="G8" i="4" s="1"/>
  <c r="F6" i="4"/>
  <c r="G6" i="4" s="1"/>
  <c r="F4" i="4"/>
  <c r="G4" i="4" s="1"/>
  <c r="F3" i="4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E19" i="2"/>
  <c r="F19" i="2" s="1"/>
  <c r="E17" i="2"/>
  <c r="F17" i="2" s="1"/>
  <c r="E15" i="2"/>
  <c r="F15" i="2" s="1"/>
  <c r="E13" i="2"/>
  <c r="F13" i="2" s="1"/>
  <c r="E11" i="2"/>
  <c r="F11" i="2" s="1"/>
  <c r="E9" i="2"/>
  <c r="F9" i="2" s="1"/>
  <c r="E7" i="2"/>
  <c r="F7" i="2" s="1"/>
  <c r="E5" i="2"/>
  <c r="F5" i="2" s="1"/>
  <c r="E3" i="2"/>
  <c r="E20" i="2"/>
  <c r="F20" i="2" s="1"/>
  <c r="E18" i="2"/>
  <c r="F18" i="2" s="1"/>
  <c r="E16" i="2"/>
  <c r="F16" i="2" s="1"/>
  <c r="E14" i="2"/>
  <c r="F14" i="2" s="1"/>
  <c r="E12" i="2"/>
  <c r="F12" i="2" s="1"/>
  <c r="E10" i="2"/>
  <c r="F10" i="2" s="1"/>
  <c r="E8" i="2"/>
  <c r="F8" i="2" s="1"/>
  <c r="E6" i="2"/>
  <c r="F6" i="2" s="1"/>
  <c r="E4" i="2"/>
  <c r="F4" i="2" s="1"/>
  <c r="I22" i="1"/>
  <c r="G23" i="5" l="1"/>
  <c r="H5" i="5"/>
  <c r="H23" i="5" s="1"/>
  <c r="G3" i="4"/>
  <c r="G21" i="4" s="1"/>
  <c r="F21" i="4"/>
  <c r="G3" i="3"/>
  <c r="G21" i="3" s="1"/>
  <c r="F21" i="3"/>
  <c r="F3" i="2"/>
  <c r="F21" i="2" s="1"/>
  <c r="E21" i="2"/>
  <c r="J5" i="1"/>
  <c r="J22" i="1"/>
  <c r="K22" i="1" s="1"/>
  <c r="J17" i="1"/>
  <c r="K17" i="1" s="1"/>
  <c r="J11" i="1"/>
  <c r="K11" i="1" s="1"/>
  <c r="J10" i="1"/>
  <c r="K10" i="1" s="1"/>
  <c r="J8" i="1"/>
  <c r="K8" i="1" s="1"/>
  <c r="J20" i="1"/>
  <c r="K20" i="1" s="1"/>
  <c r="J19" i="1"/>
  <c r="K19" i="1" s="1"/>
  <c r="J13" i="1"/>
  <c r="K13" i="1" s="1"/>
  <c r="J7" i="1"/>
  <c r="K7" i="1" s="1"/>
  <c r="J16" i="1"/>
  <c r="K16" i="1" s="1"/>
  <c r="J15" i="1"/>
  <c r="K15" i="1" s="1"/>
  <c r="J14" i="1"/>
  <c r="K14" i="1" s="1"/>
  <c r="J18" i="1"/>
  <c r="K18" i="1" s="1"/>
  <c r="J12" i="1"/>
  <c r="K12" i="1" s="1"/>
  <c r="J6" i="1"/>
  <c r="K6" i="1" s="1"/>
  <c r="J21" i="1"/>
  <c r="K21" i="1" s="1"/>
  <c r="J9" i="1"/>
  <c r="K9" i="1" s="1"/>
  <c r="K5" i="1" l="1"/>
  <c r="K23" i="1" s="1"/>
  <c r="J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tc={C371DC9E-74B2-4924-A9C9-36F7564029A6}</author>
    <author>tc={EAB87761-D522-48FA-AA9F-F98205544691}</author>
    <author>tc={0E0A2532-2C00-4CF4-B9C2-3F8CC0B2C1CC}</author>
    <author>tc={7CAF965B-32B1-44EE-A5D4-EB0420F56711}</author>
  </authors>
  <commentList>
    <comment ref="H4" authorId="0" shapeId="0" xr:uid="{C371DC9E-74B2-4924-A9C9-36F7564029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</t>
      </text>
    </comment>
    <comment ref="I4" authorId="1" shapeId="0" xr:uid="{EAB87761-D522-48FA-AA9F-F982055446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 Acumulada</t>
      </text>
    </comment>
    <comment ref="J4" authorId="2" shapeId="0" xr:uid="{0E0A2532-2C00-4CF4-B9C2-3F8CC0B2C1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Relativa</t>
      </text>
    </comment>
    <comment ref="K4" authorId="3" shapeId="0" xr:uid="{7CAF965B-32B1-44EE-A5D4-EB0420F567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Porcentaje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tc={823D432D-DCEF-4C1A-8E28-C9A1FCBA4D0C}</author>
    <author>tc={406C556D-B045-44FF-AF5E-1B6156FB7107}</author>
    <author>tc={2497E966-A451-4A7E-8E29-5D958CA13253}</author>
    <author>tc={DC2F4164-3242-45E6-BDF2-4F0FFA5314AE}</author>
  </authors>
  <commentList>
    <comment ref="C2" authorId="0" shapeId="0" xr:uid="{823D432D-DCEF-4C1A-8E28-C9A1FCBA4D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</t>
      </text>
    </comment>
    <comment ref="D2" authorId="1" shapeId="0" xr:uid="{406C556D-B045-44FF-AF5E-1B6156FB71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 Acumulada</t>
      </text>
    </comment>
    <comment ref="E2" authorId="2" shapeId="0" xr:uid="{2497E966-A451-4A7E-8E29-5D958CA132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Relativa</t>
      </text>
    </comment>
    <comment ref="F2" authorId="3" shapeId="0" xr:uid="{DC2F4164-3242-45E6-BDF2-4F0FFA5314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Porcentaje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tc={B2A1DBF8-4E83-4FDC-98D7-AFEB7C4A72EE}</author>
    <author>tc={41607678-539B-4A56-9BEF-54C29C23B01C}</author>
    <author>tc={1E9C409A-E44F-409F-B720-693BDA077676}</author>
    <author>tc={609DAD30-F245-49E4-B3BE-D0554402FB71}</author>
  </authors>
  <commentList>
    <comment ref="D2" authorId="0" shapeId="0" xr:uid="{B2A1DBF8-4E83-4FDC-98D7-AFEB7C4A72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</t>
      </text>
    </comment>
    <comment ref="E2" authorId="1" shapeId="0" xr:uid="{41607678-539B-4A56-9BEF-54C29C23B0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 Acumulada</t>
      </text>
    </comment>
    <comment ref="F2" authorId="2" shapeId="0" xr:uid="{1E9C409A-E44F-409F-B720-693BDA0776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Relativa</t>
      </text>
    </comment>
    <comment ref="G2" authorId="3" shapeId="0" xr:uid="{609DAD30-F245-49E4-B3BE-D0554402FB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Porcentaje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tc={5E86449F-3C51-40F2-846F-0ACA622239D5}</author>
    <author>tc={4B615EEE-D285-4A5A-B1C3-211313242E7A}</author>
    <author>tc={6C4ADEF5-043C-477D-9D86-36F3D1200149}</author>
    <author>tc={5213A683-6F17-4819-8AE0-96A204854791}</author>
  </authors>
  <commentList>
    <comment ref="D2" authorId="0" shapeId="0" xr:uid="{5E86449F-3C51-40F2-846F-0ACA622239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</t>
      </text>
    </comment>
    <comment ref="E2" authorId="1" shapeId="0" xr:uid="{4B615EEE-D285-4A5A-B1C3-211313242E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 Acumulada</t>
      </text>
    </comment>
    <comment ref="F2" authorId="2" shapeId="0" xr:uid="{6C4ADEF5-043C-477D-9D86-36F3D12001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Relativa</t>
      </text>
    </comment>
    <comment ref="G2" authorId="3" shapeId="0" xr:uid="{5213A683-6F17-4819-8AE0-96A2048547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Porcentaje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tc={FD2CB714-5320-4DAE-B1D4-098B147CE340}</author>
    <author>tc={F65F03D4-0B5C-4369-94BA-CCE664737CCB}</author>
    <author>tc={F8D12A54-D411-4B9E-895F-382E92695CAB}</author>
    <author>tc={2ACF929F-7575-4DE5-B91B-99B76C41FDDD}</author>
  </authors>
  <commentList>
    <comment ref="E4" authorId="0" shapeId="0" xr:uid="{FD2CB714-5320-4DAE-B1D4-098B147CE3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</t>
      </text>
    </comment>
    <comment ref="F4" authorId="1" shapeId="0" xr:uid="{F65F03D4-0B5C-4369-94BA-CCE664737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 Acumulada</t>
      </text>
    </comment>
    <comment ref="G4" authorId="2" shapeId="0" xr:uid="{F8D12A54-D411-4B9E-895F-382E92695C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Relativa</t>
      </text>
    </comment>
    <comment ref="H4" authorId="3" shapeId="0" xr:uid="{2ACF929F-7575-4DE5-B91B-99B76C41FDD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Porcentaje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tc={F06A2CBC-830A-40B3-B23D-0F593AB8B571}</author>
    <author>tc={AF800987-8293-4FB5-B051-E448436292F6}</author>
    <author>tc={4A003294-31CD-4525-99E0-982DB38B68BE}</author>
    <author>tc={08DDCA97-111C-4090-9B32-A31430A0C40A}</author>
  </authors>
  <commentList>
    <comment ref="C13" authorId="0" shapeId="0" xr:uid="{F06A2CBC-830A-40B3-B23D-0F593AB8B5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</t>
      </text>
    </comment>
    <comment ref="D13" authorId="1" shapeId="0" xr:uid="{AF800987-8293-4FB5-B051-E448436292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 Acumulada</t>
      </text>
    </comment>
    <comment ref="E13" authorId="2" shapeId="0" xr:uid="{4A003294-31CD-4525-99E0-982DB38B68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Relativa</t>
      </text>
    </comment>
    <comment ref="F13" authorId="3" shapeId="0" xr:uid="{08DDCA97-111C-4090-9B32-A31430A0C4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Porcentaje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tc={5B3212A5-ADBF-42D5-8AE1-96BA9A1D609D}</author>
    <author>tc={2AEA0714-AA6B-44BA-95BD-CCD310AF0AA4}</author>
    <author>tc={9EF436C0-608A-4B57-8F1D-F5EC658E4B88}</author>
    <author>tc={175EC4E1-38AB-4CAE-9991-59927A8B57AA}</author>
  </authors>
  <commentList>
    <comment ref="C13" authorId="0" shapeId="0" xr:uid="{5B3212A5-ADBF-42D5-8AE1-96BA9A1D60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</t>
      </text>
    </comment>
    <comment ref="D13" authorId="1" shapeId="0" xr:uid="{2AEA0714-AA6B-44BA-95BD-CCD310AF0A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 Acumulada</t>
      </text>
    </comment>
    <comment ref="E13" authorId="2" shapeId="0" xr:uid="{9EF436C0-608A-4B57-8F1D-F5EC658E4B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Relativa</t>
      </text>
    </comment>
    <comment ref="F13" authorId="3" shapeId="0" xr:uid="{175EC4E1-38AB-4CAE-9991-59927A8B57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Porcentaje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tc={ABF90F89-FA95-4D05-89F2-46404B909589}</author>
    <author>tc={B642D8C7-5EEC-4BAA-A10F-68AE8AE88B25}</author>
    <author>tc={474ACB27-6C37-477C-A692-7C1DE9CC8FBD}</author>
    <author>tc={E3387B4E-8B6C-43E1-9885-157D9927070A}</author>
  </authors>
  <commentList>
    <comment ref="D13" authorId="0" shapeId="0" xr:uid="{ABF90F89-FA95-4D05-89F2-46404B9095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</t>
      </text>
    </comment>
    <comment ref="E13" authorId="1" shapeId="0" xr:uid="{B642D8C7-5EEC-4BAA-A10F-68AE8AE88B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Absoluta Acumulada</t>
      </text>
    </comment>
    <comment ref="F13" authorId="2" shapeId="0" xr:uid="{474ACB27-6C37-477C-A692-7C1DE9CC8F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Relativa</t>
      </text>
    </comment>
    <comment ref="H13" authorId="3" shapeId="0" xr:uid="{E3387B4E-8B6C-43E1-9885-157D992707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Porcentaje</t>
      </text>
    </comment>
  </commentList>
</comments>
</file>

<file path=xl/sharedStrings.xml><?xml version="1.0" encoding="utf-8"?>
<sst xmlns="http://schemas.openxmlformats.org/spreadsheetml/2006/main" count="158" uniqueCount="96">
  <si>
    <t>F</t>
  </si>
  <si>
    <t>fr</t>
  </si>
  <si>
    <t>%</t>
  </si>
  <si>
    <t>TABLA DE FRECUENCIA SIMPLE</t>
  </si>
  <si>
    <t>TOTAL</t>
  </si>
  <si>
    <t>(f)==&gt;FRECUENCIA ABSOLUTA = El número de veces que se repite un dato</t>
  </si>
  <si>
    <t>∑</t>
  </si>
  <si>
    <t>(F)==&gt;FRECUENCIA ABSOLUTA ACUMULADA = El número de veces que se repite un dato</t>
  </si>
  <si>
    <r>
      <t>(fr)==&gt;FRACUENCIA RELATIVA = es igua a la fr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 xml:space="preserve"> =f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/n</t>
    </r>
  </si>
  <si>
    <t>(n)==&gt;NUMERO DE DATOS</t>
  </si>
  <si>
    <r>
      <t>(%)==&gt; %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=fr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*100</t>
    </r>
  </si>
  <si>
    <r>
      <t>f</t>
    </r>
    <r>
      <rPr>
        <vertAlign val="subscript"/>
        <sz val="20"/>
        <color theme="1"/>
        <rFont val="Aptos Narrow"/>
        <family val="2"/>
      </rPr>
      <t>i</t>
    </r>
  </si>
  <si>
    <r>
      <t>DATO (x</t>
    </r>
    <r>
      <rPr>
        <vertAlign val="subscript"/>
        <sz val="20"/>
        <color theme="1"/>
        <rFont val="Aptos Narrow"/>
        <family val="2"/>
        <scheme val="minor"/>
      </rPr>
      <t>i</t>
    </r>
    <r>
      <rPr>
        <sz val="20"/>
        <color theme="1"/>
        <rFont val="Aptos Narrow"/>
        <family val="2"/>
        <scheme val="minor"/>
      </rPr>
      <t>)</t>
    </r>
  </si>
  <si>
    <t>REGLA DE HERBERT STURGES = Como encontrar el número de intérvalos más adecuados para nuestro estudio.</t>
  </si>
  <si>
    <t>c = número de clases ó número de intervalos (se usa más la letra K hoy dia en reemplazo de la C)</t>
  </si>
  <si>
    <t>M = número de datos de la muestra ( hoy día se usa más la letra n ó N)</t>
  </si>
  <si>
    <r>
      <t>LA FORMULA: C= 1 + Log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(M) si da como resultado un decimal, se dbe aproximar al numero IMPAR más cercano, en el caso del ejemplo se  K=7</t>
    </r>
  </si>
  <si>
    <t>K = 1 + log (50)/log(2)</t>
  </si>
  <si>
    <t>K = 1 + 3,322 * LOG(n)</t>
  </si>
  <si>
    <t>TABLA DE FRECUENCIA AGRUPADA EN INTERVALOS</t>
  </si>
  <si>
    <r>
      <t>Primero encontrar el rango R = X</t>
    </r>
    <r>
      <rPr>
        <vertAlign val="subscript"/>
        <sz val="11"/>
        <color theme="1"/>
        <rFont val="Aptos Narrow"/>
        <family val="2"/>
        <scheme val="minor"/>
      </rPr>
      <t xml:space="preserve">max </t>
    </r>
    <r>
      <rPr>
        <sz val="11"/>
        <color theme="1"/>
        <rFont val="Aptos Narrow"/>
        <family val="2"/>
        <scheme val="minor"/>
      </rPr>
      <t>- X</t>
    </r>
    <r>
      <rPr>
        <vertAlign val="subscript"/>
        <sz val="11"/>
        <color theme="1"/>
        <rFont val="Aptos Narrow"/>
        <family val="2"/>
        <scheme val="minor"/>
      </rPr>
      <t>min</t>
    </r>
    <r>
      <rPr>
        <sz val="11"/>
        <color theme="1"/>
        <rFont val="Aptos Narrow"/>
        <family val="2"/>
        <scheme val="minor"/>
      </rPr>
      <t xml:space="preserve"> </t>
    </r>
  </si>
  <si>
    <t>K  = 1+3.322*LOG(n)</t>
  </si>
  <si>
    <t>Amplitud A = R/K</t>
  </si>
  <si>
    <t>X</t>
  </si>
  <si>
    <t>37,5</t>
  </si>
  <si>
    <t>[ 27 - 34 )</t>
  </si>
  <si>
    <t>[ 34 - 41 )</t>
  </si>
  <si>
    <t>[ 41 - 48 )</t>
  </si>
  <si>
    <t>[ 48 - 55 )</t>
  </si>
  <si>
    <t>[ 55 - 62 )</t>
  </si>
  <si>
    <t>[ 62 - 69 )</t>
  </si>
  <si>
    <t>[ 69 - 71 )</t>
  </si>
  <si>
    <t>30,5</t>
  </si>
  <si>
    <t>44,5</t>
  </si>
  <si>
    <t>51,5</t>
  </si>
  <si>
    <t>58,5</t>
  </si>
  <si>
    <t>65,5</t>
  </si>
  <si>
    <t>X = marca de clase, que es la mitad de cada intervalo, sacando el promedio de los intervalos para colocar la mitad en este ejemplo seria intervalo 1 k1= 33+36/2=3,5</t>
  </si>
  <si>
    <r>
      <t>Primero encontrar el rango R = valor</t>
    </r>
    <r>
      <rPr>
        <vertAlign val="subscript"/>
        <sz val="11"/>
        <color theme="1"/>
        <rFont val="Aptos Narrow"/>
        <family val="2"/>
        <scheme val="minor"/>
      </rPr>
      <t xml:space="preserve">max </t>
    </r>
    <r>
      <rPr>
        <sz val="11"/>
        <color theme="1"/>
        <rFont val="Aptos Narrow"/>
        <family val="2"/>
        <scheme val="minor"/>
      </rPr>
      <t>- valor</t>
    </r>
    <r>
      <rPr>
        <vertAlign val="subscript"/>
        <sz val="11"/>
        <color theme="1"/>
        <rFont val="Aptos Narrow"/>
        <family val="2"/>
        <scheme val="minor"/>
      </rPr>
      <t>min</t>
    </r>
    <r>
      <rPr>
        <sz val="11"/>
        <color theme="1"/>
        <rFont val="Aptos Narrow"/>
        <family val="2"/>
        <scheme val="minor"/>
      </rPr>
      <t xml:space="preserve"> </t>
    </r>
  </si>
  <si>
    <t>[ 0 - 4 )</t>
  </si>
  <si>
    <t>[ 4 - 8 )</t>
  </si>
  <si>
    <t>[ 8 - 12 )</t>
  </si>
  <si>
    <t>[ 12 - 16 )</t>
  </si>
  <si>
    <t>[ 16 - 20 )</t>
  </si>
  <si>
    <t>[ 20 - 24 )</t>
  </si>
  <si>
    <t>[ 24 - 28 )</t>
  </si>
  <si>
    <t>ℳ₳₦μ℮ℓ</t>
  </si>
  <si>
    <t>Media, Mediana y Moda en intervalos agrupados</t>
  </si>
  <si>
    <t>Media=  </t>
  </si>
  <si>
    <r>
      <t>Mediana = M</t>
    </r>
    <r>
      <rPr>
        <vertAlign val="subscript"/>
        <sz val="11"/>
        <color theme="1"/>
        <rFont val="Aptos Narrow"/>
        <family val="2"/>
        <scheme val="minor"/>
      </rPr>
      <t>e</t>
    </r>
  </si>
  <si>
    <r>
      <t>Moda = M</t>
    </r>
    <r>
      <rPr>
        <vertAlign val="subscript"/>
        <sz val="11"/>
        <color theme="1"/>
        <rFont val="Aptos Narrow"/>
        <family val="2"/>
        <scheme val="minor"/>
      </rPr>
      <t>o</t>
    </r>
  </si>
  <si>
    <t>[ 40 - 50 )</t>
  </si>
  <si>
    <t>[ 50 - 60 )</t>
  </si>
  <si>
    <t>[ 60 - 70 )</t>
  </si>
  <si>
    <t xml:space="preserve">      = </t>
  </si>
  <si>
    <r>
      <t>x*f</t>
    </r>
    <r>
      <rPr>
        <vertAlign val="subscript"/>
        <sz val="20"/>
        <color theme="1"/>
        <rFont val="Aptos Narrow"/>
        <family val="2"/>
        <scheme val="minor"/>
      </rPr>
      <t>i</t>
    </r>
  </si>
  <si>
    <r>
      <t>M</t>
    </r>
    <r>
      <rPr>
        <vertAlign val="subscript"/>
        <sz val="11"/>
        <color theme="1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= </t>
    </r>
  </si>
  <si>
    <r>
      <t>M</t>
    </r>
    <r>
      <rPr>
        <vertAlign val="subscript"/>
        <sz val="11"/>
        <color theme="1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>=</t>
    </r>
  </si>
  <si>
    <t>luego</t>
  </si>
  <si>
    <t>y el resultado se va a ubicar buscando el igual en F o el número mayor siguinte si no coincide</t>
  </si>
  <si>
    <r>
      <t>L</t>
    </r>
    <r>
      <rPr>
        <vertAlign val="subscript"/>
        <sz val="11"/>
        <color theme="1"/>
        <rFont val="Aptos Narrow"/>
        <family val="2"/>
        <scheme val="minor"/>
      </rPr>
      <t xml:space="preserve">i </t>
    </r>
    <r>
      <rPr>
        <sz val="11"/>
        <color theme="1"/>
        <rFont val="Aptos Narrow"/>
        <family val="2"/>
        <scheme val="minor"/>
      </rPr>
      <t>+ A</t>
    </r>
    <r>
      <rPr>
        <vertAlign val="subscript"/>
        <sz val="11"/>
        <color theme="1"/>
        <rFont val="Aptos Narrow"/>
        <family val="2"/>
        <scheme val="minor"/>
      </rPr>
      <t>i</t>
    </r>
  </si>
  <si>
    <r>
      <t>M</t>
    </r>
    <r>
      <rPr>
        <vertAlign val="subscript"/>
        <sz val="11"/>
        <color theme="1"/>
        <rFont val="Aptos Narrow"/>
        <family val="2"/>
        <scheme val="minor"/>
      </rPr>
      <t>o</t>
    </r>
    <r>
      <rPr>
        <sz val="11"/>
        <color theme="1"/>
        <rFont val="Aptos Narrow"/>
        <family val="2"/>
        <scheme val="minor"/>
      </rPr>
      <t xml:space="preserve"> = L</t>
    </r>
    <r>
      <rPr>
        <vertAlign val="subscript"/>
        <sz val="11"/>
        <color theme="1"/>
        <rFont val="Aptos Narrow"/>
        <family val="2"/>
        <scheme val="minor"/>
      </rPr>
      <t xml:space="preserve">i </t>
    </r>
    <r>
      <rPr>
        <sz val="11"/>
        <color theme="1"/>
        <rFont val="Aptos Narrow"/>
        <family val="2"/>
        <scheme val="minor"/>
      </rPr>
      <t>+ A</t>
    </r>
    <r>
      <rPr>
        <vertAlign val="subscript"/>
        <sz val="11"/>
        <color theme="1"/>
        <rFont val="Aptos Narrow"/>
        <family val="2"/>
        <scheme val="minor"/>
      </rPr>
      <t>i</t>
    </r>
  </si>
  <si>
    <r>
      <t>F</t>
    </r>
    <r>
      <rPr>
        <vertAlign val="subscript"/>
        <sz val="20"/>
        <color theme="1"/>
        <rFont val="Aptos Narrow"/>
        <family val="2"/>
        <scheme val="minor"/>
      </rPr>
      <t>i</t>
    </r>
  </si>
  <si>
    <t>6+8</t>
  </si>
  <si>
    <t>10*0.42 =</t>
  </si>
  <si>
    <r>
      <t>M</t>
    </r>
    <r>
      <rPr>
        <vertAlign val="subscript"/>
        <sz val="11"/>
        <color theme="1"/>
        <rFont val="Aptos Narrow"/>
        <family val="2"/>
        <scheme val="minor"/>
      </rPr>
      <t>o =</t>
    </r>
  </si>
  <si>
    <t>CASA</t>
  </si>
  <si>
    <t>APARTAMENTO</t>
  </si>
  <si>
    <t>HABITACIÓN</t>
  </si>
  <si>
    <t>TRADICIONAL INDÍGENA</t>
  </si>
  <si>
    <t>TRADICIONAL ETNICA</t>
  </si>
  <si>
    <t>OTRO</t>
  </si>
  <si>
    <r>
      <t>f</t>
    </r>
    <r>
      <rPr>
        <vertAlign val="subscript"/>
        <sz val="20"/>
        <color theme="1"/>
        <rFont val="Arial Narrow"/>
        <family val="2"/>
      </rPr>
      <t>i</t>
    </r>
  </si>
  <si>
    <r>
      <t>DATO (n</t>
    </r>
    <r>
      <rPr>
        <vertAlign val="subscript"/>
        <sz val="20"/>
        <color theme="1"/>
        <rFont val="Aptos Narrow"/>
        <family val="2"/>
        <scheme val="minor"/>
      </rPr>
      <t>i</t>
    </r>
    <r>
      <rPr>
        <sz val="20"/>
        <color theme="1"/>
        <rFont val="Aptos Narrow"/>
        <family val="2"/>
        <scheme val="minor"/>
      </rPr>
      <t>)</t>
    </r>
  </si>
  <si>
    <r>
      <t>TIPO DE VIVIENDA (n</t>
    </r>
    <r>
      <rPr>
        <vertAlign val="subscript"/>
        <sz val="20"/>
        <color theme="1"/>
        <rFont val="Arial Narrow"/>
        <family val="2"/>
      </rPr>
      <t>i</t>
    </r>
    <r>
      <rPr>
        <sz val="20"/>
        <color theme="1"/>
        <rFont val="Arial Narrow"/>
        <family val="2"/>
      </rPr>
      <t>)</t>
    </r>
  </si>
  <si>
    <t xml:space="preserve">             </t>
  </si>
  <si>
    <t>Unidades habitadas con todas las personas presentes</t>
  </si>
  <si>
    <t>ALUMBRADO PÚBLICO</t>
  </si>
  <si>
    <t>ALCANTARILLADO</t>
  </si>
  <si>
    <t>ACUEDUCTO</t>
  </si>
  <si>
    <t>GAS NATURAL</t>
  </si>
  <si>
    <t>RECOLECCION DE BASURAS</t>
  </si>
  <si>
    <t>INTERNET</t>
  </si>
  <si>
    <t>Unidades tienen acceso a servicios públicos</t>
  </si>
  <si>
    <r>
      <t>ACCESO A SERVICIOS PÚBLICOS (n</t>
    </r>
    <r>
      <rPr>
        <vertAlign val="subscript"/>
        <sz val="20"/>
        <color theme="1"/>
        <rFont val="Arial Narrow"/>
        <family val="2"/>
      </rPr>
      <t>i</t>
    </r>
    <r>
      <rPr>
        <sz val="20"/>
        <color theme="1"/>
        <rFont val="Arial Narrow"/>
        <family val="2"/>
      </rPr>
      <t>)</t>
    </r>
  </si>
  <si>
    <t>UNA PERSONA</t>
  </si>
  <si>
    <t xml:space="preserve">DOS PERSONAS </t>
  </si>
  <si>
    <t>TRES PERSONAS</t>
  </si>
  <si>
    <t>CUATRO PERSONAS</t>
  </si>
  <si>
    <t>CINCO PERSONAS</t>
  </si>
  <si>
    <t>SEIS PERSONAS O MÁS</t>
  </si>
  <si>
    <r>
      <t>x</t>
    </r>
    <r>
      <rPr>
        <vertAlign val="subscript"/>
        <sz val="16"/>
        <color theme="1"/>
        <rFont val="Arial Narrow"/>
        <family val="2"/>
      </rPr>
      <t>i</t>
    </r>
  </si>
  <si>
    <r>
      <t>f</t>
    </r>
    <r>
      <rPr>
        <vertAlign val="subscript"/>
        <sz val="16"/>
        <color theme="1"/>
        <rFont val="Arial Narrow"/>
        <family val="2"/>
      </rPr>
      <t>i</t>
    </r>
  </si>
  <si>
    <r>
      <t>x</t>
    </r>
    <r>
      <rPr>
        <vertAlign val="subscript"/>
        <sz val="16"/>
        <color theme="1"/>
        <rFont val="Arial Narrow"/>
        <family val="2"/>
      </rPr>
      <t>i</t>
    </r>
    <r>
      <rPr>
        <sz val="16"/>
        <color theme="1"/>
        <rFont val="Arial Narrow"/>
        <family val="2"/>
      </rPr>
      <t>*f</t>
    </r>
    <r>
      <rPr>
        <vertAlign val="subscript"/>
        <sz val="16"/>
        <color theme="1"/>
        <rFont val="Arial Narrow"/>
        <family val="2"/>
      </rPr>
      <t>i</t>
    </r>
  </si>
  <si>
    <t>Promedio de personas por unidade habitacional</t>
  </si>
  <si>
    <t>HABITANTES POR UNIDAD HABITACIONAL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</si>
</sst>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1"/>
      <name val="Aptos Narrow"/>
      <family val="2"/>
    </font>
    <font>
      <sz val="9"/>
      <color indexed="81"/>
      <name val="Tahoma"/>
      <family val="2"/>
    </font>
    <font>
      <vertAlign val="subscript"/>
      <sz val="20"/>
      <color theme="1"/>
      <name val="Aptos Narrow"/>
      <family val="2"/>
    </font>
    <font>
      <vertAlign val="subscript"/>
      <sz val="20"/>
      <color theme="1"/>
      <name val="Aptos Narrow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20"/>
      <color theme="1"/>
      <name val="Arial Narrow"/>
      <family val="2"/>
    </font>
    <font>
      <vertAlign val="subscript"/>
      <sz val="20"/>
      <color theme="1"/>
      <name val="Arial Narrow"/>
      <family val="2"/>
    </font>
    <font>
      <sz val="16"/>
      <color theme="1"/>
      <name val="Arial Narrow"/>
      <family val="2"/>
    </font>
    <font>
      <vertAlign val="subscript"/>
      <sz val="16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5" fontId="0" fillId="2" borderId="3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/>
    <xf numFmtId="164" fontId="0" fillId="4" borderId="0" xfId="0" applyNumberFormat="1" applyFill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" fontId="8" fillId="2" borderId="19" xfId="0" applyNumberFormat="1" applyFont="1" applyFill="1" applyBorder="1" applyAlignment="1">
      <alignment horizontal="right" vertical="center"/>
    </xf>
    <xf numFmtId="165" fontId="8" fillId="2" borderId="3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2" borderId="28" xfId="0" applyNumberFormat="1" applyFont="1" applyFill="1" applyBorder="1" applyAlignment="1">
      <alignment horizontal="right" vertical="center"/>
    </xf>
    <xf numFmtId="165" fontId="8" fillId="3" borderId="8" xfId="0" applyNumberFormat="1" applyFont="1" applyFill="1" applyBorder="1" applyAlignment="1">
      <alignment horizontal="center" vertical="center"/>
    </xf>
    <xf numFmtId="2" fontId="8" fillId="3" borderId="9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2" borderId="21" xfId="0" applyFont="1" applyFill="1" applyBorder="1" applyAlignment="1">
      <alignment horizontal="center" vertical="center"/>
    </xf>
    <xf numFmtId="164" fontId="8" fillId="2" borderId="2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" fontId="8" fillId="2" borderId="16" xfId="0" applyNumberFormat="1" applyFont="1" applyFill="1" applyBorder="1" applyAlignment="1">
      <alignment horizontal="right" vertical="center"/>
    </xf>
    <xf numFmtId="1" fontId="8" fillId="0" borderId="17" xfId="0" applyNumberFormat="1" applyFont="1" applyBorder="1" applyAlignment="1">
      <alignment horizontal="right" vertical="center"/>
    </xf>
    <xf numFmtId="1" fontId="8" fillId="2" borderId="17" xfId="0" applyNumberFormat="1" applyFont="1" applyFill="1" applyBorder="1" applyAlignment="1">
      <alignment horizontal="right" vertical="center"/>
    </xf>
    <xf numFmtId="1" fontId="8" fillId="0" borderId="8" xfId="0" applyNumberFormat="1" applyFont="1" applyBorder="1" applyAlignment="1">
      <alignment horizontal="right" vertical="center"/>
    </xf>
    <xf numFmtId="1" fontId="8" fillId="2" borderId="20" xfId="0" applyNumberFormat="1" applyFont="1" applyFill="1" applyBorder="1" applyAlignment="1">
      <alignment horizontal="right" vertical="center"/>
    </xf>
    <xf numFmtId="1" fontId="0" fillId="0" borderId="0" xfId="0" applyNumberFormat="1"/>
    <xf numFmtId="1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" fontId="0" fillId="0" borderId="30" xfId="0" applyNumberFormat="1" applyBorder="1"/>
    <xf numFmtId="0" fontId="9" fillId="0" borderId="0" xfId="0" applyFont="1" applyBorder="1"/>
    <xf numFmtId="0" fontId="9" fillId="0" borderId="0" xfId="0" applyFont="1" applyBorder="1" applyAlignment="1"/>
    <xf numFmtId="0" fontId="8" fillId="0" borderId="0" xfId="0" applyFont="1" applyAlignment="1">
      <alignment vertical="center"/>
    </xf>
    <xf numFmtId="1" fontId="0" fillId="0" borderId="29" xfId="0" applyNumberFormat="1" applyBorder="1"/>
    <xf numFmtId="1" fontId="0" fillId="0" borderId="0" xfId="0" applyNumberFormat="1" applyBorder="1"/>
    <xf numFmtId="0" fontId="8" fillId="0" borderId="1" xfId="0" applyFont="1" applyBorder="1" applyAlignment="1">
      <alignment horizontal="center" vertical="center"/>
    </xf>
    <xf numFmtId="1" fontId="8" fillId="2" borderId="31" xfId="0" applyNumberFormat="1" applyFont="1" applyFill="1" applyBorder="1" applyAlignment="1">
      <alignment horizontal="right" vertical="center"/>
    </xf>
    <xf numFmtId="0" fontId="8" fillId="2" borderId="32" xfId="0" applyFont="1" applyFill="1" applyBorder="1" applyAlignment="1">
      <alignment horizontal="center" vertical="center"/>
    </xf>
    <xf numFmtId="165" fontId="8" fillId="2" borderId="19" xfId="0" applyNumberFormat="1" applyFont="1" applyFill="1" applyBorder="1" applyAlignment="1">
      <alignment horizontal="center" vertical="center"/>
    </xf>
    <xf numFmtId="1" fontId="8" fillId="2" borderId="33" xfId="0" applyNumberFormat="1" applyFont="1" applyFill="1" applyBorder="1" applyAlignment="1">
      <alignment horizontal="right" vertical="center"/>
    </xf>
    <xf numFmtId="0" fontId="8" fillId="2" borderId="28" xfId="0" applyFont="1" applyFill="1" applyBorder="1" applyAlignment="1">
      <alignment horizontal="center" vertical="center"/>
    </xf>
    <xf numFmtId="164" fontId="8" fillId="2" borderId="34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right" vertical="center"/>
    </xf>
    <xf numFmtId="2" fontId="8" fillId="2" borderId="19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1" fontId="8" fillId="2" borderId="19" xfId="0" applyNumberFormat="1" applyFont="1" applyFill="1" applyBorder="1" applyAlignment="1">
      <alignment horizontal="center" vertical="center"/>
    </xf>
    <xf numFmtId="1" fontId="8" fillId="2" borderId="36" xfId="0" applyNumberFormat="1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200"/>
              <a:t>DISTRIBUCIÓN DE VIVIENDA SEGUN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1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635000" h="317500"/>
              <a:bevelB w="254000" h="254000"/>
            </a:sp3d>
          </c:spPr>
          <c:explosion val="3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7-FA0B-47D0-ACBB-53DABEE1E8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8-FA0B-47D0-ACBB-53DABEE1E8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9-FA0B-47D0-ACBB-53DABEE1E8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C-FA0B-47D0-ACBB-53DABEE1E8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B-FA0B-47D0-ACBB-53DABEE1E8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A-FA0B-47D0-ACBB-53DABEE1E80E}"/>
              </c:ext>
            </c:extLst>
          </c:dPt>
          <c:dLbls>
            <c:dLbl>
              <c:idx val="0"/>
              <c:layout>
                <c:manualLayout>
                  <c:x val="3.0747728860936407E-2"/>
                  <c:y val="-8.60215053763441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0B-47D0-ACBB-53DABEE1E80E}"/>
                </c:ext>
              </c:extLst>
            </c:dLbl>
            <c:dLbl>
              <c:idx val="1"/>
              <c:layout>
                <c:manualLayout>
                  <c:x val="2.5157232704402413E-2"/>
                  <c:y val="-0.236559139784946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0B-47D0-ACBB-53DABEE1E80E}"/>
                </c:ext>
              </c:extLst>
            </c:dLbl>
            <c:dLbl>
              <c:idx val="2"/>
              <c:layout>
                <c:manualLayout>
                  <c:x val="0.13137665967854648"/>
                  <c:y val="-9.3189964157706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0B-47D0-ACBB-53DABEE1E80E}"/>
                </c:ext>
              </c:extLst>
            </c:dLbl>
            <c:dLbl>
              <c:idx val="3"/>
              <c:layout>
                <c:manualLayout>
                  <c:x val="8.6652690426275325E-2"/>
                  <c:y val="-1.43369175627240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0B-47D0-ACBB-53DABEE1E80E}"/>
                </c:ext>
              </c:extLst>
            </c:dLbl>
            <c:dLbl>
              <c:idx val="4"/>
              <c:layout>
                <c:manualLayout>
                  <c:x val="-2.5157232704402517E-2"/>
                  <c:y val="0.136200716845878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0B-47D0-ACBB-53DABEE1E80E}"/>
                </c:ext>
              </c:extLst>
            </c:dLbl>
            <c:dLbl>
              <c:idx val="5"/>
              <c:layout>
                <c:manualLayout>
                  <c:x val="-0.27393431167016075"/>
                  <c:y val="4.65949820788530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0B-47D0-ACBB-53DABEE1E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Hoja2!$B$14:$B$19</c:f>
              <c:strCache>
                <c:ptCount val="6"/>
                <c:pt idx="0">
                  <c:v>CASA</c:v>
                </c:pt>
                <c:pt idx="1">
                  <c:v>APARTAMENTO</c:v>
                </c:pt>
                <c:pt idx="2">
                  <c:v>HABITACIÓN</c:v>
                </c:pt>
                <c:pt idx="3">
                  <c:v>TRADICIONAL INDÍGENA</c:v>
                </c:pt>
                <c:pt idx="4">
                  <c:v>TRADICIONAL ETNICA</c:v>
                </c:pt>
                <c:pt idx="5">
                  <c:v>OTRO</c:v>
                </c:pt>
              </c:strCache>
            </c:strRef>
          </c:cat>
          <c:val>
            <c:numRef>
              <c:f>Hoja2!$C$14:$C$19</c:f>
              <c:numCache>
                <c:formatCode>0</c:formatCode>
                <c:ptCount val="6"/>
                <c:pt idx="0">
                  <c:v>318403.04599999997</c:v>
                </c:pt>
                <c:pt idx="1">
                  <c:v>55384.748199999995</c:v>
                </c:pt>
                <c:pt idx="2">
                  <c:v>16789.2425</c:v>
                </c:pt>
                <c:pt idx="3">
                  <c:v>3199.8321000000001</c:v>
                </c:pt>
                <c:pt idx="4">
                  <c:v>197.52050000000003</c:v>
                </c:pt>
                <c:pt idx="5">
                  <c:v>869.0902000000001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B-47D0-ACBB-53DABEE1E80E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Hoja2!$B$14:$B$19</c:f>
              <c:strCache>
                <c:ptCount val="6"/>
                <c:pt idx="0">
                  <c:v>CASA</c:v>
                </c:pt>
                <c:pt idx="1">
                  <c:v>APARTAMENTO</c:v>
                </c:pt>
                <c:pt idx="2">
                  <c:v>HABITACIÓN</c:v>
                </c:pt>
                <c:pt idx="3">
                  <c:v>TRADICIONAL INDÍGENA</c:v>
                </c:pt>
                <c:pt idx="4">
                  <c:v>TRADICIONAL ETNICA</c:v>
                </c:pt>
                <c:pt idx="5">
                  <c:v>OTRO</c:v>
                </c:pt>
              </c:strCache>
            </c:strRef>
          </c:cat>
          <c:val>
            <c:numRef>
              <c:f>Hoja2!$F$14</c:f>
              <c:numCache>
                <c:formatCode>0.00</c:formatCode>
                <c:ptCount val="1"/>
                <c:pt idx="0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B-47D0-ACBB-53DABEE1E80E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Hoja2!$B$14:$B$19</c:f>
              <c:strCache>
                <c:ptCount val="6"/>
                <c:pt idx="0">
                  <c:v>CASA</c:v>
                </c:pt>
                <c:pt idx="1">
                  <c:v>APARTAMENTO</c:v>
                </c:pt>
                <c:pt idx="2">
                  <c:v>HABITACIÓN</c:v>
                </c:pt>
                <c:pt idx="3">
                  <c:v>TRADICIONAL INDÍGENA</c:v>
                </c:pt>
                <c:pt idx="4">
                  <c:v>TRADICIONAL ETNICA</c:v>
                </c:pt>
                <c:pt idx="5">
                  <c:v>OTRO</c:v>
                </c:pt>
              </c:strCache>
            </c:strRef>
          </c:cat>
          <c:val>
            <c:numRef>
              <c:f>Hoja2!$F$15</c:f>
              <c:numCache>
                <c:formatCode>0.00</c:formatCode>
                <c:ptCount val="1"/>
                <c:pt idx="0">
                  <c:v>14.02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B-47D0-ACBB-53DABEE1E80E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Hoja2!$B$14:$B$19</c:f>
              <c:strCache>
                <c:ptCount val="6"/>
                <c:pt idx="0">
                  <c:v>CASA</c:v>
                </c:pt>
                <c:pt idx="1">
                  <c:v>APARTAMENTO</c:v>
                </c:pt>
                <c:pt idx="2">
                  <c:v>HABITACIÓN</c:v>
                </c:pt>
                <c:pt idx="3">
                  <c:v>TRADICIONAL INDÍGENA</c:v>
                </c:pt>
                <c:pt idx="4">
                  <c:v>TRADICIONAL ETNICA</c:v>
                </c:pt>
                <c:pt idx="5">
                  <c:v>OTRO</c:v>
                </c:pt>
              </c:strCache>
            </c:strRef>
          </c:cat>
          <c:val>
            <c:numRef>
              <c:f>Hoja2!$F$16</c:f>
              <c:numCache>
                <c:formatCode>0.00</c:formatCode>
                <c:ptCount val="1"/>
                <c:pt idx="0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B-47D0-ACBB-53DABEE1E80E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Hoja2!$B$14:$B$19</c:f>
              <c:strCache>
                <c:ptCount val="6"/>
                <c:pt idx="0">
                  <c:v>CASA</c:v>
                </c:pt>
                <c:pt idx="1">
                  <c:v>APARTAMENTO</c:v>
                </c:pt>
                <c:pt idx="2">
                  <c:v>HABITACIÓN</c:v>
                </c:pt>
                <c:pt idx="3">
                  <c:v>TRADICIONAL INDÍGENA</c:v>
                </c:pt>
                <c:pt idx="4">
                  <c:v>TRADICIONAL ETNICA</c:v>
                </c:pt>
                <c:pt idx="5">
                  <c:v>OTRO</c:v>
                </c:pt>
              </c:strCache>
            </c:strRef>
          </c:cat>
          <c:val>
            <c:numRef>
              <c:f>Hoja2!$F$17</c:f>
              <c:numCache>
                <c:formatCode>0.00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B-47D0-ACBB-53DABEE1E80E}"/>
            </c:ext>
          </c:extLst>
        </c:ser>
        <c:ser>
          <c:idx val="5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Hoja2!$B$14:$B$19</c:f>
              <c:strCache>
                <c:ptCount val="6"/>
                <c:pt idx="0">
                  <c:v>CASA</c:v>
                </c:pt>
                <c:pt idx="1">
                  <c:v>APARTAMENTO</c:v>
                </c:pt>
                <c:pt idx="2">
                  <c:v>HABITACIÓN</c:v>
                </c:pt>
                <c:pt idx="3">
                  <c:v>TRADICIONAL INDÍGENA</c:v>
                </c:pt>
                <c:pt idx="4">
                  <c:v>TRADICIONAL ETNICA</c:v>
                </c:pt>
                <c:pt idx="5">
                  <c:v>OTRO</c:v>
                </c:pt>
              </c:strCache>
            </c:strRef>
          </c:cat>
          <c:val>
            <c:numRef>
              <c:f>Hoja2!$F$18</c:f>
              <c:numCache>
                <c:formatCode>0.00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B-47D0-ACBB-53DABEE1E80E}"/>
            </c:ext>
          </c:extLst>
        </c:ser>
        <c:ser>
          <c:idx val="6"/>
          <c:order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Hoja2!$B$14:$B$19</c:f>
              <c:strCache>
                <c:ptCount val="6"/>
                <c:pt idx="0">
                  <c:v>CASA</c:v>
                </c:pt>
                <c:pt idx="1">
                  <c:v>APARTAMENTO</c:v>
                </c:pt>
                <c:pt idx="2">
                  <c:v>HABITACIÓN</c:v>
                </c:pt>
                <c:pt idx="3">
                  <c:v>TRADICIONAL INDÍGENA</c:v>
                </c:pt>
                <c:pt idx="4">
                  <c:v>TRADICIONAL ETNICA</c:v>
                </c:pt>
                <c:pt idx="5">
                  <c:v>OTRO</c:v>
                </c:pt>
              </c:strCache>
            </c:strRef>
          </c:cat>
          <c:val>
            <c:numRef>
              <c:f>Hoja2!$F$19</c:f>
              <c:numCache>
                <c:formatCode>0.00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B-47D0-ACBB-53DABEE1E8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200"/>
              <a:t>ACCESO A SERVICIOS PÚBLICOS POR VIVIENDAS</a:t>
            </a:r>
          </a:p>
        </c:rich>
      </c:tx>
      <c:layout>
        <c:manualLayout>
          <c:xMode val="edge"/>
          <c:yMode val="edge"/>
          <c:x val="0.13895269316242465"/>
          <c:y val="6.66745416125264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1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635000" h="317500"/>
              <a:bevelB w="254000" h="254000"/>
            </a:sp3d>
          </c:spPr>
          <c:explosion val="3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1-B982-4A9C-AC6C-0391DF758135}"/>
              </c:ext>
            </c:extLst>
          </c:dPt>
          <c:dPt>
            <c:idx val="1"/>
            <c:bubble3D val="0"/>
            <c:explosion val="2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3-B982-4A9C-AC6C-0391DF758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5-B982-4A9C-AC6C-0391DF758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7-B982-4A9C-AC6C-0391DF758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9-B982-4A9C-AC6C-0391DF7581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B-B982-4A9C-AC6C-0391DF758135}"/>
              </c:ext>
            </c:extLst>
          </c:dPt>
          <c:dLbls>
            <c:dLbl>
              <c:idx val="0"/>
              <c:layout>
                <c:manualLayout>
                  <c:x val="2.4868055555555529E-2"/>
                  <c:y val="6.98840307161886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82-4A9C-AC6C-0391DF758135}"/>
                </c:ext>
              </c:extLst>
            </c:dLbl>
            <c:dLbl>
              <c:idx val="1"/>
              <c:layout>
                <c:manualLayout>
                  <c:x val="2.5157232704402413E-2"/>
                  <c:y val="-0.236559139784946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82-4A9C-AC6C-0391DF758135}"/>
                </c:ext>
              </c:extLst>
            </c:dLbl>
            <c:dLbl>
              <c:idx val="2"/>
              <c:layout>
                <c:manualLayout>
                  <c:x val="0.13137665967854648"/>
                  <c:y val="-9.3189964157706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82-4A9C-AC6C-0391DF758135}"/>
                </c:ext>
              </c:extLst>
            </c:dLbl>
            <c:dLbl>
              <c:idx val="3"/>
              <c:layout>
                <c:manualLayout>
                  <c:x val="-9.5615740740740848E-2"/>
                  <c:y val="-0.1038995977641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82-4A9C-AC6C-0391DF758135}"/>
                </c:ext>
              </c:extLst>
            </c:dLbl>
            <c:dLbl>
              <c:idx val="4"/>
              <c:layout>
                <c:manualLayout>
                  <c:x val="-1.045810185185196E-2"/>
                  <c:y val="0.1793235125111006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82-4A9C-AC6C-0391DF758135}"/>
                </c:ext>
              </c:extLst>
            </c:dLbl>
            <c:dLbl>
              <c:idx val="5"/>
              <c:layout>
                <c:manualLayout>
                  <c:x val="-0.15340185185185196"/>
                  <c:y val="8.64007731285587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82-4A9C-AC6C-0391DF7581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Hoja5!$B$14:$B$19</c:f>
              <c:strCache>
                <c:ptCount val="6"/>
                <c:pt idx="0">
                  <c:v>ALUMBRADO PÚBLICO</c:v>
                </c:pt>
                <c:pt idx="1">
                  <c:v>ACUEDUCTO</c:v>
                </c:pt>
                <c:pt idx="2">
                  <c:v>ALCANTARILLADO</c:v>
                </c:pt>
                <c:pt idx="3">
                  <c:v>GAS NATURAL</c:v>
                </c:pt>
                <c:pt idx="4">
                  <c:v>RECOLECCION DE BASURAS</c:v>
                </c:pt>
                <c:pt idx="5">
                  <c:v>INTERNET</c:v>
                </c:pt>
              </c:strCache>
            </c:strRef>
          </c:cat>
          <c:val>
            <c:numRef>
              <c:f>Hoja5!$C$14:$C$19</c:f>
              <c:numCache>
                <c:formatCode>0</c:formatCode>
                <c:ptCount val="6"/>
                <c:pt idx="0">
                  <c:v>323162.59999999998</c:v>
                </c:pt>
                <c:pt idx="1">
                  <c:v>248560.17</c:v>
                </c:pt>
                <c:pt idx="2">
                  <c:v>180833.54</c:v>
                </c:pt>
                <c:pt idx="3">
                  <c:v>223463.5</c:v>
                </c:pt>
                <c:pt idx="4">
                  <c:v>244090.9</c:v>
                </c:pt>
                <c:pt idx="5">
                  <c:v>85947.5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82-4A9C-AC6C-0391DF758135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B982-4A9C-AC6C-0391DF7581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Hoja5!$B$14:$B$19</c:f>
              <c:strCache>
                <c:ptCount val="6"/>
                <c:pt idx="0">
                  <c:v>ALUMBRADO PÚBLICO</c:v>
                </c:pt>
                <c:pt idx="1">
                  <c:v>ACUEDUCTO</c:v>
                </c:pt>
                <c:pt idx="2">
                  <c:v>ALCANTARILLADO</c:v>
                </c:pt>
                <c:pt idx="3">
                  <c:v>GAS NATURAL</c:v>
                </c:pt>
                <c:pt idx="4">
                  <c:v>RECOLECCION DE BASURAS</c:v>
                </c:pt>
                <c:pt idx="5">
                  <c:v>INTERNET</c:v>
                </c:pt>
              </c:strCache>
            </c:strRef>
          </c:cat>
          <c:val>
            <c:numRef>
              <c:f>Hoja5!$F$14</c:f>
              <c:numCache>
                <c:formatCode>0.00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82-4A9C-AC6C-0391DF758135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982-4A9C-AC6C-0391DF7581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Hoja5!$B$14:$B$19</c:f>
              <c:strCache>
                <c:ptCount val="6"/>
                <c:pt idx="0">
                  <c:v>ALUMBRADO PÚBLICO</c:v>
                </c:pt>
                <c:pt idx="1">
                  <c:v>ACUEDUCTO</c:v>
                </c:pt>
                <c:pt idx="2">
                  <c:v>ALCANTARILLADO</c:v>
                </c:pt>
                <c:pt idx="3">
                  <c:v>GAS NATURAL</c:v>
                </c:pt>
                <c:pt idx="4">
                  <c:v>RECOLECCION DE BASURAS</c:v>
                </c:pt>
                <c:pt idx="5">
                  <c:v>INTERNET</c:v>
                </c:pt>
              </c:strCache>
            </c:strRef>
          </c:cat>
          <c:val>
            <c:numRef>
              <c:f>Hoja5!$F$15</c:f>
              <c:numCache>
                <c:formatCode>0.00</c:formatCode>
                <c:ptCount val="1"/>
                <c:pt idx="0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82-4A9C-AC6C-0391DF758135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B982-4A9C-AC6C-0391DF7581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Hoja5!$B$14:$B$19</c:f>
              <c:strCache>
                <c:ptCount val="6"/>
                <c:pt idx="0">
                  <c:v>ALUMBRADO PÚBLICO</c:v>
                </c:pt>
                <c:pt idx="1">
                  <c:v>ACUEDUCTO</c:v>
                </c:pt>
                <c:pt idx="2">
                  <c:v>ALCANTARILLADO</c:v>
                </c:pt>
                <c:pt idx="3">
                  <c:v>GAS NATURAL</c:v>
                </c:pt>
                <c:pt idx="4">
                  <c:v>RECOLECCION DE BASURAS</c:v>
                </c:pt>
                <c:pt idx="5">
                  <c:v>INTERNET</c:v>
                </c:pt>
              </c:strCache>
            </c:strRef>
          </c:cat>
          <c:val>
            <c:numRef>
              <c:f>Hoja5!$F$16</c:f>
              <c:numCache>
                <c:formatCode>0.00</c:formatCode>
                <c:ptCount val="1"/>
                <c:pt idx="0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982-4A9C-AC6C-0391DF758135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982-4A9C-AC6C-0391DF7581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Hoja5!$B$14:$B$19</c:f>
              <c:strCache>
                <c:ptCount val="6"/>
                <c:pt idx="0">
                  <c:v>ALUMBRADO PÚBLICO</c:v>
                </c:pt>
                <c:pt idx="1">
                  <c:v>ACUEDUCTO</c:v>
                </c:pt>
                <c:pt idx="2">
                  <c:v>ALCANTARILLADO</c:v>
                </c:pt>
                <c:pt idx="3">
                  <c:v>GAS NATURAL</c:v>
                </c:pt>
                <c:pt idx="4">
                  <c:v>RECOLECCION DE BASURAS</c:v>
                </c:pt>
                <c:pt idx="5">
                  <c:v>INTERNET</c:v>
                </c:pt>
              </c:strCache>
            </c:strRef>
          </c:cat>
          <c:val>
            <c:numRef>
              <c:f>Hoja5!$F$17</c:f>
              <c:numCache>
                <c:formatCode>0.00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982-4A9C-AC6C-0391DF758135}"/>
            </c:ext>
          </c:extLst>
        </c:ser>
        <c:ser>
          <c:idx val="5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B982-4A9C-AC6C-0391DF7581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Hoja5!$B$14:$B$19</c:f>
              <c:strCache>
                <c:ptCount val="6"/>
                <c:pt idx="0">
                  <c:v>ALUMBRADO PÚBLICO</c:v>
                </c:pt>
                <c:pt idx="1">
                  <c:v>ACUEDUCTO</c:v>
                </c:pt>
                <c:pt idx="2">
                  <c:v>ALCANTARILLADO</c:v>
                </c:pt>
                <c:pt idx="3">
                  <c:v>GAS NATURAL</c:v>
                </c:pt>
                <c:pt idx="4">
                  <c:v>RECOLECCION DE BASURAS</c:v>
                </c:pt>
                <c:pt idx="5">
                  <c:v>INTERNET</c:v>
                </c:pt>
              </c:strCache>
            </c:strRef>
          </c:cat>
          <c:val>
            <c:numRef>
              <c:f>Hoja5!$F$18</c:f>
              <c:numCache>
                <c:formatCode>0.00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982-4A9C-AC6C-0391DF758135}"/>
            </c:ext>
          </c:extLst>
        </c:ser>
        <c:ser>
          <c:idx val="6"/>
          <c:order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B982-4A9C-AC6C-0391DF7581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Hoja5!$B$14:$B$19</c:f>
              <c:strCache>
                <c:ptCount val="6"/>
                <c:pt idx="0">
                  <c:v>ALUMBRADO PÚBLICO</c:v>
                </c:pt>
                <c:pt idx="1">
                  <c:v>ACUEDUCTO</c:v>
                </c:pt>
                <c:pt idx="2">
                  <c:v>ALCANTARILLADO</c:v>
                </c:pt>
                <c:pt idx="3">
                  <c:v>GAS NATURAL</c:v>
                </c:pt>
                <c:pt idx="4">
                  <c:v>RECOLECCION DE BASURAS</c:v>
                </c:pt>
                <c:pt idx="5">
                  <c:v>INTERNET</c:v>
                </c:pt>
              </c:strCache>
            </c:strRef>
          </c:cat>
          <c:val>
            <c:numRef>
              <c:f>Hoja5!$F$19</c:f>
              <c:numCache>
                <c:formatCode>0.00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982-4A9C-AC6C-0391DF758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200"/>
              <a:t>ACCESO A SERVICIOS PÚBLICOS POR VIVIENDAS</a:t>
            </a:r>
          </a:p>
        </c:rich>
      </c:tx>
      <c:layout>
        <c:manualLayout>
          <c:xMode val="edge"/>
          <c:yMode val="edge"/>
          <c:x val="0.13895269316242465"/>
          <c:y val="6.66745416125264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1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635000" h="317500"/>
              <a:bevelB w="254000" h="254000"/>
            </a:sp3d>
          </c:spPr>
          <c:explosion val="3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1-9C4F-40B5-BFD0-694083FA1D77}"/>
              </c:ext>
            </c:extLst>
          </c:dPt>
          <c:dPt>
            <c:idx val="1"/>
            <c:bubble3D val="0"/>
            <c:explosion val="2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3-9C4F-40B5-BFD0-694083FA1D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5-9C4F-40B5-BFD0-694083FA1D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7-9C4F-40B5-BFD0-694083FA1D7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9-9C4F-40B5-BFD0-694083FA1D7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0" h="317500"/>
                <a:bevelB w="254000" h="254000"/>
              </a:sp3d>
            </c:spPr>
            <c:extLst>
              <c:ext xmlns:c16="http://schemas.microsoft.com/office/drawing/2014/chart" uri="{C3380CC4-5D6E-409C-BE32-E72D297353CC}">
                <c16:uniqueId val="{0000000B-9C4F-40B5-BFD0-694083FA1D77}"/>
              </c:ext>
            </c:extLst>
          </c:dPt>
          <c:dLbls>
            <c:dLbl>
              <c:idx val="0"/>
              <c:layout>
                <c:manualLayout>
                  <c:x val="2.4868055555555529E-2"/>
                  <c:y val="6.98840307161886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4F-40B5-BFD0-694083FA1D77}"/>
                </c:ext>
              </c:extLst>
            </c:dLbl>
            <c:dLbl>
              <c:idx val="1"/>
              <c:layout>
                <c:manualLayout>
                  <c:x val="6.4456640514690532E-3"/>
                  <c:y val="8.061469053996898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4F-40B5-BFD0-694083FA1D77}"/>
                </c:ext>
              </c:extLst>
            </c:dLbl>
            <c:dLbl>
              <c:idx val="2"/>
              <c:layout>
                <c:manualLayout>
                  <c:x val="6.6330251574643487E-3"/>
                  <c:y val="-0.123884178230717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4F-40B5-BFD0-694083FA1D77}"/>
                </c:ext>
              </c:extLst>
            </c:dLbl>
            <c:dLbl>
              <c:idx val="3"/>
              <c:layout>
                <c:manualLayout>
                  <c:x val="-0.17669920316279303"/>
                  <c:y val="-5.27425429497895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4F-40B5-BFD0-694083FA1D77}"/>
                </c:ext>
              </c:extLst>
            </c:dLbl>
            <c:dLbl>
              <c:idx val="4"/>
              <c:layout>
                <c:manualLayout>
                  <c:x val="-1.9813866686311229E-2"/>
                  <c:y val="-0.158313293454982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4F-40B5-BFD0-694083FA1D77}"/>
                </c:ext>
              </c:extLst>
            </c:dLbl>
            <c:dLbl>
              <c:idx val="5"/>
              <c:layout>
                <c:manualLayout>
                  <c:x val="-5.0488293000356059E-2"/>
                  <c:y val="0.127326337838110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4F-40B5-BFD0-694083FA1D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Hoja6!$B$14:$B$19</c:f>
              <c:strCache>
                <c:ptCount val="6"/>
                <c:pt idx="0">
                  <c:v>UNA PERSONA</c:v>
                </c:pt>
                <c:pt idx="1">
                  <c:v>DOS PERSONAS </c:v>
                </c:pt>
                <c:pt idx="2">
                  <c:v>TRES PERSONAS</c:v>
                </c:pt>
                <c:pt idx="3">
                  <c:v>CUATRO PERSONAS</c:v>
                </c:pt>
                <c:pt idx="4">
                  <c:v>CINCO PERSONAS</c:v>
                </c:pt>
                <c:pt idx="5">
                  <c:v>SEIS PERSONAS O MÁS</c:v>
                </c:pt>
              </c:strCache>
            </c:strRef>
          </c:cat>
          <c:val>
            <c:numRef>
              <c:f>Hoja6!$D$14:$D$19</c:f>
              <c:numCache>
                <c:formatCode>0</c:formatCode>
                <c:ptCount val="6"/>
                <c:pt idx="0">
                  <c:v>40567.22</c:v>
                </c:pt>
                <c:pt idx="1">
                  <c:v>59131.88</c:v>
                </c:pt>
                <c:pt idx="2">
                  <c:v>72539.69</c:v>
                </c:pt>
                <c:pt idx="3">
                  <c:v>73227.27</c:v>
                </c:pt>
                <c:pt idx="4">
                  <c:v>48818.18</c:v>
                </c:pt>
                <c:pt idx="5">
                  <c:v>49505.760000000002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4F-40B5-BFD0-694083FA1D77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C4F-40B5-BFD0-694083FA1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Hoja6!$B$14:$B$19</c:f>
              <c:strCache>
                <c:ptCount val="6"/>
                <c:pt idx="0">
                  <c:v>UNA PERSONA</c:v>
                </c:pt>
                <c:pt idx="1">
                  <c:v>DOS PERSONAS </c:v>
                </c:pt>
                <c:pt idx="2">
                  <c:v>TRES PERSONAS</c:v>
                </c:pt>
                <c:pt idx="3">
                  <c:v>CUATRO PERSONAS</c:v>
                </c:pt>
                <c:pt idx="4">
                  <c:v>CINCO PERSONAS</c:v>
                </c:pt>
                <c:pt idx="5">
                  <c:v>SEIS PERSONAS O MÁS</c:v>
                </c:pt>
              </c:strCache>
            </c:strRef>
          </c:cat>
          <c:val>
            <c:numRef>
              <c:f>Hoja6!$H$14</c:f>
              <c:numCache>
                <c:formatCode>0.00</c:formatCode>
                <c:ptCount val="1"/>
                <c:pt idx="0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4F-40B5-BFD0-694083FA1D77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C4F-40B5-BFD0-694083FA1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Hoja6!$B$14:$B$19</c:f>
              <c:strCache>
                <c:ptCount val="6"/>
                <c:pt idx="0">
                  <c:v>UNA PERSONA</c:v>
                </c:pt>
                <c:pt idx="1">
                  <c:v>DOS PERSONAS </c:v>
                </c:pt>
                <c:pt idx="2">
                  <c:v>TRES PERSONAS</c:v>
                </c:pt>
                <c:pt idx="3">
                  <c:v>CUATRO PERSONAS</c:v>
                </c:pt>
                <c:pt idx="4">
                  <c:v>CINCO PERSONAS</c:v>
                </c:pt>
                <c:pt idx="5">
                  <c:v>SEIS PERSONAS O MÁS</c:v>
                </c:pt>
              </c:strCache>
            </c:strRef>
          </c:cat>
          <c:val>
            <c:numRef>
              <c:f>Hoja6!$H$15</c:f>
              <c:numCache>
                <c:formatCode>0.00</c:formatCode>
                <c:ptCount val="1"/>
                <c:pt idx="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4F-40B5-BFD0-694083FA1D77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9C4F-40B5-BFD0-694083FA1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Hoja6!$B$14:$B$19</c:f>
              <c:strCache>
                <c:ptCount val="6"/>
                <c:pt idx="0">
                  <c:v>UNA PERSONA</c:v>
                </c:pt>
                <c:pt idx="1">
                  <c:v>DOS PERSONAS </c:v>
                </c:pt>
                <c:pt idx="2">
                  <c:v>TRES PERSONAS</c:v>
                </c:pt>
                <c:pt idx="3">
                  <c:v>CUATRO PERSONAS</c:v>
                </c:pt>
                <c:pt idx="4">
                  <c:v>CINCO PERSONAS</c:v>
                </c:pt>
                <c:pt idx="5">
                  <c:v>SEIS PERSONAS O MÁS</c:v>
                </c:pt>
              </c:strCache>
            </c:strRef>
          </c:cat>
          <c:val>
            <c:numRef>
              <c:f>Hoja6!$H$16</c:f>
              <c:numCache>
                <c:formatCode>0.00</c:formatCode>
                <c:ptCount val="1"/>
                <c:pt idx="0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C4F-40B5-BFD0-694083FA1D77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C4F-40B5-BFD0-694083FA1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Hoja6!$B$14:$B$19</c:f>
              <c:strCache>
                <c:ptCount val="6"/>
                <c:pt idx="0">
                  <c:v>UNA PERSONA</c:v>
                </c:pt>
                <c:pt idx="1">
                  <c:v>DOS PERSONAS </c:v>
                </c:pt>
                <c:pt idx="2">
                  <c:v>TRES PERSONAS</c:v>
                </c:pt>
                <c:pt idx="3">
                  <c:v>CUATRO PERSONAS</c:v>
                </c:pt>
                <c:pt idx="4">
                  <c:v>CINCO PERSONAS</c:v>
                </c:pt>
                <c:pt idx="5">
                  <c:v>SEIS PERSONAS O MÁS</c:v>
                </c:pt>
              </c:strCache>
            </c:strRef>
          </c:cat>
          <c:val>
            <c:numRef>
              <c:f>Hoja6!$H$17</c:f>
              <c:numCache>
                <c:formatCode>0.00</c:formatCode>
                <c:ptCount val="1"/>
                <c:pt idx="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C4F-40B5-BFD0-694083FA1D77}"/>
            </c:ext>
          </c:extLst>
        </c:ser>
        <c:ser>
          <c:idx val="5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9C4F-40B5-BFD0-694083FA1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Hoja6!$B$14:$B$19</c:f>
              <c:strCache>
                <c:ptCount val="6"/>
                <c:pt idx="0">
                  <c:v>UNA PERSONA</c:v>
                </c:pt>
                <c:pt idx="1">
                  <c:v>DOS PERSONAS </c:v>
                </c:pt>
                <c:pt idx="2">
                  <c:v>TRES PERSONAS</c:v>
                </c:pt>
                <c:pt idx="3">
                  <c:v>CUATRO PERSONAS</c:v>
                </c:pt>
                <c:pt idx="4">
                  <c:v>CINCO PERSONAS</c:v>
                </c:pt>
                <c:pt idx="5">
                  <c:v>SEIS PERSONAS O MÁS</c:v>
                </c:pt>
              </c:strCache>
            </c:strRef>
          </c:cat>
          <c:val>
            <c:numRef>
              <c:f>Hoja6!$H$18</c:f>
              <c:numCache>
                <c:formatCode>0.00</c:formatCode>
                <c:ptCount val="1"/>
                <c:pt idx="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C4F-40B5-BFD0-694083FA1D77}"/>
            </c:ext>
          </c:extLst>
        </c:ser>
        <c:ser>
          <c:idx val="6"/>
          <c:order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C4F-40B5-BFD0-694083FA1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Hoja6!$B$14:$B$19</c:f>
              <c:strCache>
                <c:ptCount val="6"/>
                <c:pt idx="0">
                  <c:v>UNA PERSONA</c:v>
                </c:pt>
                <c:pt idx="1">
                  <c:v>DOS PERSONAS </c:v>
                </c:pt>
                <c:pt idx="2">
                  <c:v>TRES PERSONAS</c:v>
                </c:pt>
                <c:pt idx="3">
                  <c:v>CUATRO PERSONAS</c:v>
                </c:pt>
                <c:pt idx="4">
                  <c:v>CINCO PERSONAS</c:v>
                </c:pt>
                <c:pt idx="5">
                  <c:v>SEIS PERSONAS O MÁS</c:v>
                </c:pt>
              </c:strCache>
            </c:strRef>
          </c:cat>
          <c:val>
            <c:numRef>
              <c:f>Hoja6!$H$19</c:f>
              <c:numCache>
                <c:formatCode>0.00</c:formatCode>
                <c:ptCount val="1"/>
                <c:pt idx="0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C4F-40B5-BFD0-694083FA1D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DISTRIBUCIÓN DE VIVIENDA SEGUN TIPO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2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DISTRIBUCIÓN DE VIVIENDA SEGUN TIPO</a:t>
          </a:r>
        </a:p>
      </cx:txPr>
    </cx:title>
    <cx:plotArea>
      <cx:plotAreaRegion>
        <cx:series layoutId="clusteredColumn" uniqueId="{D7CC8F2C-70B8-4C55-8904-C8D19B1B1314}" formatIdx="0">
          <cx:dataLabels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00000002-1A48-422A-AE60-3E8FDC8DD6F3}" formatIdx="0"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TIPO DE VIVIENDA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rPr>
                <a:t>TIPO DE VIVIENDA</a:t>
              </a:r>
            </a:p>
          </cx:txPr>
        </cx:title>
        <cx:tickLabels/>
      </cx:axis>
      <cx:axis id="1">
        <cx:valScaling/>
        <cx:title>
          <cx:tx>
            <cx:txData>
              <cx:v>UNIDADES HABITACIONALES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rPr>
                <a:t>UNIDADES HABITACIONALES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ACCESO A SERVICIOS PÚBLICOSPOR VIVIENDAS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2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ACCESO A SERVICIOS PÚBLICOSPOR VIVIENDAS</a:t>
          </a:r>
        </a:p>
      </cx:txPr>
    </cx:title>
    <cx:plotArea>
      <cx:plotAreaRegion>
        <cx:series layoutId="clusteredColumn" uniqueId="{D7CC8F2C-70B8-4C55-8904-C8D19B1B1314}" formatIdx="0">
          <cx:dataLabels pos="outEnd">
            <cx:visibility seriesName="0" categoryName="0" value="1"/>
            <cx:separator>, </cx:separator>
          </cx:dataLabels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TIPO DE SERVICIOS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rPr>
                <a:t>TIPO DE SERVICIOS</a:t>
              </a:r>
            </a:p>
          </cx:txPr>
        </cx:title>
        <cx:tickLabels/>
      </cx:axis>
      <cx:axis id="1">
        <cx:valScaling/>
        <cx:title>
          <cx:tx>
            <cx:txData>
              <cx:v>UNIDADES HABITACIONALES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rPr>
                <a:t>UNIDADES HABITACIONALES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ACCESO A SERVICIOS PÚBLICOSPOR VIVIENDAS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2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ACCESO A SERVICIOS PÚBLICOSPOR VIVIENDAS</a:t>
          </a:r>
        </a:p>
      </cx:txPr>
    </cx:title>
    <cx:plotArea>
      <cx:plotAreaRegion>
        <cx:series layoutId="clusteredColumn" uniqueId="{D7CC8F2C-70B8-4C55-8904-C8D19B1B1314}" formatIdx="0">
          <cx:dataLabels pos="outEnd">
            <cx:visibility seriesName="0" categoryName="0" value="1"/>
            <cx:separator>, </cx:separator>
          </cx:dataLabels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CANTIDAD DE HABITANTES POR UNIDAD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rPr>
                <a:t>CANTIDAD DE HABITANTES POR UNIDAD</a:t>
              </a:r>
            </a:p>
          </cx:txPr>
        </cx:title>
        <cx:tickLabels/>
      </cx:axis>
      <cx:axis id="1">
        <cx:valScaling/>
        <cx:title>
          <cx:tx>
            <cx:txData>
              <cx:v>UNIDADES HABITACIONALES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rPr>
                <a:t>UNIDADES HABITACIONALES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685800</xdr:colOff>
      <xdr:row>16</xdr:row>
      <xdr:rowOff>19050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A38BE3E-D686-0EB8-4DE8-0936837B14A1}"/>
            </a:ext>
          </a:extLst>
        </xdr:cNvPr>
        <xdr:cNvSpPr txBox="1"/>
      </xdr:nvSpPr>
      <xdr:spPr>
        <a:xfrm>
          <a:off x="8458200" y="328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11</xdr:col>
      <xdr:colOff>685800</xdr:colOff>
      <xdr:row>16</xdr:row>
      <xdr:rowOff>19050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AFF80C6-E146-DD7B-2FE4-1F6EC1360FFD}"/>
            </a:ext>
          </a:extLst>
        </xdr:cNvPr>
        <xdr:cNvSpPr txBox="1"/>
      </xdr:nvSpPr>
      <xdr:spPr>
        <a:xfrm>
          <a:off x="8458200" y="328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11</xdr:col>
      <xdr:colOff>685800</xdr:colOff>
      <xdr:row>6</xdr:row>
      <xdr:rowOff>180975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7A04641-2414-64EB-7AF4-C06E0FA4D08B}"/>
            </a:ext>
          </a:extLst>
        </xdr:cNvPr>
        <xdr:cNvSpPr txBox="1"/>
      </xdr:nvSpPr>
      <xdr:spPr>
        <a:xfrm>
          <a:off x="8458200" y="1543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11</xdr:col>
      <xdr:colOff>457200</xdr:colOff>
      <xdr:row>6</xdr:row>
      <xdr:rowOff>171450</xdr:rowOff>
    </xdr:from>
    <xdr:ext cx="13458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504D1DD-B8F0-9058-18C7-D3632B7317CC}"/>
                </a:ext>
              </a:extLst>
            </xdr:cNvPr>
            <xdr:cNvSpPr txBox="1"/>
          </xdr:nvSpPr>
          <xdr:spPr>
            <a:xfrm>
              <a:off x="8229600" y="1533525"/>
              <a:ext cx="13458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504D1DD-B8F0-9058-18C7-D3632B7317CC}"/>
                </a:ext>
              </a:extLst>
            </xdr:cNvPr>
            <xdr:cNvSpPr txBox="1"/>
          </xdr:nvSpPr>
          <xdr:spPr>
            <a:xfrm>
              <a:off x="8229600" y="1533525"/>
              <a:ext cx="13458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400" b="0" i="0">
                  <a:latin typeface="Cambria Math" panose="02040503050406030204" pitchFamily="18" charset="0"/>
                </a:rPr>
                <a:t>𝑥</a:t>
              </a:r>
              <a:r>
                <a:rPr lang="es-MX" sz="1400" b="0" i="0">
                  <a:latin typeface="Cambria Math" panose="02040503050406030204" pitchFamily="18" charset="0"/>
                </a:rPr>
                <a:t> ̅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12</xdr:col>
      <xdr:colOff>47625</xdr:colOff>
      <xdr:row>6</xdr:row>
      <xdr:rowOff>161925</xdr:rowOff>
    </xdr:from>
    <xdr:ext cx="13458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A3918F8-239C-4931-94A1-12E1DD305A64}"/>
                </a:ext>
              </a:extLst>
            </xdr:cNvPr>
            <xdr:cNvSpPr txBox="1"/>
          </xdr:nvSpPr>
          <xdr:spPr>
            <a:xfrm>
              <a:off x="8791575" y="1524000"/>
              <a:ext cx="13458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A3918F8-239C-4931-94A1-12E1DD305A64}"/>
                </a:ext>
              </a:extLst>
            </xdr:cNvPr>
            <xdr:cNvSpPr txBox="1"/>
          </xdr:nvSpPr>
          <xdr:spPr>
            <a:xfrm>
              <a:off x="8791575" y="1524000"/>
              <a:ext cx="13458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400" b="0" i="0">
                  <a:latin typeface="Cambria Math" panose="02040503050406030204" pitchFamily="18" charset="0"/>
                </a:rPr>
                <a:t>𝑥</a:t>
              </a:r>
              <a:r>
                <a:rPr lang="es-MX" sz="1400" b="0" i="0">
                  <a:latin typeface="Cambria Math" panose="02040503050406030204" pitchFamily="18" charset="0"/>
                </a:rPr>
                <a:t> ̅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12</xdr:col>
      <xdr:colOff>304800</xdr:colOff>
      <xdr:row>6</xdr:row>
      <xdr:rowOff>104775</xdr:rowOff>
    </xdr:from>
    <xdr:ext cx="478336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1211C94-A3B1-55F1-95AB-587B7D55C2A9}"/>
                </a:ext>
              </a:extLst>
            </xdr:cNvPr>
            <xdr:cNvSpPr txBox="1"/>
          </xdr:nvSpPr>
          <xdr:spPr>
            <a:xfrm>
              <a:off x="9810750" y="1504950"/>
              <a:ext cx="478336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𝑓𝑖</m:t>
                        </m:r>
                      </m:num>
                      <m:den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1211C94-A3B1-55F1-95AB-587B7D55C2A9}"/>
                </a:ext>
              </a:extLst>
            </xdr:cNvPr>
            <xdr:cNvSpPr txBox="1"/>
          </xdr:nvSpPr>
          <xdr:spPr>
            <a:xfrm>
              <a:off x="9810750" y="1504950"/>
              <a:ext cx="478336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(∑</a:t>
              </a:r>
              <a:r>
                <a:rPr lang="es-419" sz="1100" b="0" i="0">
                  <a:latin typeface="Cambria Math" panose="02040503050406030204" pitchFamily="18" charset="0"/>
                </a:rPr>
                <a:t>𝑋∗𝑓𝑖</a:t>
              </a:r>
              <a:r>
                <a:rPr lang="es-MX" sz="1100" b="0" i="0">
                  <a:latin typeface="Cambria Math" panose="02040503050406030204" pitchFamily="18" charset="0"/>
                </a:rPr>
                <a:t>)/</a:t>
              </a:r>
              <a:r>
                <a:rPr lang="es-419" sz="1100" b="0" i="0">
                  <a:latin typeface="Cambria Math" panose="02040503050406030204" pitchFamily="18" charset="0"/>
                </a:rPr>
                <a:t>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12</xdr:col>
      <xdr:colOff>152399</xdr:colOff>
      <xdr:row>9</xdr:row>
      <xdr:rowOff>161924</xdr:rowOff>
    </xdr:from>
    <xdr:ext cx="447675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C6440F-6D54-41D8-B05E-1D9AC24FE54B}"/>
                </a:ext>
              </a:extLst>
            </xdr:cNvPr>
            <xdr:cNvSpPr txBox="1"/>
          </xdr:nvSpPr>
          <xdr:spPr>
            <a:xfrm>
              <a:off x="8896349" y="2095499"/>
              <a:ext cx="44767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s-419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C6440F-6D54-41D8-B05E-1D9AC24FE54B}"/>
                </a:ext>
              </a:extLst>
            </xdr:cNvPr>
            <xdr:cNvSpPr txBox="1"/>
          </xdr:nvSpPr>
          <xdr:spPr>
            <a:xfrm>
              <a:off x="8896349" y="2095499"/>
              <a:ext cx="44767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419" sz="1100" b="0" i="0">
                  <a:latin typeface="Cambria Math" panose="02040503050406030204" pitchFamily="18" charset="0"/>
                </a:rPr>
                <a:t>𝑛</a:t>
              </a:r>
              <a:r>
                <a:rPr lang="es-MX" sz="1100" b="0" i="0">
                  <a:latin typeface="Cambria Math" panose="02040503050406030204" pitchFamily="18" charset="0"/>
                </a:rPr>
                <a:t>/</a:t>
              </a:r>
              <a:r>
                <a:rPr lang="es-419" sz="1100" b="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9</xdr:col>
      <xdr:colOff>76200</xdr:colOff>
      <xdr:row>5</xdr:row>
      <xdr:rowOff>95250</xdr:rowOff>
    </xdr:from>
    <xdr:to>
      <xdr:col>9</xdr:col>
      <xdr:colOff>409575</xdr:colOff>
      <xdr:row>5</xdr:row>
      <xdr:rowOff>104775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CEF4C17-B902-3EBA-CC33-3DE1BEA7B433}"/>
            </a:ext>
          </a:extLst>
        </xdr:cNvPr>
        <xdr:cNvCxnSpPr/>
      </xdr:nvCxnSpPr>
      <xdr:spPr>
        <a:xfrm flipH="1" flipV="1">
          <a:off x="7200900" y="1266825"/>
          <a:ext cx="333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361950</xdr:colOff>
      <xdr:row>11</xdr:row>
      <xdr:rowOff>66675</xdr:rowOff>
    </xdr:from>
    <xdr:ext cx="1038226" cy="4669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BA0F91C-6EA7-D6B4-6CFF-4BC0081D856F}"/>
                </a:ext>
              </a:extLst>
            </xdr:cNvPr>
            <xdr:cNvSpPr txBox="1"/>
          </xdr:nvSpPr>
          <xdr:spPr>
            <a:xfrm>
              <a:off x="9867900" y="2457450"/>
              <a:ext cx="1038226" cy="466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419" sz="1600" b="0" i="1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es-MX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>
                        <m:fPr>
                          <m:ctrlPr>
                            <a:rPr lang="es-419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419" sz="1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num>
                        <m:den>
                          <m:r>
                            <a:rPr lang="es-419" sz="1600" b="0" i="1">
                              <a:latin typeface="Cambria Math" panose="02040503050406030204" pitchFamily="18" charset="0"/>
                            </a:rPr>
                            <m:t>2  </m:t>
                          </m:r>
                        </m:den>
                      </m:f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MX" sz="160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𝐹𝑖</m:t>
                      </m:r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−1</m:t>
                      </m:r>
                    </m:num>
                    <m:den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𝑓𝑖</m:t>
                      </m:r>
                    </m:den>
                  </m:f>
                </m:oMath>
              </a14:m>
              <a:r>
                <a:rPr lang="es-MX" sz="1600"/>
                <a:t>   </a:t>
              </a:r>
              <a14:m>
                <m:oMath xmlns:m="http://schemas.openxmlformats.org/officeDocument/2006/math">
                  <m:r>
                    <a:rPr lang="es-419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s-MX" sz="16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BA0F91C-6EA7-D6B4-6CFF-4BC0081D856F}"/>
                </a:ext>
              </a:extLst>
            </xdr:cNvPr>
            <xdr:cNvSpPr txBox="1"/>
          </xdr:nvSpPr>
          <xdr:spPr>
            <a:xfrm>
              <a:off x="9867900" y="2457450"/>
              <a:ext cx="1038226" cy="466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419" sz="1600" b="0" i="0">
                  <a:latin typeface="Cambria Math" panose="02040503050406030204" pitchFamily="18" charset="0"/>
                </a:rPr>
                <a:t>(</a:t>
              </a:r>
              <a:r>
                <a:rPr lang="es-MX" sz="1600" i="0">
                  <a:latin typeface="Cambria Math" panose="02040503050406030204" pitchFamily="18" charset="0"/>
                </a:rPr>
                <a:t>(</a:t>
              </a:r>
              <a:r>
                <a:rPr lang="es-419" sz="1600" b="0" i="0">
                  <a:latin typeface="Cambria Math" panose="02040503050406030204" pitchFamily="18" charset="0"/>
                </a:rPr>
                <a:t>𝑛/(2  )  </a:t>
              </a:r>
              <a:r>
                <a:rPr lang="es-MX" sz="1600" i="0">
                  <a:latin typeface="Cambria Math" panose="02040503050406030204" pitchFamily="18" charset="0"/>
                </a:rPr>
                <a:t>−</a:t>
              </a:r>
              <a:r>
                <a:rPr lang="es-419" sz="1600" b="0" i="0">
                  <a:latin typeface="Cambria Math" panose="02040503050406030204" pitchFamily="18" charset="0"/>
                </a:rPr>
                <a:t>𝐹𝑖−1</a:t>
              </a:r>
              <a:r>
                <a:rPr lang="es-MX" sz="1600" b="0" i="0">
                  <a:latin typeface="Cambria Math" panose="02040503050406030204" pitchFamily="18" charset="0"/>
                </a:rPr>
                <a:t>)/</a:t>
              </a:r>
              <a:r>
                <a:rPr lang="es-419" sz="1600" b="0" i="0">
                  <a:latin typeface="Cambria Math" panose="02040503050406030204" pitchFamily="18" charset="0"/>
                </a:rPr>
                <a:t>𝑓𝑖</a:t>
              </a:r>
              <a:r>
                <a:rPr lang="es-MX" sz="1600"/>
                <a:t>   </a:t>
              </a:r>
              <a:r>
                <a:rPr lang="es-419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12</xdr:col>
      <xdr:colOff>638174</xdr:colOff>
      <xdr:row>18</xdr:row>
      <xdr:rowOff>133350</xdr:rowOff>
    </xdr:from>
    <xdr:ext cx="2143125" cy="3899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35C9268-0798-4621-9164-6F2C82E8BA29}"/>
                </a:ext>
              </a:extLst>
            </xdr:cNvPr>
            <xdr:cNvSpPr txBox="1"/>
          </xdr:nvSpPr>
          <xdr:spPr>
            <a:xfrm>
              <a:off x="10144124" y="3933825"/>
              <a:ext cx="2143125" cy="389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419" sz="1600" b="0" i="1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es-MX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𝑓𝑖</m:t>
                      </m:r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𝑓𝑖</m:t>
                      </m:r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−1</m:t>
                      </m:r>
                    </m:num>
                    <m:den>
                      <m:d>
                        <m:dPr>
                          <m:ctrlPr>
                            <a:rPr lang="es-419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419" sz="1600" b="0" i="1">
                              <a:latin typeface="Cambria Math" panose="02040503050406030204" pitchFamily="18" charset="0"/>
                            </a:rPr>
                            <m:t>𝑓𝑖</m:t>
                          </m:r>
                          <m:r>
                            <a:rPr lang="es-419" sz="1600" b="0" i="1">
                              <a:latin typeface="Cambria Math" panose="02040503050406030204" pitchFamily="18" charset="0"/>
                            </a:rPr>
                            <m:t> −</m:t>
                          </m:r>
                          <m:r>
                            <a:rPr lang="es-419" sz="1600" b="0" i="1">
                              <a:latin typeface="Cambria Math" panose="02040503050406030204" pitchFamily="18" charset="0"/>
                            </a:rPr>
                            <m:t>𝑓𝑖</m:t>
                          </m:r>
                          <m:r>
                            <a:rPr lang="es-419" sz="16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e>
                      </m:d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+(</m:t>
                      </m:r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𝑓𝑖</m:t>
                      </m:r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𝑓𝑖</m:t>
                      </m:r>
                      <m:r>
                        <a:rPr lang="es-419" sz="1600" b="0" i="1">
                          <a:latin typeface="Cambria Math" panose="02040503050406030204" pitchFamily="18" charset="0"/>
                        </a:rPr>
                        <m:t>+1)</m:t>
                      </m:r>
                    </m:den>
                  </m:f>
                </m:oMath>
              </a14:m>
              <a:r>
                <a:rPr lang="es-MX" sz="1600"/>
                <a:t> </a:t>
              </a:r>
              <a14:m>
                <m:oMath xmlns:m="http://schemas.openxmlformats.org/officeDocument/2006/math">
                  <m:r>
                    <a:rPr lang="es-419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s-MX" sz="16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35C9268-0798-4621-9164-6F2C82E8BA29}"/>
                </a:ext>
              </a:extLst>
            </xdr:cNvPr>
            <xdr:cNvSpPr txBox="1"/>
          </xdr:nvSpPr>
          <xdr:spPr>
            <a:xfrm>
              <a:off x="10144124" y="3933825"/>
              <a:ext cx="2143125" cy="389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419" sz="1600" b="0" i="0">
                  <a:latin typeface="Cambria Math" panose="02040503050406030204" pitchFamily="18" charset="0"/>
                </a:rPr>
                <a:t>(</a:t>
              </a:r>
              <a:r>
                <a:rPr lang="es-MX" sz="1600" i="0">
                  <a:latin typeface="Cambria Math" panose="02040503050406030204" pitchFamily="18" charset="0"/>
                </a:rPr>
                <a:t>(</a:t>
              </a:r>
              <a:r>
                <a:rPr lang="es-419" sz="1600" b="0" i="0">
                  <a:latin typeface="Cambria Math" panose="02040503050406030204" pitchFamily="18" charset="0"/>
                </a:rPr>
                <a:t>𝑓𝑖 </a:t>
              </a:r>
              <a:r>
                <a:rPr lang="es-MX" sz="1600" i="0">
                  <a:latin typeface="Cambria Math" panose="02040503050406030204" pitchFamily="18" charset="0"/>
                </a:rPr>
                <a:t>−</a:t>
              </a:r>
              <a:r>
                <a:rPr lang="es-419" sz="1600" b="0" i="0">
                  <a:latin typeface="Cambria Math" panose="02040503050406030204" pitchFamily="18" charset="0"/>
                </a:rPr>
                <a:t>𝑓𝑖−1</a:t>
              </a:r>
              <a:r>
                <a:rPr lang="es-MX" sz="1600" b="0" i="0">
                  <a:latin typeface="Cambria Math" panose="02040503050406030204" pitchFamily="18" charset="0"/>
                </a:rPr>
                <a:t>)/(</a:t>
              </a:r>
              <a:r>
                <a:rPr lang="es-419" sz="1600" b="0" i="0">
                  <a:latin typeface="Cambria Math" panose="02040503050406030204" pitchFamily="18" charset="0"/>
                </a:rPr>
                <a:t>(𝑓𝑖 −𝑓𝑖−1)+(𝑓𝑖 −𝑓𝑖+1)</a:t>
              </a:r>
              <a:r>
                <a:rPr lang="es-MX" sz="1600" b="0" i="0">
                  <a:latin typeface="Cambria Math" panose="02040503050406030204" pitchFamily="18" charset="0"/>
                </a:rPr>
                <a:t>)</a:t>
              </a:r>
              <a:r>
                <a:rPr lang="es-MX" sz="1600"/>
                <a:t> </a:t>
              </a:r>
              <a:r>
                <a:rPr lang="es-419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MX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8</xdr:row>
      <xdr:rowOff>0</xdr:rowOff>
    </xdr:from>
    <xdr:to>
      <xdr:col>10</xdr:col>
      <xdr:colOff>757649</xdr:colOff>
      <xdr:row>25</xdr:row>
      <xdr:rowOff>94800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4DC825-B351-EA96-72CB-77CCB05A4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8</xdr:row>
      <xdr:rowOff>9525</xdr:rowOff>
    </xdr:from>
    <xdr:to>
      <xdr:col>18</xdr:col>
      <xdr:colOff>0</xdr:colOff>
      <xdr:row>25</xdr:row>
      <xdr:rowOff>104325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7989B21-9914-8317-8784-ED997B140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7536" y="1533525"/>
              <a:ext cx="4567239" cy="380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</xdr:col>
      <xdr:colOff>57150</xdr:colOff>
      <xdr:row>20</xdr:row>
      <xdr:rowOff>209550</xdr:rowOff>
    </xdr:from>
    <xdr:ext cx="17415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45988FC-E497-4399-A123-660E0249EF7E}"/>
                </a:ext>
              </a:extLst>
            </xdr:cNvPr>
            <xdr:cNvSpPr txBox="1"/>
          </xdr:nvSpPr>
          <xdr:spPr>
            <a:xfrm>
              <a:off x="819150" y="4476750"/>
              <a:ext cx="17415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45988FC-E497-4399-A123-660E0249EF7E}"/>
                </a:ext>
              </a:extLst>
            </xdr:cNvPr>
            <xdr:cNvSpPr txBox="1"/>
          </xdr:nvSpPr>
          <xdr:spPr>
            <a:xfrm>
              <a:off x="819150" y="4476750"/>
              <a:ext cx="17415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i="0">
                  <a:latin typeface="Cambria Math" panose="02040503050406030204" pitchFamily="18" charset="0"/>
                </a:rPr>
                <a:t>(</a:t>
              </a:r>
              <a:r>
                <a:rPr lang="es-419" sz="1400" b="0" i="0">
                  <a:latin typeface="Cambria Math" panose="02040503050406030204" pitchFamily="18" charset="0"/>
                </a:rPr>
                <a:t>𝑥 </a:t>
              </a:r>
              <a:r>
                <a:rPr lang="es-MX" sz="1400" b="0" i="0">
                  <a:latin typeface="Cambria Math" panose="02040503050406030204" pitchFamily="18" charset="0"/>
                </a:rPr>
                <a:t>) ̅</a:t>
              </a:r>
              <a:endParaRPr lang="es-MX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8</xdr:row>
      <xdr:rowOff>0</xdr:rowOff>
    </xdr:from>
    <xdr:to>
      <xdr:col>10</xdr:col>
      <xdr:colOff>757649</xdr:colOff>
      <xdr:row>25</xdr:row>
      <xdr:rowOff>94800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5E66D7-D709-47C1-BDD5-3F95FD44E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8</xdr:row>
      <xdr:rowOff>0</xdr:rowOff>
    </xdr:from>
    <xdr:to>
      <xdr:col>17</xdr:col>
      <xdr:colOff>57562</xdr:colOff>
      <xdr:row>25</xdr:row>
      <xdr:rowOff>94800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058A616-A804-49CB-9D4B-FEE374C57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5362" y="1524000"/>
              <a:ext cx="3853275" cy="380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</xdr:col>
      <xdr:colOff>57150</xdr:colOff>
      <xdr:row>20</xdr:row>
      <xdr:rowOff>209550</xdr:rowOff>
    </xdr:from>
    <xdr:ext cx="17415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3783753-9045-44F1-BE53-AB28C3A77CCC}"/>
                </a:ext>
              </a:extLst>
            </xdr:cNvPr>
            <xdr:cNvSpPr txBox="1"/>
          </xdr:nvSpPr>
          <xdr:spPr>
            <a:xfrm>
              <a:off x="819150" y="4457700"/>
              <a:ext cx="17415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3783753-9045-44F1-BE53-AB28C3A77CCC}"/>
                </a:ext>
              </a:extLst>
            </xdr:cNvPr>
            <xdr:cNvSpPr txBox="1"/>
          </xdr:nvSpPr>
          <xdr:spPr>
            <a:xfrm>
              <a:off x="819150" y="4457700"/>
              <a:ext cx="17415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i="0">
                  <a:latin typeface="Cambria Math" panose="02040503050406030204" pitchFamily="18" charset="0"/>
                </a:rPr>
                <a:t>(</a:t>
              </a:r>
              <a:r>
                <a:rPr lang="es-419" sz="1400" b="0" i="0">
                  <a:latin typeface="Cambria Math" panose="02040503050406030204" pitchFamily="18" charset="0"/>
                </a:rPr>
                <a:t>𝑥 </a:t>
              </a:r>
              <a:r>
                <a:rPr lang="es-MX" sz="1400" b="0" i="0">
                  <a:latin typeface="Cambria Math" panose="02040503050406030204" pitchFamily="18" charset="0"/>
                </a:rPr>
                <a:t>) ̅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22</xdr:row>
      <xdr:rowOff>0</xdr:rowOff>
    </xdr:from>
    <xdr:ext cx="27520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DF2E89E-44FD-4606-8EC0-09BB9D073072}"/>
                </a:ext>
              </a:extLst>
            </xdr:cNvPr>
            <xdr:cNvSpPr txBox="1"/>
          </xdr:nvSpPr>
          <xdr:spPr>
            <a:xfrm>
              <a:off x="819150" y="4667250"/>
              <a:ext cx="27520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1400" b="0" i="1" baseline="-25000">
                            <a:latin typeface="Cambria Math" panose="02040503050406030204" pitchFamily="18" charset="0"/>
                          </a:rPr>
                          <m:t>%</m:t>
                        </m:r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DF2E89E-44FD-4606-8EC0-09BB9D073072}"/>
                </a:ext>
              </a:extLst>
            </xdr:cNvPr>
            <xdr:cNvSpPr txBox="1"/>
          </xdr:nvSpPr>
          <xdr:spPr>
            <a:xfrm>
              <a:off x="819150" y="4667250"/>
              <a:ext cx="27520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i="0">
                  <a:latin typeface="Cambria Math" panose="02040503050406030204" pitchFamily="18" charset="0"/>
                </a:rPr>
                <a:t>(</a:t>
              </a:r>
              <a:r>
                <a:rPr lang="es-419" sz="1400" b="0" i="0">
                  <a:latin typeface="Cambria Math" panose="02040503050406030204" pitchFamily="18" charset="0"/>
                </a:rPr>
                <a:t>𝑥</a:t>
              </a:r>
              <a:r>
                <a:rPr lang="es-419" sz="1400" b="0" i="0" baseline="-25000">
                  <a:latin typeface="Cambria Math" panose="02040503050406030204" pitchFamily="18" charset="0"/>
                </a:rPr>
                <a:t>%</a:t>
              </a:r>
              <a:r>
                <a:rPr lang="es-419" sz="1400" b="0" i="0">
                  <a:latin typeface="Cambria Math" panose="02040503050406030204" pitchFamily="18" charset="0"/>
                </a:rPr>
                <a:t> </a:t>
              </a:r>
              <a:r>
                <a:rPr lang="es-MX" sz="1400" b="0" i="0">
                  <a:latin typeface="Cambria Math" panose="02040503050406030204" pitchFamily="18" charset="0"/>
                </a:rPr>
                <a:t>) ̅</a:t>
              </a:r>
              <a:endParaRPr lang="es-MX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8</xdr:row>
      <xdr:rowOff>0</xdr:rowOff>
    </xdr:from>
    <xdr:to>
      <xdr:col>12</xdr:col>
      <xdr:colOff>757649</xdr:colOff>
      <xdr:row>25</xdr:row>
      <xdr:rowOff>94800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E19A09-129C-41FC-8B2E-6197BD1FE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8</xdr:row>
      <xdr:rowOff>0</xdr:rowOff>
    </xdr:from>
    <xdr:to>
      <xdr:col>19</xdr:col>
      <xdr:colOff>57562</xdr:colOff>
      <xdr:row>25</xdr:row>
      <xdr:rowOff>94800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0DEB940-4147-4395-BE92-9440A7BAF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5362" y="1524000"/>
              <a:ext cx="3853275" cy="380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</xdr:col>
      <xdr:colOff>57150</xdr:colOff>
      <xdr:row>20</xdr:row>
      <xdr:rowOff>209550</xdr:rowOff>
    </xdr:from>
    <xdr:ext cx="17415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C8EF9C0-C449-45B9-81F6-B012420EC72E}"/>
                </a:ext>
              </a:extLst>
            </xdr:cNvPr>
            <xdr:cNvSpPr txBox="1"/>
          </xdr:nvSpPr>
          <xdr:spPr>
            <a:xfrm>
              <a:off x="819150" y="4457700"/>
              <a:ext cx="17415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C8EF9C0-C449-45B9-81F6-B012420EC72E}"/>
                </a:ext>
              </a:extLst>
            </xdr:cNvPr>
            <xdr:cNvSpPr txBox="1"/>
          </xdr:nvSpPr>
          <xdr:spPr>
            <a:xfrm>
              <a:off x="819150" y="4457700"/>
              <a:ext cx="17415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i="0">
                  <a:latin typeface="Cambria Math" panose="02040503050406030204" pitchFamily="18" charset="0"/>
                </a:rPr>
                <a:t>(</a:t>
              </a:r>
              <a:r>
                <a:rPr lang="es-419" sz="1400" b="0" i="0">
                  <a:latin typeface="Cambria Math" panose="02040503050406030204" pitchFamily="18" charset="0"/>
                </a:rPr>
                <a:t>𝑥 </a:t>
              </a:r>
              <a:r>
                <a:rPr lang="es-MX" sz="1400" b="0" i="0">
                  <a:latin typeface="Cambria Math" panose="02040503050406030204" pitchFamily="18" charset="0"/>
                </a:rPr>
                <a:t>) ̅</a:t>
              </a:r>
              <a:endParaRPr lang="es-MX" sz="14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P3syst" id="{D028ACDD-4012-465D-991D-913A52A89201}" userId="MP3syst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4-06-14T01:23:36.30" personId="{D028ACDD-4012-465D-991D-913A52A89201}" id="{C371DC9E-74B2-4924-A9C9-36F7564029A6}">
    <text>Frecuencia Absoluta</text>
  </threadedComment>
  <threadedComment ref="I4" dT="2024-06-14T01:25:28.18" personId="{D028ACDD-4012-465D-991D-913A52A89201}" id="{EAB87761-D522-48FA-AA9F-F98205544691}">
    <text>Frecuencia Absoluta Acumulada</text>
  </threadedComment>
  <threadedComment ref="J4" dT="2024-06-14T01:24:59.91" personId="{D028ACDD-4012-465D-991D-913A52A89201}" id="{0E0A2532-2C00-4CF4-B9C2-3F8CC0B2C1CC}">
    <text>Frecuencia Relativa</text>
  </threadedComment>
  <threadedComment ref="K4" dT="2024-06-14T01:25:14.69" personId="{D028ACDD-4012-465D-991D-913A52A89201}" id="{7CAF965B-32B1-44EE-A5D4-EB0420F56711}">
    <text>Porcentaje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4-06-14T01:23:36.30" personId="{D028ACDD-4012-465D-991D-913A52A89201}" id="{823D432D-DCEF-4C1A-8E28-C9A1FCBA4D0C}">
    <text>Frecuencia Absoluta</text>
  </threadedComment>
  <threadedComment ref="D2" dT="2024-06-14T01:25:28.18" personId="{D028ACDD-4012-465D-991D-913A52A89201}" id="{406C556D-B045-44FF-AF5E-1B6156FB7107}">
    <text>Frecuencia Absoluta Acumulada</text>
  </threadedComment>
  <threadedComment ref="E2" dT="2024-06-14T01:24:59.91" personId="{D028ACDD-4012-465D-991D-913A52A89201}" id="{2497E966-A451-4A7E-8E29-5D958CA13253}">
    <text>Frecuencia Relativa</text>
  </threadedComment>
  <threadedComment ref="F2" dT="2024-06-14T01:25:14.69" personId="{D028ACDD-4012-465D-991D-913A52A89201}" id="{DC2F4164-3242-45E6-BDF2-4F0FFA5314AE}">
    <text>Porcentaje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2" dT="2024-06-14T01:23:36.30" personId="{D028ACDD-4012-465D-991D-913A52A89201}" id="{B2A1DBF8-4E83-4FDC-98D7-AFEB7C4A72EE}">
    <text>Frecuencia Absoluta</text>
  </threadedComment>
  <threadedComment ref="E2" dT="2024-06-14T01:25:28.18" personId="{D028ACDD-4012-465D-991D-913A52A89201}" id="{41607678-539B-4A56-9BEF-54C29C23B01C}">
    <text>Frecuencia Absoluta Acumulada</text>
  </threadedComment>
  <threadedComment ref="F2" dT="2024-06-14T01:24:59.91" personId="{D028ACDD-4012-465D-991D-913A52A89201}" id="{1E9C409A-E44F-409F-B720-693BDA077676}">
    <text>Frecuencia Relativa</text>
  </threadedComment>
  <threadedComment ref="G2" dT="2024-06-14T01:25:14.69" personId="{D028ACDD-4012-465D-991D-913A52A89201}" id="{609DAD30-F245-49E4-B3BE-D0554402FB71}">
    <text>Porcentaje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2" dT="2024-06-14T01:23:36.30" personId="{D028ACDD-4012-465D-991D-913A52A89201}" id="{5E86449F-3C51-40F2-846F-0ACA622239D5}">
    <text>Frecuencia Absoluta</text>
  </threadedComment>
  <threadedComment ref="E2" dT="2024-06-14T01:25:28.18" personId="{D028ACDD-4012-465D-991D-913A52A89201}" id="{4B615EEE-D285-4A5A-B1C3-211313242E7A}">
    <text>Frecuencia Absoluta Acumulada</text>
  </threadedComment>
  <threadedComment ref="F2" dT="2024-06-14T01:24:59.91" personId="{D028ACDD-4012-465D-991D-913A52A89201}" id="{6C4ADEF5-043C-477D-9D86-36F3D1200149}">
    <text>Frecuencia Relativa</text>
  </threadedComment>
  <threadedComment ref="G2" dT="2024-06-14T01:25:14.69" personId="{D028ACDD-4012-465D-991D-913A52A89201}" id="{5213A683-6F17-4819-8AE0-96A204854791}">
    <text>Porcentaje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4" dT="2024-06-14T01:23:36.30" personId="{D028ACDD-4012-465D-991D-913A52A89201}" id="{FD2CB714-5320-4DAE-B1D4-098B147CE340}">
    <text>Frecuencia Absoluta</text>
  </threadedComment>
  <threadedComment ref="F4" dT="2024-06-14T01:25:28.18" personId="{D028ACDD-4012-465D-991D-913A52A89201}" id="{F65F03D4-0B5C-4369-94BA-CCE664737CCB}">
    <text>Frecuencia Absoluta Acumulada</text>
  </threadedComment>
  <threadedComment ref="G4" dT="2024-06-14T01:24:59.91" personId="{D028ACDD-4012-465D-991D-913A52A89201}" id="{F8D12A54-D411-4B9E-895F-382E92695CAB}">
    <text>Frecuencia Relativa</text>
  </threadedComment>
  <threadedComment ref="H4" dT="2024-06-14T01:25:14.69" personId="{D028ACDD-4012-465D-991D-913A52A89201}" id="{2ACF929F-7575-4DE5-B91B-99B76C41FDDD}">
    <text>Porcentaje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3" dT="2024-06-14T01:23:36.30" personId="{D028ACDD-4012-465D-991D-913A52A89201}" id="{F06A2CBC-830A-40B3-B23D-0F593AB8B571}">
    <text>Frecuencia Absoluta</text>
  </threadedComment>
  <threadedComment ref="D13" dT="2024-06-14T01:25:28.18" personId="{D028ACDD-4012-465D-991D-913A52A89201}" id="{AF800987-8293-4FB5-B051-E448436292F6}">
    <text>Frecuencia Absoluta Acumulada</text>
  </threadedComment>
  <threadedComment ref="E13" dT="2024-06-14T01:24:59.91" personId="{D028ACDD-4012-465D-991D-913A52A89201}" id="{4A003294-31CD-4525-99E0-982DB38B68BE}">
    <text>Frecuencia Relativa</text>
  </threadedComment>
  <threadedComment ref="F13" dT="2024-06-14T01:25:14.69" personId="{D028ACDD-4012-465D-991D-913A52A89201}" id="{08DDCA97-111C-4090-9B32-A31430A0C40A}">
    <text>Porcentaje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3" dT="2024-06-14T01:23:36.30" personId="{D028ACDD-4012-465D-991D-913A52A89201}" id="{5B3212A5-ADBF-42D5-8AE1-96BA9A1D609D}">
    <text>Frecuencia Absoluta</text>
  </threadedComment>
  <threadedComment ref="D13" dT="2024-06-14T01:25:28.18" personId="{D028ACDD-4012-465D-991D-913A52A89201}" id="{2AEA0714-AA6B-44BA-95BD-CCD310AF0AA4}">
    <text>Frecuencia Absoluta Acumulada</text>
  </threadedComment>
  <threadedComment ref="E13" dT="2024-06-14T01:24:59.91" personId="{D028ACDD-4012-465D-991D-913A52A89201}" id="{9EF436C0-608A-4B57-8F1D-F5EC658E4B88}">
    <text>Frecuencia Relativa</text>
  </threadedComment>
  <threadedComment ref="F13" dT="2024-06-14T01:25:14.69" personId="{D028ACDD-4012-465D-991D-913A52A89201}" id="{175EC4E1-38AB-4CAE-9991-59927A8B57AA}">
    <text>Porcentaje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3" dT="2024-06-14T01:23:36.30" personId="{D028ACDD-4012-465D-991D-913A52A89201}" id="{ABF90F89-FA95-4D05-89F2-46404B909589}">
    <text>Frecuencia Absoluta</text>
  </threadedComment>
  <threadedComment ref="E13" dT="2024-06-14T01:25:28.18" personId="{D028ACDD-4012-465D-991D-913A52A89201}" id="{B642D8C7-5EEC-4BAA-A10F-68AE8AE88B25}">
    <text>Frecuencia Absoluta Acumulada</text>
  </threadedComment>
  <threadedComment ref="F13" dT="2024-06-14T01:24:59.91" personId="{D028ACDD-4012-465D-991D-913A52A89201}" id="{474ACB27-6C37-477C-A692-7C1DE9CC8FBD}">
    <text>Frecuencia Relativa</text>
  </threadedComment>
  <threadedComment ref="H13" dT="2024-06-14T01:25:14.69" personId="{D028ACDD-4012-465D-991D-913A52A89201}" id="{E3387B4E-8B6C-43E1-9885-157D9927070A}">
    <text>Porcentaje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B987-FCEA-4286-B009-96AACCBB013A}">
  <dimension ref="G3:L31"/>
  <sheetViews>
    <sheetView workbookViewId="0">
      <selection activeCell="M6" sqref="M6"/>
    </sheetView>
  </sheetViews>
  <sheetFormatPr baseColWidth="10" defaultRowHeight="15" x14ac:dyDescent="0.25"/>
  <cols>
    <col min="7" max="7" width="14.85546875" bestFit="1" customWidth="1"/>
    <col min="10" max="10" width="17.5703125" customWidth="1"/>
    <col min="15" max="15" width="27" bestFit="1" customWidth="1"/>
  </cols>
  <sheetData>
    <row r="3" spans="7:12" ht="26.25" customHeight="1" thickBot="1" x14ac:dyDescent="0.3">
      <c r="G3" s="74" t="s">
        <v>3</v>
      </c>
      <c r="H3" s="74"/>
      <c r="I3" s="74"/>
      <c r="J3" s="74"/>
      <c r="K3" s="74"/>
    </row>
    <row r="4" spans="7:12" ht="30" customHeight="1" thickBot="1" x14ac:dyDescent="0.3">
      <c r="G4" s="13" t="s">
        <v>12</v>
      </c>
      <c r="H4" s="14" t="s">
        <v>11</v>
      </c>
      <c r="I4" s="15" t="s">
        <v>0</v>
      </c>
      <c r="J4" s="15" t="s">
        <v>1</v>
      </c>
      <c r="K4" s="16" t="s">
        <v>2</v>
      </c>
      <c r="L4" s="2"/>
    </row>
    <row r="5" spans="7:12" x14ac:dyDescent="0.25">
      <c r="G5" s="3"/>
      <c r="H5" s="4"/>
      <c r="I5" s="4">
        <f>H5</f>
        <v>0</v>
      </c>
      <c r="J5" s="18" t="e">
        <f>H5/I23</f>
        <v>#DIV/0!</v>
      </c>
      <c r="K5" s="22" t="e">
        <f t="shared" ref="K5:K22" si="0">J5*100</f>
        <v>#DIV/0!</v>
      </c>
    </row>
    <row r="6" spans="7:12" x14ac:dyDescent="0.25">
      <c r="G6" s="5"/>
      <c r="H6" s="6"/>
      <c r="I6" s="6">
        <f t="shared" ref="I6:I22" si="1">I5+H6</f>
        <v>0</v>
      </c>
      <c r="J6" s="19" t="e">
        <f>H6/I23</f>
        <v>#DIV/0!</v>
      </c>
      <c r="K6" s="23" t="e">
        <f t="shared" si="0"/>
        <v>#DIV/0!</v>
      </c>
    </row>
    <row r="7" spans="7:12" x14ac:dyDescent="0.25">
      <c r="G7" s="7"/>
      <c r="H7" s="8"/>
      <c r="I7" s="8">
        <f t="shared" si="1"/>
        <v>0</v>
      </c>
      <c r="J7" s="20" t="e">
        <f>H7/I23</f>
        <v>#DIV/0!</v>
      </c>
      <c r="K7" s="24" t="e">
        <f t="shared" si="0"/>
        <v>#DIV/0!</v>
      </c>
    </row>
    <row r="8" spans="7:12" x14ac:dyDescent="0.25">
      <c r="G8" s="5"/>
      <c r="H8" s="6"/>
      <c r="I8" s="6">
        <f t="shared" si="1"/>
        <v>0</v>
      </c>
      <c r="J8" s="19" t="e">
        <f>H8/I23</f>
        <v>#DIV/0!</v>
      </c>
      <c r="K8" s="23" t="e">
        <f t="shared" si="0"/>
        <v>#DIV/0!</v>
      </c>
    </row>
    <row r="9" spans="7:12" x14ac:dyDescent="0.25">
      <c r="G9" s="7"/>
      <c r="H9" s="8"/>
      <c r="I9" s="8">
        <f t="shared" si="1"/>
        <v>0</v>
      </c>
      <c r="J9" s="20" t="e">
        <f>H9/I23</f>
        <v>#DIV/0!</v>
      </c>
      <c r="K9" s="24" t="e">
        <f t="shared" si="0"/>
        <v>#DIV/0!</v>
      </c>
    </row>
    <row r="10" spans="7:12" x14ac:dyDescent="0.25">
      <c r="G10" s="5"/>
      <c r="H10" s="6"/>
      <c r="I10" s="6">
        <f t="shared" si="1"/>
        <v>0</v>
      </c>
      <c r="J10" s="19" t="e">
        <f>H10/I23</f>
        <v>#DIV/0!</v>
      </c>
      <c r="K10" s="23" t="e">
        <f t="shared" si="0"/>
        <v>#DIV/0!</v>
      </c>
    </row>
    <row r="11" spans="7:12" x14ac:dyDescent="0.25">
      <c r="G11" s="7"/>
      <c r="H11" s="8"/>
      <c r="I11" s="8">
        <f t="shared" si="1"/>
        <v>0</v>
      </c>
      <c r="J11" s="20" t="e">
        <f>H11/I23</f>
        <v>#DIV/0!</v>
      </c>
      <c r="K11" s="24" t="e">
        <f t="shared" si="0"/>
        <v>#DIV/0!</v>
      </c>
    </row>
    <row r="12" spans="7:12" x14ac:dyDescent="0.25">
      <c r="G12" s="5"/>
      <c r="H12" s="6"/>
      <c r="I12" s="6">
        <f t="shared" si="1"/>
        <v>0</v>
      </c>
      <c r="J12" s="19" t="e">
        <f>H12/I23</f>
        <v>#DIV/0!</v>
      </c>
      <c r="K12" s="23" t="e">
        <f t="shared" si="0"/>
        <v>#DIV/0!</v>
      </c>
    </row>
    <row r="13" spans="7:12" x14ac:dyDescent="0.25">
      <c r="G13" s="7"/>
      <c r="H13" s="8"/>
      <c r="I13" s="8">
        <f t="shared" si="1"/>
        <v>0</v>
      </c>
      <c r="J13" s="20" t="e">
        <f>H13/I23</f>
        <v>#DIV/0!</v>
      </c>
      <c r="K13" s="24" t="e">
        <f t="shared" si="0"/>
        <v>#DIV/0!</v>
      </c>
    </row>
    <row r="14" spans="7:12" x14ac:dyDescent="0.25">
      <c r="G14" s="5"/>
      <c r="H14" s="6"/>
      <c r="I14" s="6">
        <f t="shared" si="1"/>
        <v>0</v>
      </c>
      <c r="J14" s="19" t="e">
        <f>H14/I23</f>
        <v>#DIV/0!</v>
      </c>
      <c r="K14" s="23" t="e">
        <f t="shared" si="0"/>
        <v>#DIV/0!</v>
      </c>
    </row>
    <row r="15" spans="7:12" x14ac:dyDescent="0.25">
      <c r="G15" s="7"/>
      <c r="H15" s="8"/>
      <c r="I15" s="8">
        <f t="shared" si="1"/>
        <v>0</v>
      </c>
      <c r="J15" s="20" t="e">
        <f>H15/I23</f>
        <v>#DIV/0!</v>
      </c>
      <c r="K15" s="24" t="e">
        <f t="shared" si="0"/>
        <v>#DIV/0!</v>
      </c>
    </row>
    <row r="16" spans="7:12" x14ac:dyDescent="0.25">
      <c r="G16" s="5"/>
      <c r="H16" s="6"/>
      <c r="I16" s="6">
        <f t="shared" si="1"/>
        <v>0</v>
      </c>
      <c r="J16" s="19" t="e">
        <f>H16/I23</f>
        <v>#DIV/0!</v>
      </c>
      <c r="K16" s="23" t="e">
        <f t="shared" si="0"/>
        <v>#DIV/0!</v>
      </c>
    </row>
    <row r="17" spans="7:12" x14ac:dyDescent="0.25">
      <c r="G17" s="7"/>
      <c r="H17" s="8"/>
      <c r="I17" s="8">
        <f t="shared" si="1"/>
        <v>0</v>
      </c>
      <c r="J17" s="20" t="e">
        <f>H17/I23</f>
        <v>#DIV/0!</v>
      </c>
      <c r="K17" s="24" t="e">
        <f t="shared" si="0"/>
        <v>#DIV/0!</v>
      </c>
    </row>
    <row r="18" spans="7:12" x14ac:dyDescent="0.25">
      <c r="G18" s="5"/>
      <c r="H18" s="6"/>
      <c r="I18" s="6">
        <f t="shared" si="1"/>
        <v>0</v>
      </c>
      <c r="J18" s="19" t="e">
        <f>H18/I23</f>
        <v>#DIV/0!</v>
      </c>
      <c r="K18" s="23" t="e">
        <f t="shared" si="0"/>
        <v>#DIV/0!</v>
      </c>
    </row>
    <row r="19" spans="7:12" x14ac:dyDescent="0.25">
      <c r="G19" s="7"/>
      <c r="H19" s="8"/>
      <c r="I19" s="8">
        <f t="shared" si="1"/>
        <v>0</v>
      </c>
      <c r="J19" s="20" t="e">
        <f>H19/I23</f>
        <v>#DIV/0!</v>
      </c>
      <c r="K19" s="24" t="e">
        <f t="shared" si="0"/>
        <v>#DIV/0!</v>
      </c>
    </row>
    <row r="20" spans="7:12" x14ac:dyDescent="0.25">
      <c r="G20" s="5"/>
      <c r="H20" s="6"/>
      <c r="I20" s="8">
        <f t="shared" si="1"/>
        <v>0</v>
      </c>
      <c r="J20" s="19" t="e">
        <f>H20/I23</f>
        <v>#DIV/0!</v>
      </c>
      <c r="K20" s="23" t="e">
        <f t="shared" si="0"/>
        <v>#DIV/0!</v>
      </c>
    </row>
    <row r="21" spans="7:12" x14ac:dyDescent="0.25">
      <c r="G21" s="7"/>
      <c r="H21" s="8"/>
      <c r="I21" s="8">
        <f t="shared" si="1"/>
        <v>0</v>
      </c>
      <c r="J21" s="20" t="e">
        <f>H21/I23</f>
        <v>#DIV/0!</v>
      </c>
      <c r="K21" s="24" t="e">
        <f t="shared" si="0"/>
        <v>#DIV/0!</v>
      </c>
    </row>
    <row r="22" spans="7:12" ht="15.75" thickBot="1" x14ac:dyDescent="0.3">
      <c r="G22" s="9"/>
      <c r="H22" s="10"/>
      <c r="I22" s="10">
        <f t="shared" si="1"/>
        <v>0</v>
      </c>
      <c r="J22" s="21" t="e">
        <f>H22/I23</f>
        <v>#DIV/0!</v>
      </c>
      <c r="K22" s="25" t="e">
        <f t="shared" si="0"/>
        <v>#DIV/0!</v>
      </c>
    </row>
    <row r="23" spans="7:12" x14ac:dyDescent="0.25">
      <c r="G23" t="s">
        <v>4</v>
      </c>
      <c r="H23" s="17" t="s">
        <v>6</v>
      </c>
      <c r="I23" s="11">
        <f>I22</f>
        <v>0</v>
      </c>
      <c r="J23" s="11" t="e">
        <f>SUM(J5:J22)</f>
        <v>#DIV/0!</v>
      </c>
      <c r="K23" s="12" t="e">
        <f>SUM(K5:K22)</f>
        <v>#DIV/0!</v>
      </c>
    </row>
    <row r="27" spans="7:12" x14ac:dyDescent="0.25">
      <c r="G27" s="75" t="s">
        <v>5</v>
      </c>
      <c r="H27" s="75"/>
      <c r="I27" s="75"/>
      <c r="J27" s="75"/>
      <c r="K27" s="75"/>
    </row>
    <row r="28" spans="7:12" x14ac:dyDescent="0.25">
      <c r="G28" t="s">
        <v>7</v>
      </c>
    </row>
    <row r="29" spans="7:12" ht="18" x14ac:dyDescent="0.35">
      <c r="G29" s="75" t="s">
        <v>8</v>
      </c>
      <c r="H29" s="75"/>
      <c r="I29" s="75"/>
      <c r="J29" s="75"/>
      <c r="K29" s="75"/>
      <c r="L29" s="75"/>
    </row>
    <row r="30" spans="7:12" x14ac:dyDescent="0.25">
      <c r="G30" s="75" t="s">
        <v>9</v>
      </c>
      <c r="H30" s="75"/>
      <c r="I30" s="75"/>
      <c r="J30" s="75"/>
      <c r="K30" s="75"/>
      <c r="L30" s="75"/>
    </row>
    <row r="31" spans="7:12" ht="18" x14ac:dyDescent="0.35">
      <c r="G31" s="75" t="s">
        <v>10</v>
      </c>
      <c r="H31" s="75"/>
      <c r="I31" s="75"/>
      <c r="J31" s="75"/>
      <c r="K31" s="75"/>
      <c r="L31" s="75"/>
    </row>
  </sheetData>
  <mergeCells count="5">
    <mergeCell ref="G3:K3"/>
    <mergeCell ref="G27:K27"/>
    <mergeCell ref="G29:L29"/>
    <mergeCell ref="G30:L30"/>
    <mergeCell ref="G31:L3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CBE7-E9F2-475E-A5F2-96E4D7089C5C}">
  <dimension ref="A1:I29"/>
  <sheetViews>
    <sheetView workbookViewId="0">
      <selection activeCell="C34" sqref="C34"/>
    </sheetView>
  </sheetViews>
  <sheetFormatPr baseColWidth="10" defaultRowHeight="15" x14ac:dyDescent="0.25"/>
  <cols>
    <col min="2" max="2" width="15.42578125" bestFit="1" customWidth="1"/>
    <col min="10" max="10" width="11.7109375" bestFit="1" customWidth="1"/>
    <col min="13" max="13" width="17.85546875" customWidth="1"/>
  </cols>
  <sheetData>
    <row r="1" spans="2:6" ht="15.75" thickBot="1" x14ac:dyDescent="0.3">
      <c r="B1" s="74" t="s">
        <v>3</v>
      </c>
      <c r="C1" s="74"/>
      <c r="D1" s="74"/>
      <c r="E1" s="74"/>
      <c r="F1" s="74"/>
    </row>
    <row r="2" spans="2:6" ht="31.5" thickBot="1" x14ac:dyDescent="0.3">
      <c r="B2" s="13" t="s">
        <v>12</v>
      </c>
      <c r="C2" s="14" t="s">
        <v>11</v>
      </c>
      <c r="D2" s="15" t="s">
        <v>0</v>
      </c>
      <c r="E2" s="15" t="s">
        <v>1</v>
      </c>
      <c r="F2" s="16" t="s">
        <v>2</v>
      </c>
    </row>
    <row r="3" spans="2:6" x14ac:dyDescent="0.25">
      <c r="B3" s="3">
        <v>14</v>
      </c>
      <c r="C3" s="4">
        <v>2</v>
      </c>
      <c r="D3" s="4">
        <f>C3</f>
        <v>2</v>
      </c>
      <c r="E3" s="18">
        <f>C3/D21</f>
        <v>6.6666666666666666E-2</v>
      </c>
      <c r="F3" s="22">
        <f>E3*100</f>
        <v>6.666666666666667</v>
      </c>
    </row>
    <row r="4" spans="2:6" x14ac:dyDescent="0.25">
      <c r="B4" s="5">
        <v>15</v>
      </c>
      <c r="C4" s="6">
        <v>3</v>
      </c>
      <c r="D4" s="6">
        <f>D3+C4</f>
        <v>5</v>
      </c>
      <c r="E4" s="19">
        <f>C4/D21</f>
        <v>0.1</v>
      </c>
      <c r="F4" s="23">
        <f t="shared" ref="F4:F19" si="0">E4*100</f>
        <v>10</v>
      </c>
    </row>
    <row r="5" spans="2:6" x14ac:dyDescent="0.25">
      <c r="B5" s="7">
        <v>16</v>
      </c>
      <c r="C5" s="8">
        <v>3</v>
      </c>
      <c r="D5" s="8">
        <f t="shared" ref="D5:D19" si="1">D4+C5</f>
        <v>8</v>
      </c>
      <c r="E5" s="20">
        <f>C5/D21</f>
        <v>0.1</v>
      </c>
      <c r="F5" s="24">
        <f t="shared" si="0"/>
        <v>10</v>
      </c>
    </row>
    <row r="6" spans="2:6" x14ac:dyDescent="0.25">
      <c r="B6" s="5">
        <v>17</v>
      </c>
      <c r="C6" s="6">
        <v>5</v>
      </c>
      <c r="D6" s="6">
        <f t="shared" si="1"/>
        <v>13</v>
      </c>
      <c r="E6" s="19">
        <f>C6/D21</f>
        <v>0.16666666666666666</v>
      </c>
      <c r="F6" s="23">
        <f t="shared" si="0"/>
        <v>16.666666666666664</v>
      </c>
    </row>
    <row r="7" spans="2:6" x14ac:dyDescent="0.25">
      <c r="B7" s="7">
        <v>18</v>
      </c>
      <c r="C7" s="8">
        <v>8</v>
      </c>
      <c r="D7" s="8">
        <f t="shared" si="1"/>
        <v>21</v>
      </c>
      <c r="E7" s="20">
        <f>C7/D21</f>
        <v>0.26666666666666666</v>
      </c>
      <c r="F7" s="24">
        <f t="shared" si="0"/>
        <v>26.666666666666668</v>
      </c>
    </row>
    <row r="8" spans="2:6" x14ac:dyDescent="0.25">
      <c r="B8" s="5">
        <v>19</v>
      </c>
      <c r="C8" s="6">
        <v>4</v>
      </c>
      <c r="D8" s="6">
        <f t="shared" si="1"/>
        <v>25</v>
      </c>
      <c r="E8" s="19">
        <f>C8/D21</f>
        <v>0.13333333333333333</v>
      </c>
      <c r="F8" s="23">
        <f t="shared" si="0"/>
        <v>13.333333333333334</v>
      </c>
    </row>
    <row r="9" spans="2:6" ht="18" x14ac:dyDescent="0.35">
      <c r="B9" s="7">
        <v>20</v>
      </c>
      <c r="C9" s="8">
        <v>3</v>
      </c>
      <c r="D9" s="8">
        <f t="shared" si="1"/>
        <v>28</v>
      </c>
      <c r="E9" s="20">
        <f>C9/D21</f>
        <v>0.1</v>
      </c>
      <c r="F9" s="24">
        <f t="shared" si="0"/>
        <v>10</v>
      </c>
    </row>
    <row r="10" spans="2:6" x14ac:dyDescent="0.25">
      <c r="B10" s="5">
        <v>21</v>
      </c>
      <c r="C10" s="6">
        <v>2</v>
      </c>
      <c r="D10" s="6">
        <f t="shared" si="1"/>
        <v>30</v>
      </c>
      <c r="E10" s="19">
        <f>C10/D21</f>
        <v>6.6666666666666666E-2</v>
      </c>
      <c r="F10" s="23">
        <f t="shared" si="0"/>
        <v>6.666666666666667</v>
      </c>
    </row>
    <row r="11" spans="2:6" x14ac:dyDescent="0.25">
      <c r="B11" s="7"/>
      <c r="C11" s="8"/>
      <c r="D11" s="8">
        <f t="shared" si="1"/>
        <v>30</v>
      </c>
      <c r="E11" s="20">
        <f>C11/D21</f>
        <v>0</v>
      </c>
      <c r="F11" s="24">
        <f t="shared" si="0"/>
        <v>0</v>
      </c>
    </row>
    <row r="12" spans="2:6" x14ac:dyDescent="0.25">
      <c r="B12" s="5"/>
      <c r="C12" s="6"/>
      <c r="D12" s="6">
        <f t="shared" si="1"/>
        <v>30</v>
      </c>
      <c r="E12" s="19">
        <f>C12/D21</f>
        <v>0</v>
      </c>
      <c r="F12" s="23">
        <f t="shared" si="0"/>
        <v>0</v>
      </c>
    </row>
    <row r="13" spans="2:6" x14ac:dyDescent="0.25">
      <c r="B13" s="7"/>
      <c r="C13" s="8"/>
      <c r="D13" s="8">
        <f t="shared" si="1"/>
        <v>30</v>
      </c>
      <c r="E13" s="20">
        <f>C13/D21</f>
        <v>0</v>
      </c>
      <c r="F13" s="24">
        <f t="shared" si="0"/>
        <v>0</v>
      </c>
    </row>
    <row r="14" spans="2:6" x14ac:dyDescent="0.25">
      <c r="B14" s="5"/>
      <c r="C14" s="6"/>
      <c r="D14" s="6">
        <f t="shared" si="1"/>
        <v>30</v>
      </c>
      <c r="E14" s="19">
        <f>C14/D21</f>
        <v>0</v>
      </c>
      <c r="F14" s="23">
        <f t="shared" si="0"/>
        <v>0</v>
      </c>
    </row>
    <row r="15" spans="2:6" x14ac:dyDescent="0.25">
      <c r="B15" s="7"/>
      <c r="C15" s="8"/>
      <c r="D15" s="8">
        <f t="shared" si="1"/>
        <v>30</v>
      </c>
      <c r="E15" s="20">
        <f>C15/D21</f>
        <v>0</v>
      </c>
      <c r="F15" s="24">
        <f t="shared" si="0"/>
        <v>0</v>
      </c>
    </row>
    <row r="16" spans="2:6" x14ac:dyDescent="0.25">
      <c r="B16" s="5"/>
      <c r="C16" s="6"/>
      <c r="D16" s="6">
        <f t="shared" si="1"/>
        <v>30</v>
      </c>
      <c r="E16" s="19">
        <f>C16/D21</f>
        <v>0</v>
      </c>
      <c r="F16" s="23">
        <f t="shared" si="0"/>
        <v>0</v>
      </c>
    </row>
    <row r="17" spans="1:9" x14ac:dyDescent="0.25">
      <c r="B17" s="7"/>
      <c r="C17" s="8"/>
      <c r="D17" s="8">
        <f t="shared" si="1"/>
        <v>30</v>
      </c>
      <c r="E17" s="20">
        <f>C17/D21</f>
        <v>0</v>
      </c>
      <c r="F17" s="24">
        <f t="shared" si="0"/>
        <v>0</v>
      </c>
    </row>
    <row r="18" spans="1:9" x14ac:dyDescent="0.25">
      <c r="B18" s="5"/>
      <c r="C18" s="6"/>
      <c r="D18" s="8">
        <f t="shared" si="1"/>
        <v>30</v>
      </c>
      <c r="E18" s="19">
        <f>C18/D21</f>
        <v>0</v>
      </c>
      <c r="F18" s="23">
        <f t="shared" si="0"/>
        <v>0</v>
      </c>
    </row>
    <row r="19" spans="1:9" x14ac:dyDescent="0.25">
      <c r="B19" s="7"/>
      <c r="C19" s="8"/>
      <c r="D19" s="8">
        <f t="shared" si="1"/>
        <v>30</v>
      </c>
      <c r="E19" s="20">
        <f>C19/D21</f>
        <v>0</v>
      </c>
      <c r="F19" s="24">
        <f t="shared" si="0"/>
        <v>0</v>
      </c>
    </row>
    <row r="20" spans="1:9" ht="15.75" thickBot="1" x14ac:dyDescent="0.3">
      <c r="B20" s="9"/>
      <c r="C20" s="10"/>
      <c r="D20" s="10">
        <f>D19+C20</f>
        <v>30</v>
      </c>
      <c r="E20" s="21">
        <f>C20/D21</f>
        <v>0</v>
      </c>
      <c r="F20" s="25">
        <f>E20*100</f>
        <v>0</v>
      </c>
    </row>
    <row r="21" spans="1:9" x14ac:dyDescent="0.25">
      <c r="B21" t="s">
        <v>4</v>
      </c>
      <c r="C21" s="17" t="s">
        <v>6</v>
      </c>
      <c r="D21" s="11">
        <f>D20</f>
        <v>30</v>
      </c>
      <c r="E21" s="11">
        <f>SUM(E3:E20)</f>
        <v>0.99999999999999989</v>
      </c>
      <c r="F21" s="12">
        <f>SUM(F3:F20)</f>
        <v>100</v>
      </c>
    </row>
    <row r="24" spans="1:9" x14ac:dyDescent="0.25">
      <c r="A24" s="75" t="s">
        <v>13</v>
      </c>
      <c r="B24" s="75"/>
      <c r="C24" s="75"/>
      <c r="D24" s="75"/>
      <c r="E24" s="75"/>
      <c r="F24" s="75"/>
      <c r="G24" s="75"/>
      <c r="H24" s="75"/>
    </row>
    <row r="25" spans="1:9" ht="36.75" customHeight="1" x14ac:dyDescent="0.25">
      <c r="A25" s="77" t="s">
        <v>16</v>
      </c>
      <c r="B25" s="77"/>
      <c r="C25" s="77"/>
      <c r="D25" s="77"/>
      <c r="E25" s="77"/>
      <c r="F25" s="77"/>
      <c r="G25" s="77"/>
      <c r="H25" s="77"/>
      <c r="I25" s="1">
        <f>1+LOG(50,2)</f>
        <v>6.6438561897747244</v>
      </c>
    </row>
    <row r="26" spans="1:9" x14ac:dyDescent="0.25">
      <c r="A26" s="75" t="s">
        <v>14</v>
      </c>
      <c r="B26" s="75"/>
      <c r="C26" s="75"/>
      <c r="D26" s="75"/>
      <c r="E26" s="75"/>
      <c r="F26" s="75"/>
      <c r="G26" s="75"/>
      <c r="H26" s="75"/>
    </row>
    <row r="27" spans="1:9" x14ac:dyDescent="0.25">
      <c r="A27" s="75" t="s">
        <v>15</v>
      </c>
      <c r="B27" s="75"/>
      <c r="C27" s="75"/>
      <c r="D27" s="75"/>
      <c r="E27" s="75"/>
      <c r="F27" s="75"/>
      <c r="G27" s="75"/>
      <c r="H27" s="75"/>
    </row>
    <row r="28" spans="1:9" x14ac:dyDescent="0.25">
      <c r="A28" s="75" t="s">
        <v>17</v>
      </c>
      <c r="B28" s="75"/>
      <c r="C28" s="75"/>
      <c r="D28" s="75"/>
      <c r="E28" s="75"/>
      <c r="F28" s="75"/>
      <c r="G28" s="75"/>
      <c r="H28" s="75"/>
    </row>
    <row r="29" spans="1:9" x14ac:dyDescent="0.25">
      <c r="A29" s="75" t="s">
        <v>18</v>
      </c>
      <c r="B29" s="75"/>
      <c r="C29" s="75"/>
      <c r="D29" s="75"/>
      <c r="E29" s="75"/>
      <c r="F29" s="75"/>
      <c r="G29" s="75"/>
      <c r="H29" s="75"/>
    </row>
  </sheetData>
  <mergeCells count="7">
    <mergeCell ref="A29:H29"/>
    <mergeCell ref="B1:F1"/>
    <mergeCell ref="A24:H24"/>
    <mergeCell ref="A25:H25"/>
    <mergeCell ref="A26:H26"/>
    <mergeCell ref="A27:H27"/>
    <mergeCell ref="A28:H2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485E-D6CE-43E9-821D-8C95578C13F9}">
  <dimension ref="A1:L33"/>
  <sheetViews>
    <sheetView workbookViewId="0">
      <selection activeCell="E4" sqref="E4"/>
    </sheetView>
  </sheetViews>
  <sheetFormatPr baseColWidth="10" defaultRowHeight="15" x14ac:dyDescent="0.25"/>
  <cols>
    <col min="1" max="1" width="7" customWidth="1"/>
    <col min="2" max="2" width="15.42578125" bestFit="1" customWidth="1"/>
    <col min="3" max="3" width="15.42578125" customWidth="1"/>
  </cols>
  <sheetData>
    <row r="1" spans="2:7" ht="15.75" thickBot="1" x14ac:dyDescent="0.3">
      <c r="B1" s="74" t="s">
        <v>19</v>
      </c>
      <c r="C1" s="74"/>
      <c r="D1" s="74"/>
      <c r="E1" s="74"/>
      <c r="F1" s="74"/>
      <c r="G1" s="74"/>
    </row>
    <row r="2" spans="2:7" ht="31.5" thickBot="1" x14ac:dyDescent="0.3">
      <c r="B2" s="13" t="s">
        <v>12</v>
      </c>
      <c r="C2" s="26" t="s">
        <v>23</v>
      </c>
      <c r="D2" s="14" t="s">
        <v>11</v>
      </c>
      <c r="E2" s="15" t="s">
        <v>0</v>
      </c>
      <c r="F2" s="15" t="s">
        <v>1</v>
      </c>
      <c r="G2" s="16" t="s">
        <v>2</v>
      </c>
    </row>
    <row r="3" spans="2:7" x14ac:dyDescent="0.25">
      <c r="B3" s="3" t="s">
        <v>25</v>
      </c>
      <c r="C3" s="27" t="s">
        <v>32</v>
      </c>
      <c r="D3" s="4">
        <v>3</v>
      </c>
      <c r="E3" s="4">
        <f>D3</f>
        <v>3</v>
      </c>
      <c r="F3" s="18">
        <f>D3/E21</f>
        <v>0.06</v>
      </c>
      <c r="G3" s="22">
        <f>F3*100</f>
        <v>6</v>
      </c>
    </row>
    <row r="4" spans="2:7" x14ac:dyDescent="0.25">
      <c r="B4" s="5" t="s">
        <v>26</v>
      </c>
      <c r="C4" s="28" t="s">
        <v>24</v>
      </c>
      <c r="D4" s="6">
        <v>1</v>
      </c>
      <c r="E4" s="6">
        <f>E3+D4</f>
        <v>4</v>
      </c>
      <c r="F4" s="19">
        <f>D4/E21</f>
        <v>0.02</v>
      </c>
      <c r="G4" s="23">
        <f t="shared" ref="G4:G19" si="0">F4*100</f>
        <v>2</v>
      </c>
    </row>
    <row r="5" spans="2:7" x14ac:dyDescent="0.25">
      <c r="B5" s="7" t="s">
        <v>27</v>
      </c>
      <c r="C5" s="29" t="s">
        <v>33</v>
      </c>
      <c r="D5" s="8">
        <v>4</v>
      </c>
      <c r="E5" s="8">
        <f t="shared" ref="E5:E19" si="1">E4+D5</f>
        <v>8</v>
      </c>
      <c r="F5" s="20">
        <f>D5/E21</f>
        <v>0.08</v>
      </c>
      <c r="G5" s="24">
        <f t="shared" si="0"/>
        <v>8</v>
      </c>
    </row>
    <row r="6" spans="2:7" x14ac:dyDescent="0.25">
      <c r="B6" s="5" t="s">
        <v>28</v>
      </c>
      <c r="C6" s="28" t="s">
        <v>34</v>
      </c>
      <c r="D6" s="6">
        <v>28</v>
      </c>
      <c r="E6" s="6">
        <f t="shared" si="1"/>
        <v>36</v>
      </c>
      <c r="F6" s="19">
        <f>D6/E21</f>
        <v>0.56000000000000005</v>
      </c>
      <c r="G6" s="23">
        <f t="shared" si="0"/>
        <v>56.000000000000007</v>
      </c>
    </row>
    <row r="7" spans="2:7" x14ac:dyDescent="0.25">
      <c r="B7" s="7" t="s">
        <v>29</v>
      </c>
      <c r="C7" s="29" t="s">
        <v>35</v>
      </c>
      <c r="D7" s="8">
        <v>12</v>
      </c>
      <c r="E7" s="8">
        <f t="shared" si="1"/>
        <v>48</v>
      </c>
      <c r="F7" s="20">
        <f>D7/E21</f>
        <v>0.24</v>
      </c>
      <c r="G7" s="24">
        <f t="shared" si="0"/>
        <v>24</v>
      </c>
    </row>
    <row r="8" spans="2:7" x14ac:dyDescent="0.25">
      <c r="B8" s="5" t="s">
        <v>30</v>
      </c>
      <c r="C8" s="28" t="s">
        <v>36</v>
      </c>
      <c r="D8" s="6">
        <v>1</v>
      </c>
      <c r="E8" s="6">
        <f t="shared" si="1"/>
        <v>49</v>
      </c>
      <c r="F8" s="19">
        <f>D8/E21</f>
        <v>0.02</v>
      </c>
      <c r="G8" s="23">
        <f t="shared" si="0"/>
        <v>2</v>
      </c>
    </row>
    <row r="9" spans="2:7" x14ac:dyDescent="0.25">
      <c r="B9" s="7" t="s">
        <v>31</v>
      </c>
      <c r="C9" s="29">
        <v>70</v>
      </c>
      <c r="D9" s="8">
        <v>1</v>
      </c>
      <c r="E9" s="8">
        <f t="shared" si="1"/>
        <v>50</v>
      </c>
      <c r="F9" s="20">
        <f>D9/E21</f>
        <v>0.02</v>
      </c>
      <c r="G9" s="24">
        <f t="shared" si="0"/>
        <v>2</v>
      </c>
    </row>
    <row r="10" spans="2:7" x14ac:dyDescent="0.25">
      <c r="B10" s="5"/>
      <c r="C10" s="28"/>
      <c r="D10" s="6"/>
      <c r="E10" s="6">
        <f t="shared" si="1"/>
        <v>50</v>
      </c>
      <c r="F10" s="19">
        <f>D10/E21</f>
        <v>0</v>
      </c>
      <c r="G10" s="23">
        <f t="shared" si="0"/>
        <v>0</v>
      </c>
    </row>
    <row r="11" spans="2:7" x14ac:dyDescent="0.25">
      <c r="B11" s="7"/>
      <c r="C11" s="29"/>
      <c r="D11" s="8"/>
      <c r="E11" s="8">
        <f t="shared" si="1"/>
        <v>50</v>
      </c>
      <c r="F11" s="20">
        <f>D11/E21</f>
        <v>0</v>
      </c>
      <c r="G11" s="24">
        <f t="shared" si="0"/>
        <v>0</v>
      </c>
    </row>
    <row r="12" spans="2:7" x14ac:dyDescent="0.25">
      <c r="B12" s="5"/>
      <c r="C12" s="28"/>
      <c r="D12" s="6"/>
      <c r="E12" s="6">
        <f t="shared" si="1"/>
        <v>50</v>
      </c>
      <c r="F12" s="19">
        <f>D12/E21</f>
        <v>0</v>
      </c>
      <c r="G12" s="23">
        <f t="shared" si="0"/>
        <v>0</v>
      </c>
    </row>
    <row r="13" spans="2:7" x14ac:dyDescent="0.25">
      <c r="B13" s="7"/>
      <c r="C13" s="29"/>
      <c r="D13" s="8"/>
      <c r="E13" s="8">
        <f t="shared" si="1"/>
        <v>50</v>
      </c>
      <c r="F13" s="20">
        <f>D13/E21</f>
        <v>0</v>
      </c>
      <c r="G13" s="24">
        <f t="shared" si="0"/>
        <v>0</v>
      </c>
    </row>
    <row r="14" spans="2:7" x14ac:dyDescent="0.25">
      <c r="B14" s="5"/>
      <c r="C14" s="28"/>
      <c r="D14" s="6"/>
      <c r="E14" s="6">
        <f t="shared" si="1"/>
        <v>50</v>
      </c>
      <c r="F14" s="19">
        <f>D14/E21</f>
        <v>0</v>
      </c>
      <c r="G14" s="23">
        <f t="shared" si="0"/>
        <v>0</v>
      </c>
    </row>
    <row r="15" spans="2:7" x14ac:dyDescent="0.25">
      <c r="B15" s="7"/>
      <c r="C15" s="29"/>
      <c r="D15" s="8"/>
      <c r="E15" s="8">
        <f t="shared" si="1"/>
        <v>50</v>
      </c>
      <c r="F15" s="20">
        <f>D15/E21</f>
        <v>0</v>
      </c>
      <c r="G15" s="24">
        <f t="shared" si="0"/>
        <v>0</v>
      </c>
    </row>
    <row r="16" spans="2:7" x14ac:dyDescent="0.25">
      <c r="B16" s="5"/>
      <c r="C16" s="28"/>
      <c r="D16" s="6"/>
      <c r="E16" s="6">
        <f t="shared" si="1"/>
        <v>50</v>
      </c>
      <c r="F16" s="19">
        <f>D16/E21</f>
        <v>0</v>
      </c>
      <c r="G16" s="23">
        <f t="shared" si="0"/>
        <v>0</v>
      </c>
    </row>
    <row r="17" spans="1:12" x14ac:dyDescent="0.25">
      <c r="B17" s="7"/>
      <c r="C17" s="29"/>
      <c r="D17" s="8"/>
      <c r="E17" s="8">
        <f t="shared" si="1"/>
        <v>50</v>
      </c>
      <c r="F17" s="20">
        <f>D17/E21</f>
        <v>0</v>
      </c>
      <c r="G17" s="24">
        <f t="shared" si="0"/>
        <v>0</v>
      </c>
    </row>
    <row r="18" spans="1:12" x14ac:dyDescent="0.25">
      <c r="B18" s="5"/>
      <c r="C18" s="28"/>
      <c r="D18" s="6"/>
      <c r="E18" s="8">
        <f t="shared" si="1"/>
        <v>50</v>
      </c>
      <c r="F18" s="19">
        <f>D18/E21</f>
        <v>0</v>
      </c>
      <c r="G18" s="23">
        <f t="shared" si="0"/>
        <v>0</v>
      </c>
      <c r="L18" s="31" t="s">
        <v>46</v>
      </c>
    </row>
    <row r="19" spans="1:12" x14ac:dyDescent="0.25">
      <c r="B19" s="7"/>
      <c r="C19" s="29"/>
      <c r="D19" s="8"/>
      <c r="E19" s="8">
        <f t="shared" si="1"/>
        <v>50</v>
      </c>
      <c r="F19" s="20">
        <f>D19/E21</f>
        <v>0</v>
      </c>
      <c r="G19" s="24">
        <f t="shared" si="0"/>
        <v>0</v>
      </c>
    </row>
    <row r="20" spans="1:12" ht="15.75" thickBot="1" x14ac:dyDescent="0.3">
      <c r="B20" s="9"/>
      <c r="C20" s="30"/>
      <c r="D20" s="10"/>
      <c r="E20" s="10">
        <f>E19+D20</f>
        <v>50</v>
      </c>
      <c r="F20" s="21">
        <f>D20/E21</f>
        <v>0</v>
      </c>
      <c r="G20" s="25">
        <f>F20*100</f>
        <v>0</v>
      </c>
    </row>
    <row r="21" spans="1:12" x14ac:dyDescent="0.25">
      <c r="B21" t="s">
        <v>4</v>
      </c>
      <c r="D21" s="17" t="s">
        <v>6</v>
      </c>
      <c r="E21" s="11">
        <f>E20</f>
        <v>50</v>
      </c>
      <c r="F21" s="11">
        <f>SUM(F3:F20)</f>
        <v>1</v>
      </c>
      <c r="G21" s="12">
        <f>SUM(G3:G20)</f>
        <v>100</v>
      </c>
    </row>
    <row r="23" spans="1:12" x14ac:dyDescent="0.25">
      <c r="A23" s="75" t="s">
        <v>5</v>
      </c>
      <c r="B23" s="75"/>
      <c r="C23" s="75"/>
      <c r="D23" s="75"/>
      <c r="E23" s="75"/>
      <c r="F23" s="75"/>
      <c r="G23" s="75"/>
      <c r="H23" s="75"/>
      <c r="I23" s="75"/>
    </row>
    <row r="24" spans="1:12" x14ac:dyDescent="0.25">
      <c r="A24" s="75" t="s">
        <v>7</v>
      </c>
      <c r="B24" s="75"/>
      <c r="C24" s="75"/>
      <c r="D24" s="75"/>
      <c r="E24" s="75"/>
      <c r="F24" s="75"/>
      <c r="G24" s="75"/>
      <c r="H24" s="75"/>
      <c r="I24" s="75"/>
    </row>
    <row r="25" spans="1:12" ht="18" x14ac:dyDescent="0.35">
      <c r="A25" s="75" t="s">
        <v>8</v>
      </c>
      <c r="B25" s="75"/>
      <c r="C25" s="75"/>
      <c r="D25" s="75"/>
      <c r="E25" s="75"/>
      <c r="F25" s="75"/>
      <c r="G25" s="75"/>
      <c r="H25" s="75"/>
      <c r="I25" s="75"/>
    </row>
    <row r="26" spans="1:12" x14ac:dyDescent="0.25">
      <c r="A26" s="75" t="s">
        <v>9</v>
      </c>
      <c r="B26" s="75"/>
      <c r="C26" s="75"/>
      <c r="D26" s="75"/>
      <c r="E26" s="75"/>
      <c r="F26" s="75"/>
      <c r="G26" s="75"/>
      <c r="H26" s="75"/>
      <c r="I26" s="75"/>
    </row>
    <row r="27" spans="1:12" ht="18" x14ac:dyDescent="0.35">
      <c r="A27" s="75" t="s">
        <v>10</v>
      </c>
      <c r="B27" s="75"/>
      <c r="C27" s="75"/>
      <c r="D27" s="75"/>
      <c r="E27" s="75"/>
      <c r="F27" s="75"/>
      <c r="G27" s="75"/>
      <c r="H27" s="75"/>
      <c r="I27" s="75"/>
    </row>
    <row r="28" spans="1:12" x14ac:dyDescent="0.25">
      <c r="A28" s="77" t="s">
        <v>20</v>
      </c>
      <c r="B28" s="77"/>
      <c r="C28" s="77"/>
      <c r="D28" s="77"/>
      <c r="E28" s="77"/>
      <c r="F28" s="77"/>
      <c r="G28" s="77"/>
      <c r="H28" s="77"/>
      <c r="I28" s="77"/>
    </row>
    <row r="29" spans="1:12" x14ac:dyDescent="0.25">
      <c r="A29" s="78" t="s">
        <v>21</v>
      </c>
      <c r="B29" s="78"/>
      <c r="C29" s="78"/>
      <c r="D29" s="78"/>
      <c r="E29" s="78"/>
      <c r="F29" s="78"/>
      <c r="G29" s="78"/>
      <c r="H29" s="78"/>
      <c r="I29" s="78"/>
    </row>
    <row r="30" spans="1:12" x14ac:dyDescent="0.25">
      <c r="A30" s="78" t="s">
        <v>22</v>
      </c>
      <c r="B30" s="78"/>
      <c r="C30" s="78"/>
      <c r="D30" s="78"/>
      <c r="E30" s="78"/>
      <c r="F30" s="78"/>
      <c r="G30" s="78"/>
      <c r="H30" s="78"/>
      <c r="I30" s="78"/>
    </row>
    <row r="31" spans="1:12" ht="46.5" customHeight="1" x14ac:dyDescent="0.25">
      <c r="A31" s="78" t="s">
        <v>37</v>
      </c>
      <c r="B31" s="78"/>
      <c r="C31" s="78"/>
      <c r="D31" s="78"/>
      <c r="E31" s="78"/>
      <c r="F31" s="78"/>
      <c r="G31" s="78"/>
      <c r="H31" s="78"/>
      <c r="I31" s="78"/>
    </row>
    <row r="32" spans="1:12" x14ac:dyDescent="0.25">
      <c r="A32" s="78"/>
      <c r="B32" s="78"/>
      <c r="C32" s="78"/>
      <c r="D32" s="78"/>
      <c r="E32" s="78"/>
      <c r="F32" s="78"/>
      <c r="G32" s="78"/>
      <c r="H32" s="78"/>
      <c r="I32" s="78"/>
    </row>
    <row r="33" spans="1:9" x14ac:dyDescent="0.25">
      <c r="A33" s="78"/>
      <c r="B33" s="78"/>
      <c r="C33" s="78"/>
      <c r="D33" s="78"/>
      <c r="E33" s="78"/>
      <c r="F33" s="78"/>
      <c r="G33" s="78"/>
      <c r="H33" s="78"/>
      <c r="I33" s="78"/>
    </row>
  </sheetData>
  <mergeCells count="12">
    <mergeCell ref="B1:G1"/>
    <mergeCell ref="A28:I28"/>
    <mergeCell ref="A29:I29"/>
    <mergeCell ref="A30:I30"/>
    <mergeCell ref="A31:I31"/>
    <mergeCell ref="A33:I33"/>
    <mergeCell ref="A23:I23"/>
    <mergeCell ref="A24:I24"/>
    <mergeCell ref="A25:I25"/>
    <mergeCell ref="A26:I26"/>
    <mergeCell ref="A27:I27"/>
    <mergeCell ref="A32:I3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034-1715-4052-AFE0-E500F58DFC43}">
  <dimension ref="A1:I33"/>
  <sheetViews>
    <sheetView workbookViewId="0">
      <selection activeCell="B2" sqref="B2:G21"/>
    </sheetView>
  </sheetViews>
  <sheetFormatPr baseColWidth="10" defaultRowHeight="15" x14ac:dyDescent="0.25"/>
  <cols>
    <col min="2" max="2" width="15.42578125" bestFit="1" customWidth="1"/>
    <col min="3" max="3" width="13.5703125" customWidth="1"/>
  </cols>
  <sheetData>
    <row r="1" spans="2:7" ht="15.75" thickBot="1" x14ac:dyDescent="0.3">
      <c r="B1" s="74" t="s">
        <v>19</v>
      </c>
      <c r="C1" s="74"/>
      <c r="D1" s="74"/>
      <c r="E1" s="74"/>
      <c r="F1" s="74"/>
      <c r="G1" s="74"/>
    </row>
    <row r="2" spans="2:7" ht="31.5" thickBot="1" x14ac:dyDescent="0.3">
      <c r="B2" s="13" t="s">
        <v>12</v>
      </c>
      <c r="C2" s="26" t="s">
        <v>23</v>
      </c>
      <c r="D2" s="14" t="s">
        <v>11</v>
      </c>
      <c r="E2" s="15" t="s">
        <v>0</v>
      </c>
      <c r="F2" s="15" t="s">
        <v>1</v>
      </c>
      <c r="G2" s="16" t="s">
        <v>2</v>
      </c>
    </row>
    <row r="3" spans="2:7" x14ac:dyDescent="0.25">
      <c r="B3" s="3" t="s">
        <v>39</v>
      </c>
      <c r="C3" s="27">
        <v>2</v>
      </c>
      <c r="D3" s="4">
        <v>21</v>
      </c>
      <c r="E3" s="4">
        <f>D3</f>
        <v>21</v>
      </c>
      <c r="F3" s="18">
        <f>D3/E21</f>
        <v>0.42</v>
      </c>
      <c r="G3" s="22">
        <f>F3*100</f>
        <v>42</v>
      </c>
    </row>
    <row r="4" spans="2:7" x14ac:dyDescent="0.25">
      <c r="B4" s="5" t="s">
        <v>40</v>
      </c>
      <c r="C4" s="28">
        <v>6</v>
      </c>
      <c r="D4" s="6">
        <v>17</v>
      </c>
      <c r="E4" s="6">
        <f>E3+D4</f>
        <v>38</v>
      </c>
      <c r="F4" s="19">
        <f>D4/E21</f>
        <v>0.34</v>
      </c>
      <c r="G4" s="23">
        <f t="shared" ref="G4:G19" si="0">F4*100</f>
        <v>34</v>
      </c>
    </row>
    <row r="5" spans="2:7" x14ac:dyDescent="0.25">
      <c r="B5" s="7" t="s">
        <v>41</v>
      </c>
      <c r="C5" s="29">
        <v>10</v>
      </c>
      <c r="D5" s="8">
        <v>5</v>
      </c>
      <c r="E5" s="8">
        <f t="shared" ref="E5:E19" si="1">E4+D5</f>
        <v>43</v>
      </c>
      <c r="F5" s="20">
        <f>D5/E21</f>
        <v>0.1</v>
      </c>
      <c r="G5" s="24">
        <f t="shared" si="0"/>
        <v>10</v>
      </c>
    </row>
    <row r="6" spans="2:7" x14ac:dyDescent="0.25">
      <c r="B6" s="5" t="s">
        <v>42</v>
      </c>
      <c r="C6" s="28">
        <v>14</v>
      </c>
      <c r="D6" s="6">
        <v>3</v>
      </c>
      <c r="E6" s="6">
        <f t="shared" si="1"/>
        <v>46</v>
      </c>
      <c r="F6" s="19">
        <f>D6/E21</f>
        <v>0.06</v>
      </c>
      <c r="G6" s="23">
        <f t="shared" si="0"/>
        <v>6</v>
      </c>
    </row>
    <row r="7" spans="2:7" x14ac:dyDescent="0.25">
      <c r="B7" s="7" t="s">
        <v>43</v>
      </c>
      <c r="C7" s="29">
        <v>18</v>
      </c>
      <c r="D7" s="8">
        <v>1</v>
      </c>
      <c r="E7" s="8">
        <f t="shared" si="1"/>
        <v>47</v>
      </c>
      <c r="F7" s="20">
        <f>D7/E21</f>
        <v>0.02</v>
      </c>
      <c r="G7" s="24">
        <f t="shared" si="0"/>
        <v>2</v>
      </c>
    </row>
    <row r="8" spans="2:7" x14ac:dyDescent="0.25">
      <c r="B8" s="5" t="s">
        <v>44</v>
      </c>
      <c r="C8" s="28">
        <v>22</v>
      </c>
      <c r="D8" s="6">
        <v>2</v>
      </c>
      <c r="E8" s="6">
        <f t="shared" si="1"/>
        <v>49</v>
      </c>
      <c r="F8" s="19">
        <f>D8/E21</f>
        <v>0.04</v>
      </c>
      <c r="G8" s="23">
        <f t="shared" si="0"/>
        <v>4</v>
      </c>
    </row>
    <row r="9" spans="2:7" x14ac:dyDescent="0.25">
      <c r="B9" s="7" t="s">
        <v>45</v>
      </c>
      <c r="C9" s="29">
        <v>26</v>
      </c>
      <c r="D9" s="8">
        <v>1</v>
      </c>
      <c r="E9" s="8">
        <f t="shared" si="1"/>
        <v>50</v>
      </c>
      <c r="F9" s="20">
        <f>D9/E21</f>
        <v>0.02</v>
      </c>
      <c r="G9" s="24">
        <f t="shared" si="0"/>
        <v>2</v>
      </c>
    </row>
    <row r="10" spans="2:7" x14ac:dyDescent="0.25">
      <c r="B10" s="5"/>
      <c r="C10" s="28"/>
      <c r="D10" s="6"/>
      <c r="E10" s="6">
        <f t="shared" si="1"/>
        <v>50</v>
      </c>
      <c r="F10" s="19">
        <f>D10/E21</f>
        <v>0</v>
      </c>
      <c r="G10" s="23">
        <f t="shared" si="0"/>
        <v>0</v>
      </c>
    </row>
    <row r="11" spans="2:7" x14ac:dyDescent="0.25">
      <c r="B11" s="7"/>
      <c r="C11" s="29"/>
      <c r="D11" s="8"/>
      <c r="E11" s="8">
        <f t="shared" si="1"/>
        <v>50</v>
      </c>
      <c r="F11" s="20">
        <f>D11/E21</f>
        <v>0</v>
      </c>
      <c r="G11" s="24">
        <f t="shared" si="0"/>
        <v>0</v>
      </c>
    </row>
    <row r="12" spans="2:7" x14ac:dyDescent="0.25">
      <c r="B12" s="5"/>
      <c r="C12" s="28"/>
      <c r="D12" s="6"/>
      <c r="E12" s="6">
        <f t="shared" si="1"/>
        <v>50</v>
      </c>
      <c r="F12" s="19">
        <f>D12/E21</f>
        <v>0</v>
      </c>
      <c r="G12" s="23">
        <f t="shared" si="0"/>
        <v>0</v>
      </c>
    </row>
    <row r="13" spans="2:7" x14ac:dyDescent="0.25">
      <c r="B13" s="7"/>
      <c r="C13" s="29"/>
      <c r="D13" s="8"/>
      <c r="E13" s="8">
        <f t="shared" si="1"/>
        <v>50</v>
      </c>
      <c r="F13" s="20">
        <f>D13/E21</f>
        <v>0</v>
      </c>
      <c r="G13" s="24">
        <f t="shared" si="0"/>
        <v>0</v>
      </c>
    </row>
    <row r="14" spans="2:7" x14ac:dyDescent="0.25">
      <c r="B14" s="5"/>
      <c r="C14" s="28"/>
      <c r="D14" s="6"/>
      <c r="E14" s="6">
        <f t="shared" si="1"/>
        <v>50</v>
      </c>
      <c r="F14" s="19">
        <f>D14/E21</f>
        <v>0</v>
      </c>
      <c r="G14" s="23">
        <f t="shared" si="0"/>
        <v>0</v>
      </c>
    </row>
    <row r="15" spans="2:7" x14ac:dyDescent="0.25">
      <c r="B15" s="7"/>
      <c r="C15" s="29"/>
      <c r="D15" s="8"/>
      <c r="E15" s="8">
        <f t="shared" si="1"/>
        <v>50</v>
      </c>
      <c r="F15" s="20">
        <f>D15/E21</f>
        <v>0</v>
      </c>
      <c r="G15" s="24">
        <f t="shared" si="0"/>
        <v>0</v>
      </c>
    </row>
    <row r="16" spans="2:7" x14ac:dyDescent="0.25">
      <c r="B16" s="5"/>
      <c r="C16" s="28"/>
      <c r="D16" s="6"/>
      <c r="E16" s="6">
        <f t="shared" si="1"/>
        <v>50</v>
      </c>
      <c r="F16" s="19">
        <f>D16/E21</f>
        <v>0</v>
      </c>
      <c r="G16" s="23">
        <f t="shared" si="0"/>
        <v>0</v>
      </c>
    </row>
    <row r="17" spans="1:9" x14ac:dyDescent="0.25">
      <c r="B17" s="7"/>
      <c r="C17" s="29"/>
      <c r="D17" s="8"/>
      <c r="E17" s="8">
        <f t="shared" si="1"/>
        <v>50</v>
      </c>
      <c r="F17" s="20">
        <f>D17/E21</f>
        <v>0</v>
      </c>
      <c r="G17" s="24">
        <f t="shared" si="0"/>
        <v>0</v>
      </c>
    </row>
    <row r="18" spans="1:9" x14ac:dyDescent="0.25">
      <c r="B18" s="5"/>
      <c r="C18" s="28"/>
      <c r="D18" s="6"/>
      <c r="E18" s="8">
        <f t="shared" si="1"/>
        <v>50</v>
      </c>
      <c r="F18" s="19">
        <f>D18/E21</f>
        <v>0</v>
      </c>
      <c r="G18" s="23">
        <f t="shared" si="0"/>
        <v>0</v>
      </c>
    </row>
    <row r="19" spans="1:9" x14ac:dyDescent="0.25">
      <c r="B19" s="7"/>
      <c r="C19" s="29"/>
      <c r="D19" s="8"/>
      <c r="E19" s="8">
        <f t="shared" si="1"/>
        <v>50</v>
      </c>
      <c r="F19" s="20">
        <f>D19/E21</f>
        <v>0</v>
      </c>
      <c r="G19" s="24">
        <f t="shared" si="0"/>
        <v>0</v>
      </c>
    </row>
    <row r="20" spans="1:9" ht="15.75" thickBot="1" x14ac:dyDescent="0.3">
      <c r="B20" s="9"/>
      <c r="C20" s="30"/>
      <c r="D20" s="10"/>
      <c r="E20" s="10">
        <f>E19+D20</f>
        <v>50</v>
      </c>
      <c r="F20" s="21">
        <f>D20/E21</f>
        <v>0</v>
      </c>
      <c r="G20" s="25">
        <f>F20*100</f>
        <v>0</v>
      </c>
    </row>
    <row r="21" spans="1:9" x14ac:dyDescent="0.25">
      <c r="B21" t="s">
        <v>4</v>
      </c>
      <c r="D21" s="17" t="s">
        <v>6</v>
      </c>
      <c r="E21" s="11">
        <f>E20</f>
        <v>50</v>
      </c>
      <c r="F21" s="11">
        <f>SUM(F3:F20)</f>
        <v>1</v>
      </c>
      <c r="G21" s="12">
        <f>SUM(G3:G20)</f>
        <v>100</v>
      </c>
    </row>
    <row r="23" spans="1:9" x14ac:dyDescent="0.25">
      <c r="A23" s="75" t="s">
        <v>5</v>
      </c>
      <c r="B23" s="75"/>
      <c r="C23" s="75"/>
      <c r="D23" s="75"/>
      <c r="E23" s="75"/>
      <c r="F23" s="75"/>
      <c r="G23" s="75"/>
      <c r="H23" s="75"/>
      <c r="I23" s="75"/>
    </row>
    <row r="24" spans="1:9" x14ac:dyDescent="0.25">
      <c r="A24" s="75" t="s">
        <v>7</v>
      </c>
      <c r="B24" s="75"/>
      <c r="C24" s="75"/>
      <c r="D24" s="75"/>
      <c r="E24" s="75"/>
      <c r="F24" s="75"/>
      <c r="G24" s="75"/>
      <c r="H24" s="75"/>
      <c r="I24" s="75"/>
    </row>
    <row r="25" spans="1:9" ht="18" x14ac:dyDescent="0.35">
      <c r="A25" s="75" t="s">
        <v>8</v>
      </c>
      <c r="B25" s="75"/>
      <c r="C25" s="75"/>
      <c r="D25" s="75"/>
      <c r="E25" s="75"/>
      <c r="F25" s="75"/>
      <c r="G25" s="75"/>
      <c r="H25" s="75"/>
      <c r="I25" s="75"/>
    </row>
    <row r="26" spans="1:9" x14ac:dyDescent="0.25">
      <c r="A26" s="75" t="s">
        <v>9</v>
      </c>
      <c r="B26" s="75"/>
      <c r="C26" s="75"/>
      <c r="D26" s="75"/>
      <c r="E26" s="75"/>
      <c r="F26" s="75"/>
      <c r="G26" s="75"/>
      <c r="H26" s="75"/>
      <c r="I26" s="75"/>
    </row>
    <row r="27" spans="1:9" ht="18" x14ac:dyDescent="0.35">
      <c r="A27" s="75" t="s">
        <v>10</v>
      </c>
      <c r="B27" s="75"/>
      <c r="C27" s="75"/>
      <c r="D27" s="75"/>
      <c r="E27" s="75"/>
      <c r="F27" s="75"/>
      <c r="G27" s="75"/>
      <c r="H27" s="75"/>
      <c r="I27" s="75"/>
    </row>
    <row r="28" spans="1:9" x14ac:dyDescent="0.25">
      <c r="A28" s="77" t="s">
        <v>38</v>
      </c>
      <c r="B28" s="77"/>
      <c r="C28" s="77"/>
      <c r="D28" s="77"/>
      <c r="E28" s="77"/>
      <c r="F28" s="77"/>
      <c r="G28" s="77"/>
      <c r="H28" s="77"/>
      <c r="I28" s="77"/>
    </row>
    <row r="29" spans="1:9" x14ac:dyDescent="0.25">
      <c r="A29" s="78" t="s">
        <v>21</v>
      </c>
      <c r="B29" s="78"/>
      <c r="C29" s="78"/>
      <c r="D29" s="78"/>
      <c r="E29" s="78"/>
      <c r="F29" s="78"/>
      <c r="G29" s="78"/>
      <c r="H29" s="78"/>
      <c r="I29" s="78"/>
    </row>
    <row r="30" spans="1:9" x14ac:dyDescent="0.25">
      <c r="A30" s="78" t="s">
        <v>22</v>
      </c>
      <c r="B30" s="78"/>
      <c r="C30" s="78"/>
      <c r="D30" s="78"/>
      <c r="E30" s="78"/>
      <c r="F30" s="78"/>
      <c r="G30" s="78"/>
      <c r="H30" s="78"/>
      <c r="I30" s="78"/>
    </row>
    <row r="31" spans="1:9" ht="45.75" customHeight="1" x14ac:dyDescent="0.25">
      <c r="A31" s="77" t="s">
        <v>37</v>
      </c>
      <c r="B31" s="77"/>
      <c r="C31" s="77"/>
      <c r="D31" s="77"/>
      <c r="E31" s="77"/>
      <c r="F31" s="77"/>
      <c r="G31" s="77"/>
      <c r="H31" s="77"/>
      <c r="I31" s="77"/>
    </row>
    <row r="32" spans="1:9" x14ac:dyDescent="0.25">
      <c r="A32" s="78"/>
      <c r="B32" s="78"/>
      <c r="C32" s="78"/>
      <c r="D32" s="78"/>
      <c r="E32" s="78"/>
      <c r="F32" s="78"/>
      <c r="G32" s="78"/>
      <c r="H32" s="78"/>
      <c r="I32" s="78"/>
    </row>
    <row r="33" spans="1:9" x14ac:dyDescent="0.25">
      <c r="A33" s="78"/>
      <c r="B33" s="78"/>
      <c r="C33" s="78"/>
      <c r="D33" s="78"/>
      <c r="E33" s="78"/>
      <c r="F33" s="78"/>
      <c r="G33" s="78"/>
      <c r="H33" s="78"/>
      <c r="I33" s="78"/>
    </row>
  </sheetData>
  <mergeCells count="12">
    <mergeCell ref="A33:I33"/>
    <mergeCell ref="B1:G1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FD28-0AD5-490B-9EB5-B3717A603152}">
  <dimension ref="A1:S23"/>
  <sheetViews>
    <sheetView workbookViewId="0">
      <selection activeCell="M31" sqref="M31"/>
    </sheetView>
  </sheetViews>
  <sheetFormatPr baseColWidth="10" defaultRowHeight="15" x14ac:dyDescent="0.25"/>
  <cols>
    <col min="3" max="3" width="15.42578125" bestFit="1" customWidth="1"/>
    <col min="12" max="12" width="12.85546875" bestFit="1" customWidth="1"/>
    <col min="14" max="14" width="11.140625" customWidth="1"/>
  </cols>
  <sheetData>
    <row r="1" spans="1:16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3" spans="1:16" ht="15.75" thickBot="1" x14ac:dyDescent="0.3"/>
    <row r="4" spans="1:16" ht="31.5" thickBot="1" x14ac:dyDescent="0.3">
      <c r="C4" s="36" t="s">
        <v>73</v>
      </c>
      <c r="D4" s="38" t="s">
        <v>23</v>
      </c>
      <c r="E4" s="37" t="s">
        <v>11</v>
      </c>
      <c r="F4" s="38" t="s">
        <v>62</v>
      </c>
      <c r="G4" s="38" t="s">
        <v>1</v>
      </c>
      <c r="H4" s="38" t="s">
        <v>2</v>
      </c>
      <c r="I4" s="44" t="s">
        <v>55</v>
      </c>
    </row>
    <row r="5" spans="1:16" x14ac:dyDescent="0.25">
      <c r="C5" s="40" t="s">
        <v>51</v>
      </c>
      <c r="D5" s="41">
        <v>45</v>
      </c>
      <c r="E5" s="41">
        <v>4</v>
      </c>
      <c r="F5" s="41">
        <f>E5</f>
        <v>4</v>
      </c>
      <c r="G5" s="42">
        <f>E5/F23</f>
        <v>0.25</v>
      </c>
      <c r="H5" s="35">
        <f>G5*100</f>
        <v>25</v>
      </c>
      <c r="I5" s="43">
        <f>D5*E5</f>
        <v>180</v>
      </c>
    </row>
    <row r="6" spans="1:16" ht="18" x14ac:dyDescent="0.35">
      <c r="C6" s="5" t="s">
        <v>52</v>
      </c>
      <c r="D6" s="6">
        <v>55</v>
      </c>
      <c r="E6" s="6">
        <v>10</v>
      </c>
      <c r="F6" s="6">
        <f>F5+E6</f>
        <v>14</v>
      </c>
      <c r="G6" s="19">
        <f>E6/F23</f>
        <v>0.625</v>
      </c>
      <c r="H6" s="34">
        <f t="shared" ref="H6:H21" si="0">G6*100</f>
        <v>62.5</v>
      </c>
      <c r="I6" s="43">
        <f t="shared" ref="I6:I22" si="1">D6*E6</f>
        <v>550</v>
      </c>
      <c r="J6" s="46" t="s">
        <v>57</v>
      </c>
    </row>
    <row r="7" spans="1:16" x14ac:dyDescent="0.25">
      <c r="C7" s="7" t="s">
        <v>53</v>
      </c>
      <c r="D7" s="8">
        <v>65</v>
      </c>
      <c r="E7" s="8">
        <v>2</v>
      </c>
      <c r="F7" s="8">
        <f t="shared" ref="F7:F21" si="2">F6+E7</f>
        <v>16</v>
      </c>
      <c r="G7" s="20">
        <f>E7/F23</f>
        <v>0.125</v>
      </c>
      <c r="H7" s="33">
        <f t="shared" si="0"/>
        <v>12.5</v>
      </c>
      <c r="I7" s="43">
        <f t="shared" si="1"/>
        <v>130</v>
      </c>
    </row>
    <row r="8" spans="1:16" x14ac:dyDescent="0.25">
      <c r="C8" s="5"/>
      <c r="D8" s="6"/>
      <c r="E8" s="6"/>
      <c r="F8" s="6">
        <f t="shared" si="2"/>
        <v>16</v>
      </c>
      <c r="G8" s="19">
        <f>E8/F23</f>
        <v>0</v>
      </c>
      <c r="H8" s="34">
        <f t="shared" si="0"/>
        <v>0</v>
      </c>
      <c r="I8" s="43">
        <f t="shared" si="1"/>
        <v>0</v>
      </c>
      <c r="L8" t="s">
        <v>48</v>
      </c>
      <c r="M8" t="s">
        <v>54</v>
      </c>
    </row>
    <row r="9" spans="1:16" x14ac:dyDescent="0.25">
      <c r="C9" s="7"/>
      <c r="D9" s="8"/>
      <c r="E9" s="8"/>
      <c r="F9" s="8">
        <f t="shared" si="2"/>
        <v>16</v>
      </c>
      <c r="G9" s="20">
        <f>E9/F23</f>
        <v>0</v>
      </c>
      <c r="H9" s="33">
        <f t="shared" si="0"/>
        <v>0</v>
      </c>
      <c r="I9" s="43">
        <f t="shared" si="1"/>
        <v>0</v>
      </c>
    </row>
    <row r="10" spans="1:16" x14ac:dyDescent="0.25">
      <c r="C10" s="5"/>
      <c r="D10" s="6"/>
      <c r="E10" s="6"/>
      <c r="F10" s="6">
        <f t="shared" si="2"/>
        <v>16</v>
      </c>
      <c r="G10" s="19">
        <f>E10/F23</f>
        <v>0</v>
      </c>
      <c r="H10" s="34">
        <f t="shared" si="0"/>
        <v>0</v>
      </c>
      <c r="I10" s="43">
        <f t="shared" si="1"/>
        <v>0</v>
      </c>
    </row>
    <row r="11" spans="1:16" ht="18" x14ac:dyDescent="0.35">
      <c r="C11" s="7"/>
      <c r="D11" s="8"/>
      <c r="E11" s="8"/>
      <c r="F11" s="8">
        <f t="shared" si="2"/>
        <v>16</v>
      </c>
      <c r="G11" s="20">
        <f>E11/F23</f>
        <v>0</v>
      </c>
      <c r="H11" s="33">
        <f t="shared" si="0"/>
        <v>0</v>
      </c>
      <c r="I11" s="43">
        <f t="shared" si="1"/>
        <v>0</v>
      </c>
      <c r="L11" t="s">
        <v>49</v>
      </c>
      <c r="M11" t="s">
        <v>56</v>
      </c>
      <c r="N11" s="46" t="s">
        <v>57</v>
      </c>
      <c r="O11" s="47">
        <f>F23/2</f>
        <v>8</v>
      </c>
      <c r="P11" t="s">
        <v>59</v>
      </c>
    </row>
    <row r="12" spans="1:16" x14ac:dyDescent="0.25">
      <c r="C12" s="5"/>
      <c r="D12" s="6"/>
      <c r="E12" s="6"/>
      <c r="F12" s="6">
        <f t="shared" si="2"/>
        <v>16</v>
      </c>
      <c r="G12" s="19">
        <f>E12/F23</f>
        <v>0</v>
      </c>
      <c r="H12" s="34">
        <f t="shared" si="0"/>
        <v>0</v>
      </c>
      <c r="I12" s="43">
        <f t="shared" si="1"/>
        <v>0</v>
      </c>
    </row>
    <row r="13" spans="1:16" ht="18" x14ac:dyDescent="0.35">
      <c r="C13" s="7"/>
      <c r="D13" s="8"/>
      <c r="E13" s="8"/>
      <c r="F13" s="8">
        <f t="shared" si="2"/>
        <v>16</v>
      </c>
      <c r="G13" s="20">
        <f>E13/F23</f>
        <v>0</v>
      </c>
      <c r="H13" s="33">
        <f t="shared" si="0"/>
        <v>0</v>
      </c>
      <c r="I13" s="43">
        <f t="shared" si="1"/>
        <v>0</v>
      </c>
      <c r="K13" t="s">
        <v>58</v>
      </c>
      <c r="L13" s="46" t="s">
        <v>57</v>
      </c>
      <c r="M13" t="s">
        <v>60</v>
      </c>
    </row>
    <row r="14" spans="1:16" x14ac:dyDescent="0.25">
      <c r="C14" s="5"/>
      <c r="D14" s="6"/>
      <c r="E14" s="6"/>
      <c r="F14" s="6">
        <f t="shared" si="2"/>
        <v>16</v>
      </c>
      <c r="G14" s="19">
        <f>E14/F23</f>
        <v>0</v>
      </c>
      <c r="H14" s="34">
        <f t="shared" si="0"/>
        <v>0</v>
      </c>
      <c r="I14" s="43">
        <f t="shared" si="1"/>
        <v>0</v>
      </c>
    </row>
    <row r="15" spans="1:16" x14ac:dyDescent="0.25">
      <c r="C15" s="7"/>
      <c r="D15" s="8"/>
      <c r="E15" s="8"/>
      <c r="F15" s="8">
        <f t="shared" si="2"/>
        <v>16</v>
      </c>
      <c r="G15" s="20">
        <f>E15/F23</f>
        <v>0</v>
      </c>
      <c r="H15" s="33">
        <f t="shared" si="0"/>
        <v>0</v>
      </c>
      <c r="I15" s="43">
        <f t="shared" si="1"/>
        <v>0</v>
      </c>
    </row>
    <row r="16" spans="1:16" ht="18" x14ac:dyDescent="0.35">
      <c r="C16" s="5"/>
      <c r="D16" s="6"/>
      <c r="E16" s="6"/>
      <c r="F16" s="6">
        <f t="shared" si="2"/>
        <v>16</v>
      </c>
      <c r="G16" s="19">
        <f>E16/F23</f>
        <v>0</v>
      </c>
      <c r="H16" s="34">
        <f t="shared" si="0"/>
        <v>0</v>
      </c>
      <c r="I16" s="43">
        <f t="shared" si="1"/>
        <v>0</v>
      </c>
      <c r="L16" s="48" t="s">
        <v>57</v>
      </c>
      <c r="M16" s="49">
        <f>50+10*((16/2-4)/10)</f>
        <v>54</v>
      </c>
    </row>
    <row r="17" spans="3:19" x14ac:dyDescent="0.25">
      <c r="C17" s="7"/>
      <c r="D17" s="8"/>
      <c r="E17" s="8"/>
      <c r="F17" s="8">
        <f t="shared" si="2"/>
        <v>16</v>
      </c>
      <c r="G17" s="20">
        <f>E17/F23</f>
        <v>0</v>
      </c>
      <c r="H17" s="33">
        <f t="shared" si="0"/>
        <v>0</v>
      </c>
      <c r="I17" s="43">
        <f t="shared" si="1"/>
        <v>0</v>
      </c>
    </row>
    <row r="18" spans="3:19" x14ac:dyDescent="0.25">
      <c r="C18" s="5"/>
      <c r="D18" s="6"/>
      <c r="E18" s="6"/>
      <c r="F18" s="6">
        <f t="shared" si="2"/>
        <v>16</v>
      </c>
      <c r="G18" s="19">
        <f>E18/F23</f>
        <v>0</v>
      </c>
      <c r="H18" s="34">
        <f t="shared" si="0"/>
        <v>0</v>
      </c>
      <c r="I18" s="43">
        <f t="shared" si="1"/>
        <v>0</v>
      </c>
    </row>
    <row r="19" spans="3:19" x14ac:dyDescent="0.25">
      <c r="C19" s="7"/>
      <c r="D19" s="8"/>
      <c r="E19" s="8"/>
      <c r="F19" s="8">
        <f t="shared" si="2"/>
        <v>16</v>
      </c>
      <c r="G19" s="20">
        <f>E19/F23</f>
        <v>0</v>
      </c>
      <c r="H19" s="33">
        <f t="shared" si="0"/>
        <v>0</v>
      </c>
      <c r="I19" s="43">
        <f t="shared" si="1"/>
        <v>0</v>
      </c>
      <c r="Q19">
        <v>6</v>
      </c>
    </row>
    <row r="20" spans="3:19" ht="18" x14ac:dyDescent="0.35">
      <c r="C20" s="5"/>
      <c r="D20" s="6"/>
      <c r="E20" s="6"/>
      <c r="F20" s="8">
        <f t="shared" si="2"/>
        <v>16</v>
      </c>
      <c r="G20" s="19">
        <f>E20/F23</f>
        <v>0</v>
      </c>
      <c r="H20" s="34">
        <f t="shared" si="0"/>
        <v>0</v>
      </c>
      <c r="I20" s="43">
        <f t="shared" si="1"/>
        <v>0</v>
      </c>
      <c r="L20" t="s">
        <v>50</v>
      </c>
      <c r="M20" t="s">
        <v>61</v>
      </c>
      <c r="R20">
        <v>0.42</v>
      </c>
    </row>
    <row r="21" spans="3:19" x14ac:dyDescent="0.25">
      <c r="C21" s="7"/>
      <c r="D21" s="8"/>
      <c r="E21" s="8"/>
      <c r="F21" s="8">
        <f t="shared" si="2"/>
        <v>16</v>
      </c>
      <c r="G21" s="20">
        <f>E21/F23</f>
        <v>0</v>
      </c>
      <c r="H21" s="33">
        <f t="shared" si="0"/>
        <v>0</v>
      </c>
      <c r="I21" s="43">
        <f t="shared" si="1"/>
        <v>0</v>
      </c>
      <c r="Q21" t="s">
        <v>63</v>
      </c>
    </row>
    <row r="22" spans="3:19" ht="15.75" thickBot="1" x14ac:dyDescent="0.3">
      <c r="C22" s="9"/>
      <c r="D22" s="10"/>
      <c r="E22" s="10"/>
      <c r="F22" s="10">
        <f>F21+E22</f>
        <v>16</v>
      </c>
      <c r="G22" s="21">
        <f>E22/F23</f>
        <v>0</v>
      </c>
      <c r="H22" s="39">
        <f>G22*100</f>
        <v>0</v>
      </c>
      <c r="I22" s="43">
        <f t="shared" si="1"/>
        <v>0</v>
      </c>
      <c r="R22" s="46" t="s">
        <v>64</v>
      </c>
      <c r="S22" s="47">
        <f>10*0.42</f>
        <v>4.2</v>
      </c>
    </row>
    <row r="23" spans="3:19" ht="18" x14ac:dyDescent="0.35">
      <c r="C23" t="s">
        <v>4</v>
      </c>
      <c r="E23" s="17" t="s">
        <v>6</v>
      </c>
      <c r="F23" s="11">
        <f>F22</f>
        <v>16</v>
      </c>
      <c r="G23" s="45">
        <f>SUM(G5:G22)</f>
        <v>1</v>
      </c>
      <c r="H23" s="32">
        <f>SUM(H5:H22)</f>
        <v>100</v>
      </c>
      <c r="I23" s="50">
        <f>SUM(I5:I22)/F23</f>
        <v>53.75</v>
      </c>
      <c r="L23" s="48" t="s">
        <v>65</v>
      </c>
      <c r="M23" s="49">
        <f>50+(10*0.42)</f>
        <v>54.2</v>
      </c>
    </row>
  </sheetData>
  <mergeCells count="1">
    <mergeCell ref="A1:P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44EE-298E-4697-BFAC-8F9C9B3537FB}">
  <dimension ref="B9:F25"/>
  <sheetViews>
    <sheetView workbookViewId="0">
      <selection activeCell="C32" sqref="C32"/>
    </sheetView>
  </sheetViews>
  <sheetFormatPr baseColWidth="10" defaultRowHeight="15" x14ac:dyDescent="0.25"/>
  <cols>
    <col min="2" max="2" width="35.28515625" bestFit="1" customWidth="1"/>
    <col min="6" max="6" width="14.42578125" customWidth="1"/>
    <col min="7" max="7" width="2" customWidth="1"/>
    <col min="10" max="10" width="27" bestFit="1" customWidth="1"/>
    <col min="12" max="12" width="2.85546875" customWidth="1"/>
  </cols>
  <sheetData>
    <row r="9" spans="2:6" ht="16.5" x14ac:dyDescent="0.3">
      <c r="B9" s="90"/>
      <c r="C9" s="90"/>
      <c r="D9" s="90"/>
      <c r="E9" s="90"/>
      <c r="F9" s="90"/>
    </row>
    <row r="10" spans="2:6" ht="16.5" x14ac:dyDescent="0.3">
      <c r="B10" s="90"/>
      <c r="C10" s="90"/>
      <c r="D10" s="90"/>
      <c r="E10" s="90"/>
      <c r="F10" s="90"/>
    </row>
    <row r="11" spans="2:6" ht="16.5" x14ac:dyDescent="0.3">
      <c r="B11" s="90"/>
      <c r="C11" s="90"/>
      <c r="D11" s="90"/>
      <c r="E11" s="90"/>
      <c r="F11" s="89"/>
    </row>
    <row r="12" spans="2:6" ht="17.25" thickBot="1" x14ac:dyDescent="0.3">
      <c r="B12" s="91"/>
      <c r="C12" s="91"/>
      <c r="D12" s="91"/>
      <c r="E12" s="91"/>
      <c r="F12" s="91"/>
    </row>
    <row r="13" spans="2:6" ht="30.75" thickBot="1" x14ac:dyDescent="0.3">
      <c r="B13" s="51" t="s">
        <v>74</v>
      </c>
      <c r="C13" s="52" t="s">
        <v>72</v>
      </c>
      <c r="D13" s="53" t="s">
        <v>0</v>
      </c>
      <c r="E13" s="53" t="s">
        <v>1</v>
      </c>
      <c r="F13" s="54" t="s">
        <v>2</v>
      </c>
    </row>
    <row r="14" spans="2:6" ht="16.5" x14ac:dyDescent="0.25">
      <c r="B14" s="55" t="s">
        <v>66</v>
      </c>
      <c r="C14" s="56">
        <f>D20*F14/100</f>
        <v>318403.04599999997</v>
      </c>
      <c r="D14" s="79">
        <f>C14</f>
        <v>318403.04599999997</v>
      </c>
      <c r="E14" s="57">
        <f>C14/D20</f>
        <v>0.80599999999999994</v>
      </c>
      <c r="F14" s="58">
        <v>80.599999999999994</v>
      </c>
    </row>
    <row r="15" spans="2:6" ht="16.5" x14ac:dyDescent="0.25">
      <c r="B15" s="59" t="s">
        <v>67</v>
      </c>
      <c r="C15" s="60">
        <f>D20*F15/100</f>
        <v>55384.748199999995</v>
      </c>
      <c r="D15" s="80">
        <f>D14+C15</f>
        <v>373787.79419999995</v>
      </c>
      <c r="E15" s="61">
        <f>C15/D20</f>
        <v>0.14019999999999999</v>
      </c>
      <c r="F15" s="62">
        <v>14.02</v>
      </c>
    </row>
    <row r="16" spans="2:6" ht="16.5" x14ac:dyDescent="0.25">
      <c r="B16" s="63" t="s">
        <v>68</v>
      </c>
      <c r="C16" s="60">
        <f>D20*F16/100</f>
        <v>16789.2425</v>
      </c>
      <c r="D16" s="81">
        <f>D15+C16</f>
        <v>390577.03669999994</v>
      </c>
      <c r="E16" s="64">
        <f>C16/D20</f>
        <v>4.2500000000000003E-2</v>
      </c>
      <c r="F16" s="65">
        <v>4.25</v>
      </c>
    </row>
    <row r="17" spans="2:6" ht="16.5" x14ac:dyDescent="0.25">
      <c r="B17" s="59" t="s">
        <v>69</v>
      </c>
      <c r="C17" s="60">
        <f>D20*F17/100</f>
        <v>3199.8321000000001</v>
      </c>
      <c r="D17" s="80">
        <f>D16+C17</f>
        <v>393776.86879999994</v>
      </c>
      <c r="E17" s="61">
        <f>C17/D20</f>
        <v>8.0999999999999996E-3</v>
      </c>
      <c r="F17" s="62">
        <v>0.81</v>
      </c>
    </row>
    <row r="18" spans="2:6" ht="16.5" x14ac:dyDescent="0.25">
      <c r="B18" s="63" t="s">
        <v>70</v>
      </c>
      <c r="C18" s="60">
        <f>D20*F18/100</f>
        <v>197.52050000000003</v>
      </c>
      <c r="D18" s="81">
        <f>D17+C18</f>
        <v>393974.38929999992</v>
      </c>
      <c r="E18" s="64">
        <f>C18/D20</f>
        <v>5.0000000000000012E-4</v>
      </c>
      <c r="F18" s="65">
        <v>0.05</v>
      </c>
    </row>
    <row r="19" spans="2:6" ht="17.25" thickBot="1" x14ac:dyDescent="0.3">
      <c r="B19" s="66" t="s">
        <v>71</v>
      </c>
      <c r="C19" s="67">
        <f>D20*F19/100</f>
        <v>869.0902000000001</v>
      </c>
      <c r="D19" s="82">
        <f>D18+C19</f>
        <v>394843.4794999999</v>
      </c>
      <c r="E19" s="68">
        <f>C19/D20</f>
        <v>2.2000000000000001E-3</v>
      </c>
      <c r="F19" s="69">
        <v>0.22</v>
      </c>
    </row>
    <row r="20" spans="2:6" ht="17.25" thickBot="1" x14ac:dyDescent="0.35">
      <c r="B20" s="70" t="s">
        <v>4</v>
      </c>
      <c r="C20" s="71" t="s">
        <v>6</v>
      </c>
      <c r="D20" s="83">
        <v>395041</v>
      </c>
      <c r="E20" s="72">
        <f>SUM(E14:E19)</f>
        <v>0.99949999999999983</v>
      </c>
      <c r="F20" s="73">
        <f>SUM(F14:F19)</f>
        <v>99.949999999999989</v>
      </c>
    </row>
    <row r="21" spans="2:6" ht="17.25" thickBot="1" x14ac:dyDescent="0.35">
      <c r="B21" s="70"/>
      <c r="C21" s="71"/>
      <c r="D21" s="85"/>
      <c r="E21" s="86"/>
      <c r="F21" s="87"/>
    </row>
    <row r="22" spans="2:6" ht="15.75" thickBot="1" x14ac:dyDescent="0.3">
      <c r="B22" s="88">
        <f>SUM(C14:C19)/6</f>
        <v>65807.246583333312</v>
      </c>
      <c r="C22" s="75" t="s">
        <v>76</v>
      </c>
      <c r="D22" s="75"/>
      <c r="E22" s="75"/>
      <c r="F22" s="75"/>
    </row>
    <row r="25" spans="2:6" x14ac:dyDescent="0.25">
      <c r="B25" t="s">
        <v>75</v>
      </c>
    </row>
  </sheetData>
  <mergeCells count="1">
    <mergeCell ref="C22:F22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701D-552E-42B9-9523-84621983AA95}">
  <dimension ref="B9:F25"/>
  <sheetViews>
    <sheetView tabSelected="1" workbookViewId="0">
      <selection activeCell="B23" sqref="B23"/>
    </sheetView>
  </sheetViews>
  <sheetFormatPr baseColWidth="10" defaultRowHeight="15" x14ac:dyDescent="0.25"/>
  <cols>
    <col min="2" max="2" width="59" bestFit="1" customWidth="1"/>
    <col min="6" max="6" width="14.42578125" customWidth="1"/>
    <col min="7" max="7" width="2.85546875" customWidth="1"/>
    <col min="10" max="10" width="27" bestFit="1" customWidth="1"/>
    <col min="12" max="12" width="2.85546875" customWidth="1"/>
  </cols>
  <sheetData>
    <row r="9" spans="2:6" ht="16.5" x14ac:dyDescent="0.3">
      <c r="B9" s="90"/>
      <c r="C9" s="90"/>
      <c r="D9" s="90"/>
      <c r="E9" s="90"/>
      <c r="F9" s="90"/>
    </row>
    <row r="10" spans="2:6" ht="16.5" x14ac:dyDescent="0.3">
      <c r="B10" s="90"/>
      <c r="C10" s="90"/>
      <c r="D10" s="90"/>
      <c r="E10" s="90"/>
      <c r="F10" s="90"/>
    </row>
    <row r="11" spans="2:6" ht="16.5" x14ac:dyDescent="0.3">
      <c r="B11" s="90"/>
      <c r="C11" s="90"/>
      <c r="D11" s="90"/>
      <c r="E11" s="90"/>
      <c r="F11" s="89"/>
    </row>
    <row r="12" spans="2:6" ht="17.25" thickBot="1" x14ac:dyDescent="0.3">
      <c r="B12" s="76"/>
      <c r="C12" s="76"/>
      <c r="D12" s="76"/>
      <c r="E12" s="76"/>
      <c r="F12" s="76"/>
    </row>
    <row r="13" spans="2:6" ht="30.75" thickBot="1" x14ac:dyDescent="0.3">
      <c r="B13" s="51" t="s">
        <v>84</v>
      </c>
      <c r="C13" s="52" t="s">
        <v>72</v>
      </c>
      <c r="D13" s="53" t="s">
        <v>0</v>
      </c>
      <c r="E13" s="53" t="s">
        <v>1</v>
      </c>
      <c r="F13" s="54" t="s">
        <v>2</v>
      </c>
    </row>
    <row r="14" spans="2:6" ht="16.5" x14ac:dyDescent="0.25">
      <c r="B14" s="55" t="s">
        <v>77</v>
      </c>
      <c r="C14" s="56">
        <f>D20*F14/100</f>
        <v>323162.59999999998</v>
      </c>
      <c r="D14" s="79">
        <f>C14</f>
        <v>323162.59999999998</v>
      </c>
      <c r="E14" s="57">
        <f>C14/D20</f>
        <v>0.94</v>
      </c>
      <c r="F14" s="58">
        <v>94</v>
      </c>
    </row>
    <row r="15" spans="2:6" ht="16.5" x14ac:dyDescent="0.25">
      <c r="B15" s="59" t="s">
        <v>79</v>
      </c>
      <c r="C15" s="60">
        <f>D20*F15/100</f>
        <v>248560.17</v>
      </c>
      <c r="D15" s="80">
        <f>D14+C15</f>
        <v>571722.77</v>
      </c>
      <c r="E15" s="61">
        <f>C15/D20</f>
        <v>0.72300000000000009</v>
      </c>
      <c r="F15" s="62">
        <v>72.3</v>
      </c>
    </row>
    <row r="16" spans="2:6" ht="16.5" x14ac:dyDescent="0.25">
      <c r="B16" s="63" t="s">
        <v>78</v>
      </c>
      <c r="C16" s="60">
        <f>D20*F16/100</f>
        <v>180833.54</v>
      </c>
      <c r="D16" s="81">
        <f>D15+C16</f>
        <v>752556.31</v>
      </c>
      <c r="E16" s="64">
        <f>C16/D20</f>
        <v>0.52600000000000002</v>
      </c>
      <c r="F16" s="65">
        <v>52.6</v>
      </c>
    </row>
    <row r="17" spans="2:6" ht="16.5" x14ac:dyDescent="0.25">
      <c r="B17" s="59" t="s">
        <v>80</v>
      </c>
      <c r="C17" s="60">
        <f>D20*F17/100</f>
        <v>223463.5</v>
      </c>
      <c r="D17" s="80">
        <f>D16+C17</f>
        <v>976019.81</v>
      </c>
      <c r="E17" s="61">
        <f>C17/D20</f>
        <v>0.65</v>
      </c>
      <c r="F17" s="62">
        <v>65</v>
      </c>
    </row>
    <row r="18" spans="2:6" ht="16.5" x14ac:dyDescent="0.25">
      <c r="B18" s="63" t="s">
        <v>81</v>
      </c>
      <c r="C18" s="60">
        <f>D20*F18/100</f>
        <v>244090.9</v>
      </c>
      <c r="D18" s="81">
        <f>D17+C18</f>
        <v>1220110.71</v>
      </c>
      <c r="E18" s="64">
        <f>C18/D20</f>
        <v>0.71</v>
      </c>
      <c r="F18" s="65">
        <v>71</v>
      </c>
    </row>
    <row r="19" spans="2:6" ht="17.25" thickBot="1" x14ac:dyDescent="0.3">
      <c r="B19" s="66" t="s">
        <v>82</v>
      </c>
      <c r="C19" s="67">
        <f>D20*F19/100</f>
        <v>85947.5</v>
      </c>
      <c r="D19" s="82">
        <f>D18+C19</f>
        <v>1306058.21</v>
      </c>
      <c r="E19" s="68">
        <f>C19/D20</f>
        <v>0.25</v>
      </c>
      <c r="F19" s="69">
        <v>25</v>
      </c>
    </row>
    <row r="20" spans="2:6" ht="17.25" thickBot="1" x14ac:dyDescent="0.35">
      <c r="B20" s="70" t="s">
        <v>4</v>
      </c>
      <c r="C20" s="71"/>
      <c r="D20" s="83">
        <v>343790</v>
      </c>
      <c r="E20" s="72">
        <f>SUM(E14:E19)</f>
        <v>3.7989999999999999</v>
      </c>
      <c r="F20" s="73">
        <f>SUM(F14:F19)</f>
        <v>379.9</v>
      </c>
    </row>
    <row r="21" spans="2:6" ht="17.25" thickBot="1" x14ac:dyDescent="0.35">
      <c r="B21" s="70"/>
      <c r="C21" s="71"/>
      <c r="D21" s="85"/>
      <c r="E21" s="86"/>
      <c r="F21" s="87"/>
    </row>
    <row r="22" spans="2:6" ht="15.75" thickBot="1" x14ac:dyDescent="0.3">
      <c r="B22" s="88">
        <f>SUM(C14:C19)/6</f>
        <v>217676.36833333332</v>
      </c>
      <c r="C22" s="75" t="s">
        <v>83</v>
      </c>
      <c r="D22" s="75"/>
      <c r="E22" s="75"/>
      <c r="F22" s="75"/>
    </row>
    <row r="23" spans="2:6" x14ac:dyDescent="0.25">
      <c r="B23" s="92">
        <f>F20/6</f>
        <v>63.316666666666663</v>
      </c>
      <c r="C23" s="47"/>
    </row>
    <row r="25" spans="2:6" x14ac:dyDescent="0.25">
      <c r="B25" t="s">
        <v>75</v>
      </c>
    </row>
  </sheetData>
  <mergeCells count="2">
    <mergeCell ref="B12:F12"/>
    <mergeCell ref="C22:F22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D3C5-826F-4FEC-9EAA-9B9C7CF5D8F1}">
  <dimension ref="B9:H26"/>
  <sheetViews>
    <sheetView workbookViewId="0">
      <selection activeCell="F26" sqref="F26"/>
    </sheetView>
  </sheetViews>
  <sheetFormatPr baseColWidth="10" defaultRowHeight="15" x14ac:dyDescent="0.25"/>
  <cols>
    <col min="2" max="2" width="51" bestFit="1" customWidth="1"/>
    <col min="3" max="3" width="7.28515625" customWidth="1"/>
    <col min="8" max="8" width="14.42578125" customWidth="1"/>
    <col min="9" max="9" width="2.85546875" customWidth="1"/>
    <col min="12" max="12" width="27" bestFit="1" customWidth="1"/>
    <col min="14" max="14" width="2.85546875" customWidth="1"/>
  </cols>
  <sheetData>
    <row r="9" spans="2:8" ht="16.5" x14ac:dyDescent="0.3">
      <c r="B9" s="90"/>
      <c r="C9" s="90"/>
      <c r="D9" s="90"/>
      <c r="E9" s="90"/>
      <c r="F9" s="90"/>
      <c r="G9" s="90"/>
      <c r="H9" s="90"/>
    </row>
    <row r="10" spans="2:8" ht="16.5" x14ac:dyDescent="0.3">
      <c r="B10" s="90"/>
      <c r="C10" s="90"/>
      <c r="D10" s="90"/>
      <c r="E10" s="90"/>
      <c r="F10" s="90"/>
      <c r="G10" s="90"/>
      <c r="H10" s="90"/>
    </row>
    <row r="11" spans="2:8" ht="16.5" x14ac:dyDescent="0.3">
      <c r="B11" s="90"/>
      <c r="C11" s="90"/>
      <c r="D11" s="90"/>
      <c r="E11" s="90"/>
      <c r="F11" s="90"/>
      <c r="G11" s="90"/>
      <c r="H11" s="89"/>
    </row>
    <row r="12" spans="2:8" ht="17.25" thickBot="1" x14ac:dyDescent="0.3">
      <c r="B12" s="76"/>
      <c r="C12" s="76"/>
      <c r="D12" s="76"/>
      <c r="E12" s="76"/>
      <c r="F12" s="76"/>
      <c r="G12" s="76"/>
      <c r="H12" s="76"/>
    </row>
    <row r="13" spans="2:8" ht="24" thickBot="1" x14ac:dyDescent="0.3">
      <c r="B13" s="110" t="s">
        <v>95</v>
      </c>
      <c r="C13" s="111" t="s">
        <v>91</v>
      </c>
      <c r="D13" s="111" t="s">
        <v>92</v>
      </c>
      <c r="E13" s="111" t="s">
        <v>0</v>
      </c>
      <c r="F13" s="111" t="s">
        <v>1</v>
      </c>
      <c r="G13" s="111" t="s">
        <v>93</v>
      </c>
      <c r="H13" s="112" t="s">
        <v>2</v>
      </c>
    </row>
    <row r="14" spans="2:8" ht="16.5" x14ac:dyDescent="0.25">
      <c r="B14" s="96" t="s">
        <v>85</v>
      </c>
      <c r="C14" s="107">
        <v>1</v>
      </c>
      <c r="D14" s="56">
        <f>E20*H14/100</f>
        <v>40567.22</v>
      </c>
      <c r="E14" s="95">
        <f>D14</f>
        <v>40567.22</v>
      </c>
      <c r="F14" s="97">
        <f>D14/E20</f>
        <v>0.11800000000000001</v>
      </c>
      <c r="G14" s="108">
        <f>C14*D14</f>
        <v>40567.22</v>
      </c>
      <c r="H14" s="104">
        <v>11.8</v>
      </c>
    </row>
    <row r="15" spans="2:8" ht="16.5" x14ac:dyDescent="0.25">
      <c r="B15" s="59" t="s">
        <v>86</v>
      </c>
      <c r="C15" s="94">
        <v>2</v>
      </c>
      <c r="D15" s="60">
        <f>E20*H15/100</f>
        <v>59131.88</v>
      </c>
      <c r="E15" s="80">
        <f>E14+D15</f>
        <v>99699.1</v>
      </c>
      <c r="F15" s="61">
        <f>D15/E20</f>
        <v>0.17199999999999999</v>
      </c>
      <c r="G15" s="108">
        <f t="shared" ref="G15:G19" si="0">C15*D15</f>
        <v>118263.76</v>
      </c>
      <c r="H15" s="102">
        <v>17.2</v>
      </c>
    </row>
    <row r="16" spans="2:8" ht="16.5" x14ac:dyDescent="0.25">
      <c r="B16" s="63" t="s">
        <v>87</v>
      </c>
      <c r="C16" s="106">
        <v>3</v>
      </c>
      <c r="D16" s="60">
        <f>E20*H16/100</f>
        <v>72539.69</v>
      </c>
      <c r="E16" s="81">
        <f>E15+D16</f>
        <v>172238.79</v>
      </c>
      <c r="F16" s="64">
        <f>D16/E20</f>
        <v>0.21099999999999999</v>
      </c>
      <c r="G16" s="108">
        <f t="shared" si="0"/>
        <v>217619.07</v>
      </c>
      <c r="H16" s="101">
        <v>21.1</v>
      </c>
    </row>
    <row r="17" spans="2:8" ht="16.5" x14ac:dyDescent="0.25">
      <c r="B17" s="59" t="s">
        <v>88</v>
      </c>
      <c r="C17" s="94">
        <v>4</v>
      </c>
      <c r="D17" s="60">
        <f>E20*H17/100</f>
        <v>73227.27</v>
      </c>
      <c r="E17" s="80">
        <f>E16+D17</f>
        <v>245466.06</v>
      </c>
      <c r="F17" s="61">
        <f>D17/E20</f>
        <v>0.21300000000000002</v>
      </c>
      <c r="G17" s="108">
        <f t="shared" si="0"/>
        <v>292909.08</v>
      </c>
      <c r="H17" s="102">
        <v>21.3</v>
      </c>
    </row>
    <row r="18" spans="2:8" ht="16.5" x14ac:dyDescent="0.25">
      <c r="B18" s="63" t="s">
        <v>89</v>
      </c>
      <c r="C18" s="106">
        <v>5</v>
      </c>
      <c r="D18" s="60">
        <f>E20*H18/100</f>
        <v>48818.18</v>
      </c>
      <c r="E18" s="81">
        <f>E17+D18</f>
        <v>294284.24</v>
      </c>
      <c r="F18" s="64">
        <f>D18/E20</f>
        <v>0.14199999999999999</v>
      </c>
      <c r="G18" s="108">
        <f t="shared" si="0"/>
        <v>244090.9</v>
      </c>
      <c r="H18" s="101">
        <v>14.2</v>
      </c>
    </row>
    <row r="19" spans="2:8" ht="17.25" thickBot="1" x14ac:dyDescent="0.3">
      <c r="B19" s="105" t="s">
        <v>90</v>
      </c>
      <c r="C19" s="94">
        <v>6</v>
      </c>
      <c r="D19" s="60">
        <f>E20*H19/100</f>
        <v>49505.760000000002</v>
      </c>
      <c r="E19" s="103">
        <f>E18+D19</f>
        <v>343790</v>
      </c>
      <c r="F19" s="61">
        <f>D19/E20</f>
        <v>0.14400000000000002</v>
      </c>
      <c r="G19" s="108">
        <f t="shared" si="0"/>
        <v>297034.56</v>
      </c>
      <c r="H19" s="102">
        <v>14.4</v>
      </c>
    </row>
    <row r="20" spans="2:8" ht="17.25" thickBot="1" x14ac:dyDescent="0.35">
      <c r="B20" s="70" t="s">
        <v>4</v>
      </c>
      <c r="C20" s="70"/>
      <c r="D20" s="71"/>
      <c r="E20" s="98">
        <v>343790</v>
      </c>
      <c r="F20" s="99">
        <f>SUM(F14:F19)</f>
        <v>1</v>
      </c>
      <c r="G20" s="109">
        <f>SUM(G14:G19)</f>
        <v>1210484.5900000001</v>
      </c>
      <c r="H20" s="100">
        <f>SUM(H14:H19)</f>
        <v>100.00000000000001</v>
      </c>
    </row>
    <row r="21" spans="2:8" ht="17.25" thickBot="1" x14ac:dyDescent="0.35">
      <c r="B21" s="70"/>
      <c r="C21" s="70"/>
      <c r="D21" s="71"/>
      <c r="E21" s="85"/>
      <c r="F21" s="86"/>
      <c r="G21" s="86"/>
      <c r="H21" s="87"/>
    </row>
    <row r="22" spans="2:8" ht="15.75" thickBot="1" x14ac:dyDescent="0.3">
      <c r="B22" s="88">
        <f>G20/E20</f>
        <v>3.5210000000000004</v>
      </c>
      <c r="C22" s="93"/>
      <c r="D22" s="75" t="s">
        <v>94</v>
      </c>
      <c r="E22" s="75"/>
      <c r="F22" s="75"/>
      <c r="G22" s="75"/>
      <c r="H22" s="75"/>
    </row>
    <row r="23" spans="2:8" x14ac:dyDescent="0.25">
      <c r="B23" s="92"/>
      <c r="C23" s="93"/>
      <c r="D23" s="47"/>
    </row>
    <row r="25" spans="2:8" x14ac:dyDescent="0.25">
      <c r="B25" t="s">
        <v>75</v>
      </c>
    </row>
    <row r="26" spans="2:8" x14ac:dyDescent="0.25">
      <c r="H26" s="84"/>
    </row>
  </sheetData>
  <mergeCells count="2">
    <mergeCell ref="B12:H12"/>
    <mergeCell ref="D22:H2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FRECUENCIA SIMPLE</vt:lpstr>
      <vt:lpstr>REGLA STURGES</vt:lpstr>
      <vt:lpstr>AGRUPADA INTERVALOS</vt:lpstr>
      <vt:lpstr>Hoja4</vt:lpstr>
      <vt:lpstr>Hoja1</vt:lpstr>
      <vt:lpstr>Hoja2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MP3syst</dc:creator>
  <cp:lastModifiedBy>MP3syst</cp:lastModifiedBy>
  <cp:lastPrinted>2024-06-22T01:54:51Z</cp:lastPrinted>
  <dcterms:created xsi:type="dcterms:W3CDTF">2024-06-14T01:06:42Z</dcterms:created>
  <dcterms:modified xsi:type="dcterms:W3CDTF">2024-06-23T02:19:11Z</dcterms:modified>
</cp:coreProperties>
</file>