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<sst xmlns="http://schemas.openxmlformats.org/spreadsheetml/2006/main" count="147" uniqueCount="41">
  <si>
    <t>d1</t>
  </si>
  <si>
    <t>d2</t>
  </si>
  <si>
    <t>d3</t>
  </si>
  <si>
    <t>d4</t>
  </si>
  <si>
    <t>d5</t>
  </si>
  <si>
    <t>q1</t>
  </si>
  <si>
    <t>q2</t>
  </si>
  <si>
    <t>slova</t>
  </si>
  <si>
    <t>doc freq (#)</t>
  </si>
  <si>
    <t>idf</t>
  </si>
  <si>
    <t>tropical</t>
  </si>
  <si>
    <t>fish</t>
  </si>
  <si>
    <t>Czechia</t>
  </si>
  <si>
    <t>live</t>
  </si>
  <si>
    <t>also</t>
  </si>
  <si>
    <t>is</t>
  </si>
  <si>
    <t>include</t>
  </si>
  <si>
    <t>in</t>
  </si>
  <si>
    <t>are</t>
  </si>
  <si>
    <t>a</t>
  </si>
  <si>
    <t>popular</t>
  </si>
  <si>
    <t>country</t>
  </si>
  <si>
    <t>found</t>
  </si>
  <si>
    <t>sea</t>
  </si>
  <si>
    <t>aquarium</t>
  </si>
  <si>
    <t>environments</t>
  </si>
  <si>
    <t>tf-idf = (1+log(tf))*log(N/#)</t>
  </si>
  <si>
    <t>Dokument1</t>
  </si>
  <si>
    <t>tf</t>
  </si>
  <si>
    <t>dokument tf-idf</t>
  </si>
  <si>
    <t>dotaz tf-idf</t>
  </si>
  <si>
    <t>d*q</t>
  </si>
  <si>
    <t>d mocnina</t>
  </si>
  <si>
    <t>q mocnina</t>
  </si>
  <si>
    <t>d1q1</t>
  </si>
  <si>
    <t>normalize</t>
  </si>
  <si>
    <t>výsledek</t>
  </si>
  <si>
    <t>Dokument2</t>
  </si>
  <si>
    <t>Dokument3</t>
  </si>
  <si>
    <t>Dokument4</t>
  </si>
  <si>
    <t>Dokument5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</si>
</sst>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  <font>
      <sz val="8.0"/>
      <color theme="1"/>
      <name val="Arial"/>
    </font>
    <font>
      <sz val="11.0"/>
      <color rgb="FF000000"/>
      <name val="Inconsolata"/>
    </font>
    <font>
      <b/>
      <color theme="1"/>
      <name val="Arial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2" fontId="4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5" numFmtId="0" xfId="0" applyAlignment="1" applyFont="1">
      <alignment readingOrder="0"/>
    </xf>
    <xf borderId="0" fillId="4" fontId="2" numFmtId="0" xfId="0" applyFill="1" applyFont="1"/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2" numFmtId="0" xfId="0" applyAlignment="1" applyFill="1" applyFont="1">
      <alignment readingOrder="0"/>
    </xf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/>
      <c r="H3" s="2" t="s">
        <v>5</v>
      </c>
      <c r="I3" s="2" t="s">
        <v>6</v>
      </c>
      <c r="J3" s="1" t="s">
        <v>7</v>
      </c>
      <c r="K3" s="2" t="s">
        <v>8</v>
      </c>
      <c r="L3" s="2" t="s">
        <v>9</v>
      </c>
    </row>
    <row r="4">
      <c r="B4" s="1" t="s">
        <v>10</v>
      </c>
      <c r="C4" s="1" t="s">
        <v>11</v>
      </c>
      <c r="D4" s="1" t="s">
        <v>10</v>
      </c>
      <c r="E4" s="1" t="s">
        <v>11</v>
      </c>
      <c r="F4" s="1" t="s">
        <v>12</v>
      </c>
      <c r="G4" s="1"/>
      <c r="H4" s="2" t="s">
        <v>10</v>
      </c>
      <c r="I4" s="2" t="s">
        <v>10</v>
      </c>
      <c r="J4" s="1" t="s">
        <v>10</v>
      </c>
      <c r="K4" s="3">
        <f t="shared" ref="K4:K20" si="1">MIN(1,COUNTIF($B$4:$B$15,J4))+MIN(1,COUNTIF($C$4:$C$15,J4))+MIN(1,COUNTIF($D$4:$D$15,J4))+MIN(1,COUNTIF($E$4:$E$15,J4))+MIN(1,COUNTIF($F$4:$F$15,J4))</f>
        <v>2</v>
      </c>
      <c r="L4" s="3">
        <f t="shared" ref="L4:L20" si="2">IF(K4&lt;&gt;0,LOG10(5/K4),0)</f>
        <v>0.3979400087</v>
      </c>
    </row>
    <row r="5">
      <c r="B5" s="1" t="s">
        <v>11</v>
      </c>
      <c r="C5" s="1" t="s">
        <v>13</v>
      </c>
      <c r="D5" s="1" t="s">
        <v>11</v>
      </c>
      <c r="E5" s="1" t="s">
        <v>14</v>
      </c>
      <c r="F5" s="1" t="s">
        <v>15</v>
      </c>
      <c r="G5" s="1"/>
      <c r="H5" s="2" t="s">
        <v>11</v>
      </c>
      <c r="I5" s="2" t="s">
        <v>11</v>
      </c>
      <c r="J5" s="1" t="s">
        <v>11</v>
      </c>
      <c r="K5" s="3">
        <f t="shared" si="1"/>
        <v>4</v>
      </c>
      <c r="L5" s="3">
        <f t="shared" si="2"/>
        <v>0.09691001301</v>
      </c>
    </row>
    <row r="6">
      <c r="B6" s="1" t="s">
        <v>16</v>
      </c>
      <c r="C6" s="1" t="s">
        <v>17</v>
      </c>
      <c r="D6" s="1" t="s">
        <v>18</v>
      </c>
      <c r="E6" s="1" t="s">
        <v>13</v>
      </c>
      <c r="F6" s="1" t="s">
        <v>19</v>
      </c>
      <c r="G6" s="1"/>
      <c r="H6" s="4"/>
      <c r="I6" s="4"/>
      <c r="J6" s="1" t="s">
        <v>16</v>
      </c>
      <c r="K6" s="3">
        <f t="shared" si="1"/>
        <v>1</v>
      </c>
      <c r="L6" s="3">
        <f t="shared" si="2"/>
        <v>0.6989700043</v>
      </c>
    </row>
    <row r="7">
      <c r="B7" s="1" t="s">
        <v>11</v>
      </c>
      <c r="C7" s="1" t="s">
        <v>19</v>
      </c>
      <c r="D7" s="1" t="s">
        <v>20</v>
      </c>
      <c r="E7" s="1" t="s">
        <v>17</v>
      </c>
      <c r="F7" s="1" t="s">
        <v>21</v>
      </c>
      <c r="G7" s="1"/>
      <c r="H7" s="4"/>
      <c r="I7" s="4"/>
      <c r="J7" s="1" t="s">
        <v>22</v>
      </c>
      <c r="K7" s="3">
        <f t="shared" si="1"/>
        <v>1</v>
      </c>
      <c r="L7" s="3">
        <f t="shared" si="2"/>
        <v>0.6989700043</v>
      </c>
    </row>
    <row r="8">
      <c r="B8" s="1" t="s">
        <v>22</v>
      </c>
      <c r="C8" s="1" t="s">
        <v>23</v>
      </c>
      <c r="D8" s="1" t="s">
        <v>24</v>
      </c>
      <c r="E8" s="1" t="s">
        <v>12</v>
      </c>
      <c r="F8" s="4"/>
      <c r="G8" s="4"/>
      <c r="H8" s="4"/>
      <c r="I8" s="4"/>
      <c r="J8" s="1" t="s">
        <v>25</v>
      </c>
      <c r="K8" s="3">
        <f t="shared" si="1"/>
        <v>1</v>
      </c>
      <c r="L8" s="3">
        <f t="shared" si="2"/>
        <v>0.6989700043</v>
      </c>
    </row>
    <row r="9">
      <c r="B9" s="5" t="s">
        <v>17</v>
      </c>
      <c r="C9" s="4"/>
      <c r="D9" s="1" t="s">
        <v>11</v>
      </c>
      <c r="E9" s="4"/>
      <c r="F9" s="4"/>
      <c r="G9" s="4"/>
      <c r="H9" s="4"/>
      <c r="I9" s="4"/>
      <c r="J9" s="1" t="s">
        <v>13</v>
      </c>
      <c r="K9" s="3">
        <f t="shared" si="1"/>
        <v>2</v>
      </c>
      <c r="L9" s="3">
        <f t="shared" si="2"/>
        <v>0.3979400087</v>
      </c>
    </row>
    <row r="10">
      <c r="B10" s="1" t="s">
        <v>10</v>
      </c>
      <c r="C10" s="4"/>
      <c r="D10" s="4"/>
      <c r="E10" s="4"/>
      <c r="F10" s="4"/>
      <c r="G10" s="4"/>
      <c r="H10" s="4"/>
      <c r="I10" s="4"/>
      <c r="J10" s="1" t="s">
        <v>16</v>
      </c>
      <c r="K10" s="3">
        <f t="shared" si="1"/>
        <v>1</v>
      </c>
      <c r="L10" s="3">
        <f t="shared" si="2"/>
        <v>0.6989700043</v>
      </c>
    </row>
    <row r="11">
      <c r="B11" s="1" t="s">
        <v>25</v>
      </c>
      <c r="C11" s="4"/>
      <c r="D11" s="4"/>
      <c r="E11" s="4"/>
      <c r="F11" s="4"/>
      <c r="G11" s="4"/>
      <c r="H11" s="4"/>
      <c r="I11" s="4"/>
      <c r="J11" s="1" t="s">
        <v>19</v>
      </c>
      <c r="K11" s="3">
        <f t="shared" si="1"/>
        <v>2</v>
      </c>
      <c r="L11" s="3">
        <f t="shared" si="2"/>
        <v>0.3979400087</v>
      </c>
    </row>
    <row r="12">
      <c r="C12" s="4"/>
      <c r="D12" s="4"/>
      <c r="E12" s="4"/>
      <c r="F12" s="4"/>
      <c r="G12" s="4"/>
      <c r="H12" s="2" t="s">
        <v>23</v>
      </c>
      <c r="I12" s="4"/>
      <c r="J12" s="1" t="s">
        <v>23</v>
      </c>
      <c r="K12" s="3">
        <f t="shared" si="1"/>
        <v>1</v>
      </c>
      <c r="L12" s="3">
        <f t="shared" si="2"/>
        <v>0.6989700043</v>
      </c>
    </row>
    <row r="13">
      <c r="B13" s="4"/>
      <c r="C13" s="4"/>
      <c r="D13" s="4"/>
      <c r="E13" s="4"/>
      <c r="F13" s="4"/>
      <c r="G13" s="4"/>
      <c r="H13" s="4"/>
      <c r="I13" s="4"/>
      <c r="J13" s="1" t="s">
        <v>18</v>
      </c>
      <c r="K13" s="3">
        <f t="shared" si="1"/>
        <v>1</v>
      </c>
      <c r="L13" s="3">
        <f t="shared" si="2"/>
        <v>0.6989700043</v>
      </c>
    </row>
    <row r="14">
      <c r="B14" s="4"/>
      <c r="C14" s="4"/>
      <c r="D14" s="4"/>
      <c r="E14" s="4"/>
      <c r="F14" s="4"/>
      <c r="G14" s="4"/>
      <c r="H14" s="4"/>
      <c r="I14" s="4"/>
      <c r="J14" s="1" t="s">
        <v>20</v>
      </c>
      <c r="K14" s="3">
        <f t="shared" si="1"/>
        <v>1</v>
      </c>
      <c r="L14" s="3">
        <f t="shared" si="2"/>
        <v>0.6989700043</v>
      </c>
    </row>
    <row r="15">
      <c r="B15" s="4"/>
      <c r="C15" s="4"/>
      <c r="D15" s="4"/>
      <c r="E15" s="4"/>
      <c r="F15" s="4"/>
      <c r="G15" s="4"/>
      <c r="H15" s="4"/>
      <c r="I15" s="4"/>
      <c r="J15" s="1" t="s">
        <v>24</v>
      </c>
      <c r="K15" s="3">
        <f t="shared" si="1"/>
        <v>1</v>
      </c>
      <c r="L15" s="3">
        <f t="shared" si="2"/>
        <v>0.6989700043</v>
      </c>
    </row>
    <row r="16">
      <c r="B16" s="4"/>
      <c r="C16" s="4"/>
      <c r="D16" s="4"/>
      <c r="E16" s="4"/>
      <c r="F16" s="4"/>
      <c r="G16" s="4"/>
      <c r="H16" s="4"/>
      <c r="I16" s="4"/>
      <c r="J16" s="1" t="s">
        <v>14</v>
      </c>
      <c r="K16" s="3">
        <f t="shared" si="1"/>
        <v>1</v>
      </c>
      <c r="L16" s="3">
        <f t="shared" si="2"/>
        <v>0.6989700043</v>
      </c>
    </row>
    <row r="17">
      <c r="B17" s="4"/>
      <c r="C17" s="4"/>
      <c r="D17" s="4"/>
      <c r="E17" s="4"/>
      <c r="F17" s="4"/>
      <c r="G17" s="4"/>
      <c r="H17" s="4"/>
      <c r="I17" s="4"/>
      <c r="J17" s="1" t="s">
        <v>17</v>
      </c>
      <c r="K17" s="3">
        <f t="shared" si="1"/>
        <v>3</v>
      </c>
      <c r="L17" s="3">
        <f t="shared" si="2"/>
        <v>0.2218487496</v>
      </c>
    </row>
    <row r="18">
      <c r="B18" s="4"/>
      <c r="C18" s="4"/>
      <c r="D18" s="4"/>
      <c r="E18" s="4"/>
      <c r="F18" s="4"/>
      <c r="G18" s="4"/>
      <c r="H18" s="4"/>
      <c r="I18" s="4"/>
      <c r="J18" s="1" t="s">
        <v>12</v>
      </c>
      <c r="K18" s="3">
        <f t="shared" si="1"/>
        <v>2</v>
      </c>
      <c r="L18" s="3">
        <f t="shared" si="2"/>
        <v>0.3979400087</v>
      </c>
    </row>
    <row r="19">
      <c r="B19" s="4"/>
      <c r="C19" s="4"/>
      <c r="D19" s="4"/>
      <c r="E19" s="4"/>
      <c r="F19" s="4"/>
      <c r="G19" s="4"/>
      <c r="H19" s="4"/>
      <c r="I19" s="4"/>
      <c r="J19" s="1" t="s">
        <v>15</v>
      </c>
      <c r="K19" s="3">
        <f t="shared" si="1"/>
        <v>1</v>
      </c>
      <c r="L19" s="3">
        <f t="shared" si="2"/>
        <v>0.6989700043</v>
      </c>
    </row>
    <row r="20">
      <c r="B20" s="4"/>
      <c r="C20" s="4"/>
      <c r="D20" s="4"/>
      <c r="E20" s="4"/>
      <c r="F20" s="4"/>
      <c r="G20" s="4"/>
      <c r="H20" s="4"/>
      <c r="I20" s="4"/>
      <c r="J20" s="1" t="s">
        <v>21</v>
      </c>
      <c r="K20" s="3">
        <f t="shared" si="1"/>
        <v>1</v>
      </c>
      <c r="L20" s="3">
        <f t="shared" si="2"/>
        <v>0.6989700043</v>
      </c>
    </row>
    <row r="22">
      <c r="D22" s="6"/>
    </row>
    <row r="25">
      <c r="D25" s="6">
        <f>VLOOKUP(B29,$J$4:$K$25,2,FALSE)</f>
        <v>2</v>
      </c>
      <c r="H25" s="2" t="s">
        <v>26</v>
      </c>
      <c r="I25" s="2"/>
    </row>
    <row r="26">
      <c r="A26" s="7" t="s">
        <v>27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8">
      <c r="A28" s="2" t="s">
        <v>5</v>
      </c>
      <c r="C28" s="9" t="s">
        <v>28</v>
      </c>
      <c r="D28" s="9" t="s">
        <v>29</v>
      </c>
      <c r="E28" s="9" t="s">
        <v>30</v>
      </c>
      <c r="F28" s="9" t="s">
        <v>31</v>
      </c>
      <c r="G28" s="9" t="s">
        <v>32</v>
      </c>
      <c r="H28" s="9" t="s">
        <v>33</v>
      </c>
      <c r="I28" s="9" t="s">
        <v>34</v>
      </c>
      <c r="J28" s="9" t="s">
        <v>35</v>
      </c>
      <c r="K28" s="9" t="s">
        <v>36</v>
      </c>
    </row>
    <row r="29">
      <c r="B29" s="2" t="s">
        <v>10</v>
      </c>
      <c r="C29" s="3">
        <f t="shared" ref="C29:C35" si="4">COUNTIF($B$4:$B$21,B29)</f>
        <v>2</v>
      </c>
      <c r="D29" s="3">
        <f t="shared" ref="D29:D34" si="5">(1+LOG10(C29))*LOG10(5/VLOOKUP(B29,$J$4:$K$25,2,FALSE))</f>
        <v>0.5177318878</v>
      </c>
      <c r="E29" s="3">
        <f t="shared" ref="E29:E35" si="6">IFERROR((1+LOG10(1))*LOG10(5/VLOOKUP(B29,$H$4:$K$25,4,FALSE)), 0)</f>
        <v>0.3979400087</v>
      </c>
      <c r="F29" s="3">
        <f t="shared" ref="F29:F35" si="7">D29*E29</f>
        <v>0.2060262319</v>
      </c>
      <c r="G29" s="3">
        <f t="shared" ref="G29:H29" si="3">D29*D29</f>
        <v>0.2680463076</v>
      </c>
      <c r="H29" s="3">
        <f t="shared" si="3"/>
        <v>0.1583562505</v>
      </c>
      <c r="I29" s="3">
        <f>SUM(F29:F35)</f>
        <v>0.218244921</v>
      </c>
      <c r="J29" s="3">
        <f>SQRT(SUM(G29:G35))*SQRT(SUM(H29:H35))</f>
        <v>1.086549238</v>
      </c>
      <c r="K29" s="10">
        <f>I29/J29</f>
        <v>0.20086059</v>
      </c>
    </row>
    <row r="30">
      <c r="B30" s="2" t="s">
        <v>11</v>
      </c>
      <c r="C30" s="3">
        <f t="shared" si="4"/>
        <v>2</v>
      </c>
      <c r="D30" s="3">
        <f t="shared" si="5"/>
        <v>0.1260828338</v>
      </c>
      <c r="E30" s="3">
        <f t="shared" si="6"/>
        <v>0.09691001301</v>
      </c>
      <c r="F30" s="3">
        <f t="shared" si="7"/>
        <v>0.01221868906</v>
      </c>
      <c r="G30" s="3">
        <f t="shared" ref="G30:H30" si="8">D30*D30</f>
        <v>0.01589688098</v>
      </c>
      <c r="H30" s="3">
        <f t="shared" si="8"/>
        <v>0.009391550621</v>
      </c>
    </row>
    <row r="31">
      <c r="B31" s="2" t="s">
        <v>16</v>
      </c>
      <c r="C31" s="3">
        <f t="shared" si="4"/>
        <v>1</v>
      </c>
      <c r="D31" s="3">
        <f t="shared" si="5"/>
        <v>0.6989700043</v>
      </c>
      <c r="E31" s="3">
        <f t="shared" si="6"/>
        <v>0</v>
      </c>
      <c r="F31" s="3">
        <f t="shared" si="7"/>
        <v>0</v>
      </c>
      <c r="G31" s="3">
        <f t="shared" ref="G31:H31" si="9">D31*D31</f>
        <v>0.488559067</v>
      </c>
      <c r="H31" s="3">
        <f t="shared" si="9"/>
        <v>0</v>
      </c>
    </row>
    <row r="32">
      <c r="B32" s="2" t="s">
        <v>22</v>
      </c>
      <c r="C32" s="3">
        <f t="shared" si="4"/>
        <v>1</v>
      </c>
      <c r="D32" s="3">
        <f t="shared" si="5"/>
        <v>0.6989700043</v>
      </c>
      <c r="E32" s="3">
        <f t="shared" si="6"/>
        <v>0</v>
      </c>
      <c r="F32" s="3">
        <f t="shared" si="7"/>
        <v>0</v>
      </c>
      <c r="G32" s="3">
        <f t="shared" ref="G32:H32" si="10">D32*D32</f>
        <v>0.488559067</v>
      </c>
      <c r="H32" s="3">
        <f t="shared" si="10"/>
        <v>0</v>
      </c>
    </row>
    <row r="33">
      <c r="B33" s="2" t="s">
        <v>17</v>
      </c>
      <c r="C33" s="3">
        <f t="shared" si="4"/>
        <v>1</v>
      </c>
      <c r="D33" s="3">
        <f t="shared" si="5"/>
        <v>0.2218487496</v>
      </c>
      <c r="E33" s="3">
        <f t="shared" si="6"/>
        <v>0</v>
      </c>
      <c r="F33" s="3">
        <f t="shared" si="7"/>
        <v>0</v>
      </c>
      <c r="G33" s="3">
        <f t="shared" ref="G33:H33" si="11">D33*D33</f>
        <v>0.04921686771</v>
      </c>
      <c r="H33" s="3">
        <f t="shared" si="11"/>
        <v>0</v>
      </c>
    </row>
    <row r="34">
      <c r="B34" s="2" t="s">
        <v>25</v>
      </c>
      <c r="C34" s="3">
        <f t="shared" si="4"/>
        <v>1</v>
      </c>
      <c r="D34" s="3">
        <f t="shared" si="5"/>
        <v>0.6989700043</v>
      </c>
      <c r="E34" s="3">
        <f t="shared" si="6"/>
        <v>0</v>
      </c>
      <c r="F34" s="3">
        <f t="shared" si="7"/>
        <v>0</v>
      </c>
      <c r="G34" s="3">
        <f t="shared" ref="G34:H34" si="12">D34*D34</f>
        <v>0.488559067</v>
      </c>
      <c r="H34" s="3">
        <f t="shared" si="12"/>
        <v>0</v>
      </c>
    </row>
    <row r="35">
      <c r="B35" s="2" t="s">
        <v>23</v>
      </c>
      <c r="C35" s="3">
        <f t="shared" si="4"/>
        <v>0</v>
      </c>
      <c r="D35" s="3">
        <f>IF(C35&lt;&gt;0,(1+LOG10(C35))*LOG10(5/VLOOKUP(B35,$J$4:$K$25,2,FALSE)),0)</f>
        <v>0</v>
      </c>
      <c r="E35" s="3">
        <f t="shared" si="6"/>
        <v>0.6989700043</v>
      </c>
      <c r="F35" s="3">
        <f t="shared" si="7"/>
        <v>0</v>
      </c>
      <c r="G35" s="3">
        <f t="shared" ref="G35:H35" si="13">D35*D35</f>
        <v>0</v>
      </c>
      <c r="H35" s="3">
        <f t="shared" si="13"/>
        <v>0.488559067</v>
      </c>
    </row>
    <row r="37">
      <c r="A37" s="2" t="s">
        <v>6</v>
      </c>
    </row>
    <row r="38">
      <c r="B38" s="11" t="s">
        <v>10</v>
      </c>
      <c r="C38" s="3">
        <f t="shared" ref="C38:C43" si="15">COUNTIF($B$4:$B$21,B38)</f>
        <v>2</v>
      </c>
      <c r="D38" s="3">
        <f t="shared" ref="D38:D43" si="16">IF(C38&lt;&gt;0,(1+LOG10(C38))*LOG10(5/VLOOKUP(B38,$J$4:$K$25,2,FALSE)),0)</f>
        <v>0.5177318878</v>
      </c>
      <c r="E38" s="3">
        <f t="shared" ref="E38:E43" si="17">IFERROR((1+LOG10(1))*LOG10(5/VLOOKUP(B38,$I$4:$K$25,3,FALSE)), 0)</f>
        <v>0.3979400087</v>
      </c>
      <c r="F38" s="3">
        <f t="shared" ref="F38:F43" si="18">D38*E38</f>
        <v>0.2060262319</v>
      </c>
      <c r="G38" s="3">
        <f t="shared" ref="G38:H38" si="14">D38*D38</f>
        <v>0.2680463076</v>
      </c>
      <c r="H38" s="3">
        <f t="shared" si="14"/>
        <v>0.1583562505</v>
      </c>
      <c r="I38" s="3">
        <f>SUM(F38:F44)</f>
        <v>0.218244921</v>
      </c>
      <c r="J38" s="3">
        <f>SQRT(SUM(G38:G44))*SQRT(SUM(H38:H44))</f>
        <v>0.5493186639</v>
      </c>
      <c r="K38" s="10">
        <f>I38/J38</f>
        <v>0.3973011211</v>
      </c>
    </row>
    <row r="39">
      <c r="B39" s="11" t="s">
        <v>11</v>
      </c>
      <c r="C39" s="3">
        <f t="shared" si="15"/>
        <v>2</v>
      </c>
      <c r="D39" s="3">
        <f t="shared" si="16"/>
        <v>0.1260828338</v>
      </c>
      <c r="E39" s="3">
        <f t="shared" si="17"/>
        <v>0.09691001301</v>
      </c>
      <c r="F39" s="3">
        <f t="shared" si="18"/>
        <v>0.01221868906</v>
      </c>
      <c r="G39" s="3">
        <f t="shared" ref="G39:H39" si="19">D39*D39</f>
        <v>0.01589688098</v>
      </c>
      <c r="H39" s="3">
        <f t="shared" si="19"/>
        <v>0.009391550621</v>
      </c>
    </row>
    <row r="40">
      <c r="B40" s="11" t="s">
        <v>16</v>
      </c>
      <c r="C40" s="3">
        <f t="shared" si="15"/>
        <v>1</v>
      </c>
      <c r="D40" s="3">
        <f t="shared" si="16"/>
        <v>0.6989700043</v>
      </c>
      <c r="E40" s="3">
        <f t="shared" si="17"/>
        <v>0</v>
      </c>
      <c r="F40" s="3">
        <f t="shared" si="18"/>
        <v>0</v>
      </c>
      <c r="G40" s="3">
        <f t="shared" ref="G40:H40" si="20">D40*D40</f>
        <v>0.488559067</v>
      </c>
      <c r="H40" s="3">
        <f t="shared" si="20"/>
        <v>0</v>
      </c>
    </row>
    <row r="41">
      <c r="B41" s="11" t="s">
        <v>22</v>
      </c>
      <c r="C41" s="3">
        <f t="shared" si="15"/>
        <v>1</v>
      </c>
      <c r="D41" s="3">
        <f t="shared" si="16"/>
        <v>0.6989700043</v>
      </c>
      <c r="E41" s="3">
        <f t="shared" si="17"/>
        <v>0</v>
      </c>
      <c r="F41" s="3">
        <f t="shared" si="18"/>
        <v>0</v>
      </c>
      <c r="G41" s="3">
        <f t="shared" ref="G41:H41" si="21">D41*D41</f>
        <v>0.488559067</v>
      </c>
      <c r="H41" s="3">
        <f t="shared" si="21"/>
        <v>0</v>
      </c>
    </row>
    <row r="42">
      <c r="B42" s="11" t="s">
        <v>17</v>
      </c>
      <c r="C42" s="3">
        <f t="shared" si="15"/>
        <v>1</v>
      </c>
      <c r="D42" s="3">
        <f t="shared" si="16"/>
        <v>0.2218487496</v>
      </c>
      <c r="E42" s="3">
        <f t="shared" si="17"/>
        <v>0</v>
      </c>
      <c r="F42" s="3">
        <f t="shared" si="18"/>
        <v>0</v>
      </c>
      <c r="G42" s="3">
        <f t="shared" ref="G42:H42" si="22">D42*D42</f>
        <v>0.04921686771</v>
      </c>
      <c r="H42" s="3">
        <f t="shared" si="22"/>
        <v>0</v>
      </c>
    </row>
    <row r="43">
      <c r="B43" s="11" t="s">
        <v>25</v>
      </c>
      <c r="C43" s="3">
        <f t="shared" si="15"/>
        <v>1</v>
      </c>
      <c r="D43" s="3">
        <f t="shared" si="16"/>
        <v>0.6989700043</v>
      </c>
      <c r="E43" s="3">
        <f t="shared" si="17"/>
        <v>0</v>
      </c>
      <c r="F43" s="3">
        <f t="shared" si="18"/>
        <v>0</v>
      </c>
      <c r="G43" s="3">
        <f t="shared" ref="G43:H43" si="23">D43*D43</f>
        <v>0.488559067</v>
      </c>
      <c r="H43" s="3">
        <f t="shared" si="23"/>
        <v>0</v>
      </c>
    </row>
    <row r="44">
      <c r="B44" s="12"/>
    </row>
    <row r="45">
      <c r="B45" s="12"/>
    </row>
    <row r="46">
      <c r="A46" s="7" t="s">
        <v>37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8">
      <c r="A48" s="2" t="s">
        <v>5</v>
      </c>
    </row>
    <row r="49">
      <c r="B49" s="2" t="s">
        <v>11</v>
      </c>
      <c r="C49" s="3">
        <f t="shared" ref="C49:C54" si="25">COUNTIF($C$4:$C$21,B49)</f>
        <v>1</v>
      </c>
      <c r="D49" s="3">
        <f t="shared" ref="D49:D54" si="26">IF(C49&lt;&gt;0,(1+LOG10(C49))*LOG10(5/VLOOKUP(B49,$J$4:$K$25,2,FALSE)),0)</f>
        <v>0.09691001301</v>
      </c>
      <c r="E49" s="3">
        <f t="shared" ref="E49:E54" si="27">IFERROR((1+LOG10(1))*LOG10(5/VLOOKUP(B49,$H$4:$K$25,4,FALSE)), 0)</f>
        <v>0.09691001301</v>
      </c>
      <c r="F49" s="3">
        <f t="shared" ref="F49:F54" si="28">D49*E49</f>
        <v>0.009391550621</v>
      </c>
      <c r="G49" s="3">
        <f t="shared" ref="G49:H49" si="24">D49*D49</f>
        <v>0.009391550621</v>
      </c>
      <c r="H49" s="3">
        <f t="shared" si="24"/>
        <v>0.009391550621</v>
      </c>
      <c r="I49" s="3">
        <f>SUM(F49:F55)</f>
        <v>0.4979506176</v>
      </c>
      <c r="J49" s="3">
        <f>SQRT(SUM(G49:G55))*SQRT(SUM(H49:H55))</f>
        <v>0.7529743476</v>
      </c>
      <c r="K49" s="10">
        <f>I49/J49</f>
        <v>0.6613115296</v>
      </c>
    </row>
    <row r="50">
      <c r="B50" s="2" t="s">
        <v>13</v>
      </c>
      <c r="C50" s="3">
        <f t="shared" si="25"/>
        <v>1</v>
      </c>
      <c r="D50" s="3">
        <f t="shared" si="26"/>
        <v>0.3979400087</v>
      </c>
      <c r="E50" s="3">
        <f t="shared" si="27"/>
        <v>0</v>
      </c>
      <c r="F50" s="3">
        <f t="shared" si="28"/>
        <v>0</v>
      </c>
      <c r="G50" s="3">
        <f t="shared" ref="G50:H50" si="29">D50*D50</f>
        <v>0.1583562505</v>
      </c>
      <c r="H50" s="3">
        <f t="shared" si="29"/>
        <v>0</v>
      </c>
    </row>
    <row r="51">
      <c r="B51" s="2" t="s">
        <v>17</v>
      </c>
      <c r="C51" s="3">
        <f t="shared" si="25"/>
        <v>1</v>
      </c>
      <c r="D51" s="3">
        <f t="shared" si="26"/>
        <v>0.2218487496</v>
      </c>
      <c r="E51" s="3">
        <f t="shared" si="27"/>
        <v>0</v>
      </c>
      <c r="F51" s="3">
        <f t="shared" si="28"/>
        <v>0</v>
      </c>
      <c r="G51" s="3">
        <f t="shared" ref="G51:H51" si="30">D51*D51</f>
        <v>0.04921686771</v>
      </c>
      <c r="H51" s="3">
        <f t="shared" si="30"/>
        <v>0</v>
      </c>
    </row>
    <row r="52">
      <c r="B52" s="2" t="s">
        <v>19</v>
      </c>
      <c r="C52" s="3">
        <f t="shared" si="25"/>
        <v>1</v>
      </c>
      <c r="D52" s="3">
        <f t="shared" si="26"/>
        <v>0.3979400087</v>
      </c>
      <c r="E52" s="3">
        <f t="shared" si="27"/>
        <v>0</v>
      </c>
      <c r="F52" s="3">
        <f t="shared" si="28"/>
        <v>0</v>
      </c>
      <c r="G52" s="3">
        <f t="shared" ref="G52:H52" si="31">D52*D52</f>
        <v>0.1583562505</v>
      </c>
      <c r="H52" s="3">
        <f t="shared" si="31"/>
        <v>0</v>
      </c>
    </row>
    <row r="53">
      <c r="B53" s="2" t="s">
        <v>23</v>
      </c>
      <c r="C53" s="3">
        <f t="shared" si="25"/>
        <v>1</v>
      </c>
      <c r="D53" s="3">
        <f t="shared" si="26"/>
        <v>0.6989700043</v>
      </c>
      <c r="E53" s="3">
        <f t="shared" si="27"/>
        <v>0.6989700043</v>
      </c>
      <c r="F53" s="3">
        <f t="shared" si="28"/>
        <v>0.488559067</v>
      </c>
      <c r="G53" s="3">
        <f t="shared" ref="G53:H53" si="32">D53*D53</f>
        <v>0.488559067</v>
      </c>
      <c r="H53" s="3">
        <f t="shared" si="32"/>
        <v>0.488559067</v>
      </c>
    </row>
    <row r="54">
      <c r="B54" s="2" t="s">
        <v>10</v>
      </c>
      <c r="C54" s="3">
        <f t="shared" si="25"/>
        <v>0</v>
      </c>
      <c r="D54" s="3">
        <f t="shared" si="26"/>
        <v>0</v>
      </c>
      <c r="E54" s="3">
        <f t="shared" si="27"/>
        <v>0.3979400087</v>
      </c>
      <c r="F54" s="3">
        <f t="shared" si="28"/>
        <v>0</v>
      </c>
      <c r="G54" s="3">
        <f t="shared" ref="G54:H54" si="33">D54*D54</f>
        <v>0</v>
      </c>
      <c r="H54" s="3">
        <f t="shared" si="33"/>
        <v>0.1583562505</v>
      </c>
    </row>
    <row r="56">
      <c r="A56" s="2" t="s">
        <v>6</v>
      </c>
    </row>
    <row r="57">
      <c r="B57" s="2" t="s">
        <v>11</v>
      </c>
      <c r="C57" s="3">
        <f t="shared" ref="C57:C62" si="35">COUNTIF($C$4:$C$21,B57)</f>
        <v>1</v>
      </c>
      <c r="D57" s="3">
        <f t="shared" ref="D57:D62" si="36">IF(C57&lt;&gt;0,(1+LOG10(C57))*LOG10(5/VLOOKUP(B57,$J$4:$K$25,2,FALSE)),0)</f>
        <v>0.09691001301</v>
      </c>
      <c r="E57" s="3">
        <f t="shared" ref="E57:E62" si="37">IFERROR((1+LOG10(1))*LOG10(5/VLOOKUP(B57,$I$4:$K$25,3,FALSE)), 0)</f>
        <v>0.09691001301</v>
      </c>
      <c r="F57" s="3">
        <f t="shared" ref="F57:F62" si="38">D57*E57</f>
        <v>0.009391550621</v>
      </c>
      <c r="G57" s="3">
        <f t="shared" ref="G57:H57" si="34">D57*D57</f>
        <v>0.009391550621</v>
      </c>
      <c r="H57" s="3">
        <f t="shared" si="34"/>
        <v>0.009391550621</v>
      </c>
      <c r="I57" s="3">
        <f>SUM(F57:F63)</f>
        <v>0.009391550621</v>
      </c>
      <c r="J57" s="3">
        <f>SQRT(SUM(G57:G63))*SQRT(SUM(H57:H63))</f>
        <v>0.3806756732</v>
      </c>
      <c r="K57" s="10">
        <f>I57/J57</f>
        <v>0.02467074017</v>
      </c>
    </row>
    <row r="58">
      <c r="B58" s="2" t="s">
        <v>13</v>
      </c>
      <c r="C58" s="3">
        <f t="shared" si="35"/>
        <v>1</v>
      </c>
      <c r="D58" s="3">
        <f t="shared" si="36"/>
        <v>0.3979400087</v>
      </c>
      <c r="E58" s="3">
        <f t="shared" si="37"/>
        <v>0</v>
      </c>
      <c r="F58" s="3">
        <f t="shared" si="38"/>
        <v>0</v>
      </c>
      <c r="G58" s="3">
        <f t="shared" ref="G58:H58" si="39">D58*D58</f>
        <v>0.1583562505</v>
      </c>
      <c r="H58" s="3">
        <f t="shared" si="39"/>
        <v>0</v>
      </c>
    </row>
    <row r="59">
      <c r="B59" s="2" t="s">
        <v>17</v>
      </c>
      <c r="C59" s="3">
        <f t="shared" si="35"/>
        <v>1</v>
      </c>
      <c r="D59" s="3">
        <f t="shared" si="36"/>
        <v>0.2218487496</v>
      </c>
      <c r="E59" s="3">
        <f t="shared" si="37"/>
        <v>0</v>
      </c>
      <c r="F59" s="3">
        <f t="shared" si="38"/>
        <v>0</v>
      </c>
      <c r="G59" s="3">
        <f t="shared" ref="G59:H59" si="40">D59*D59</f>
        <v>0.04921686771</v>
      </c>
      <c r="H59" s="3">
        <f t="shared" si="40"/>
        <v>0</v>
      </c>
    </row>
    <row r="60">
      <c r="B60" s="2" t="s">
        <v>19</v>
      </c>
      <c r="C60" s="3">
        <f t="shared" si="35"/>
        <v>1</v>
      </c>
      <c r="D60" s="3">
        <f t="shared" si="36"/>
        <v>0.3979400087</v>
      </c>
      <c r="E60" s="3">
        <f t="shared" si="37"/>
        <v>0</v>
      </c>
      <c r="F60" s="3">
        <f t="shared" si="38"/>
        <v>0</v>
      </c>
      <c r="G60" s="3">
        <f t="shared" ref="G60:H60" si="41">D60*D60</f>
        <v>0.1583562505</v>
      </c>
      <c r="H60" s="3">
        <f t="shared" si="41"/>
        <v>0</v>
      </c>
    </row>
    <row r="61">
      <c r="B61" s="2" t="s">
        <v>23</v>
      </c>
      <c r="C61" s="3">
        <f t="shared" si="35"/>
        <v>1</v>
      </c>
      <c r="D61" s="3">
        <f t="shared" si="36"/>
        <v>0.6989700043</v>
      </c>
      <c r="E61" s="3">
        <f t="shared" si="37"/>
        <v>0</v>
      </c>
      <c r="F61" s="3">
        <f t="shared" si="38"/>
        <v>0</v>
      </c>
      <c r="G61" s="3">
        <f t="shared" ref="G61:H61" si="42">D61*D61</f>
        <v>0.488559067</v>
      </c>
      <c r="H61" s="3">
        <f t="shared" si="42"/>
        <v>0</v>
      </c>
    </row>
    <row r="62">
      <c r="B62" s="2" t="s">
        <v>10</v>
      </c>
      <c r="C62" s="3">
        <f t="shared" si="35"/>
        <v>0</v>
      </c>
      <c r="D62" s="3">
        <f t="shared" si="36"/>
        <v>0</v>
      </c>
      <c r="E62" s="3">
        <f t="shared" si="37"/>
        <v>0.3979400087</v>
      </c>
      <c r="F62" s="3">
        <f t="shared" si="38"/>
        <v>0</v>
      </c>
      <c r="G62" s="3">
        <f t="shared" ref="G62:H62" si="43">D62*D62</f>
        <v>0</v>
      </c>
      <c r="H62" s="3">
        <f t="shared" si="43"/>
        <v>0.1583562505</v>
      </c>
    </row>
    <row r="65">
      <c r="A65" s="7" t="s">
        <v>38</v>
      </c>
      <c r="B65" s="8"/>
      <c r="C65" s="8"/>
      <c r="D65" s="8"/>
      <c r="E65" s="8"/>
      <c r="F65" s="8"/>
      <c r="G65" s="8"/>
      <c r="H65" s="8"/>
      <c r="I65" s="8"/>
      <c r="J65" s="8"/>
      <c r="K65" s="8"/>
    </row>
    <row r="67">
      <c r="A67" s="2" t="s">
        <v>5</v>
      </c>
    </row>
    <row r="68">
      <c r="B68" s="2" t="s">
        <v>10</v>
      </c>
      <c r="C68" s="3">
        <f t="shared" ref="C68:C73" si="45">COUNTIF($D$4:$D$21,B68)</f>
        <v>1</v>
      </c>
      <c r="D68" s="3">
        <f t="shared" ref="D68:D73" si="46">IF(C68&lt;&gt;0,(1+LOG10(C68))*LOG10(5/VLOOKUP(B68,$J$4:$K$25,2,FALSE)),0)</f>
        <v>0.3979400087</v>
      </c>
      <c r="E68" s="3">
        <f t="shared" ref="E68:E73" si="47">IFERROR((1+LOG10(1))*LOG10(5/VLOOKUP(B68,$H$4:$K$25,4,FALSE)), 0)</f>
        <v>0.3979400087</v>
      </c>
      <c r="F68" s="3">
        <f t="shared" ref="F68:F73" si="48">D68*E68</f>
        <v>0.1583562505</v>
      </c>
      <c r="G68" s="3">
        <f t="shared" ref="G68:H68" si="44">D68*D68</f>
        <v>0.1583562505</v>
      </c>
      <c r="H68" s="3">
        <f t="shared" si="44"/>
        <v>0.1583562505</v>
      </c>
      <c r="I68" s="3">
        <f>SUM(F68:F74)</f>
        <v>0.1705749396</v>
      </c>
      <c r="J68" s="3">
        <f>SQRT(SUM(G68:G74))*SQRT(SUM(H68:H74))</f>
        <v>1.037447608</v>
      </c>
      <c r="K68" s="10">
        <f>I68/J68</f>
        <v>0.1644178831</v>
      </c>
    </row>
    <row r="69">
      <c r="B69" s="2" t="s">
        <v>11</v>
      </c>
      <c r="C69" s="3">
        <f t="shared" si="45"/>
        <v>2</v>
      </c>
      <c r="D69" s="3">
        <f t="shared" si="46"/>
        <v>0.1260828338</v>
      </c>
      <c r="E69" s="3">
        <f t="shared" si="47"/>
        <v>0.09691001301</v>
      </c>
      <c r="F69" s="3">
        <f t="shared" si="48"/>
        <v>0.01221868906</v>
      </c>
      <c r="G69" s="3">
        <f t="shared" ref="G69:H69" si="49">D69*D69</f>
        <v>0.01589688098</v>
      </c>
      <c r="H69" s="3">
        <f t="shared" si="49"/>
        <v>0.009391550621</v>
      </c>
    </row>
    <row r="70">
      <c r="B70" s="2" t="s">
        <v>18</v>
      </c>
      <c r="C70" s="3">
        <f t="shared" si="45"/>
        <v>1</v>
      </c>
      <c r="D70" s="3">
        <f t="shared" si="46"/>
        <v>0.6989700043</v>
      </c>
      <c r="E70" s="3">
        <f t="shared" si="47"/>
        <v>0</v>
      </c>
      <c r="F70" s="3">
        <f t="shared" si="48"/>
        <v>0</v>
      </c>
      <c r="G70" s="3">
        <f t="shared" ref="G70:H70" si="50">D70*D70</f>
        <v>0.488559067</v>
      </c>
      <c r="H70" s="3">
        <f t="shared" si="50"/>
        <v>0</v>
      </c>
    </row>
    <row r="71">
      <c r="B71" s="2" t="s">
        <v>20</v>
      </c>
      <c r="C71" s="3">
        <f t="shared" si="45"/>
        <v>1</v>
      </c>
      <c r="D71" s="3">
        <f t="shared" si="46"/>
        <v>0.6989700043</v>
      </c>
      <c r="E71" s="3">
        <f t="shared" si="47"/>
        <v>0</v>
      </c>
      <c r="F71" s="3">
        <f t="shared" si="48"/>
        <v>0</v>
      </c>
      <c r="G71" s="3">
        <f t="shared" ref="G71:H71" si="51">D71*D71</f>
        <v>0.488559067</v>
      </c>
      <c r="H71" s="3">
        <f t="shared" si="51"/>
        <v>0</v>
      </c>
    </row>
    <row r="72">
      <c r="B72" s="2" t="s">
        <v>24</v>
      </c>
      <c r="C72" s="3">
        <f t="shared" si="45"/>
        <v>1</v>
      </c>
      <c r="D72" s="3">
        <f t="shared" si="46"/>
        <v>0.6989700043</v>
      </c>
      <c r="E72" s="3">
        <f t="shared" si="47"/>
        <v>0</v>
      </c>
      <c r="F72" s="3">
        <f t="shared" si="48"/>
        <v>0</v>
      </c>
      <c r="G72" s="3">
        <f t="shared" ref="G72:H72" si="52">D72*D72</f>
        <v>0.488559067</v>
      </c>
      <c r="H72" s="3">
        <f t="shared" si="52"/>
        <v>0</v>
      </c>
    </row>
    <row r="73">
      <c r="B73" s="2" t="s">
        <v>23</v>
      </c>
      <c r="C73" s="3">
        <f t="shared" si="45"/>
        <v>0</v>
      </c>
      <c r="D73" s="3">
        <f t="shared" si="46"/>
        <v>0</v>
      </c>
      <c r="E73" s="3">
        <f t="shared" si="47"/>
        <v>0.6989700043</v>
      </c>
      <c r="F73" s="3">
        <f t="shared" si="48"/>
        <v>0</v>
      </c>
      <c r="G73" s="3">
        <f t="shared" ref="G73:H73" si="53">D73*D73</f>
        <v>0</v>
      </c>
      <c r="H73" s="3">
        <f t="shared" si="53"/>
        <v>0.488559067</v>
      </c>
    </row>
    <row r="75">
      <c r="A75" s="2" t="s">
        <v>6</v>
      </c>
    </row>
    <row r="76">
      <c r="B76" s="2" t="s">
        <v>10</v>
      </c>
      <c r="C76" s="3">
        <f t="shared" ref="C76:C80" si="55">COUNTIF($D$4:$D$21,B76)</f>
        <v>1</v>
      </c>
      <c r="D76" s="3">
        <f t="shared" ref="D76:D80" si="56">IF(C76&lt;&gt;0,(1+LOG10(C76))*LOG10(5/VLOOKUP(B76,$J$4:$K$25,2,FALSE)),0)</f>
        <v>0.3979400087</v>
      </c>
      <c r="E76" s="3">
        <f t="shared" ref="E76:E80" si="57">IFERROR((1+LOG10(1))*LOG10(5/VLOOKUP(B76,$I$4:$K$25,3,FALSE)), 0)</f>
        <v>0.3979400087</v>
      </c>
      <c r="F76" s="3">
        <f t="shared" ref="F76:F80" si="58">D76*E76</f>
        <v>0.1583562505</v>
      </c>
      <c r="G76" s="3">
        <f t="shared" ref="G76:H76" si="54">D76*D76</f>
        <v>0.1583562505</v>
      </c>
      <c r="H76" s="3">
        <f t="shared" si="54"/>
        <v>0.1583562505</v>
      </c>
      <c r="I76" s="3">
        <f>SUM(F76:F82)</f>
        <v>0.1705749396</v>
      </c>
      <c r="J76" s="3">
        <f>SQRT(SUM(G76:G82))*SQRT(SUM(H76:H82))</f>
        <v>0.5244947161</v>
      </c>
      <c r="K76" s="10">
        <f>I76/J76</f>
        <v>0.325217651</v>
      </c>
    </row>
    <row r="77">
      <c r="B77" s="2" t="s">
        <v>11</v>
      </c>
      <c r="C77" s="3">
        <f t="shared" si="55"/>
        <v>2</v>
      </c>
      <c r="D77" s="3">
        <f t="shared" si="56"/>
        <v>0.1260828338</v>
      </c>
      <c r="E77" s="3">
        <f t="shared" si="57"/>
        <v>0.09691001301</v>
      </c>
      <c r="F77" s="3">
        <f t="shared" si="58"/>
        <v>0.01221868906</v>
      </c>
      <c r="G77" s="3">
        <f t="shared" ref="G77:H77" si="59">D77*D77</f>
        <v>0.01589688098</v>
      </c>
      <c r="H77" s="3">
        <f t="shared" si="59"/>
        <v>0.009391550621</v>
      </c>
    </row>
    <row r="78">
      <c r="B78" s="2" t="s">
        <v>18</v>
      </c>
      <c r="C78" s="3">
        <f t="shared" si="55"/>
        <v>1</v>
      </c>
      <c r="D78" s="3">
        <f t="shared" si="56"/>
        <v>0.6989700043</v>
      </c>
      <c r="E78" s="3">
        <f t="shared" si="57"/>
        <v>0</v>
      </c>
      <c r="F78" s="3">
        <f t="shared" si="58"/>
        <v>0</v>
      </c>
      <c r="G78" s="3">
        <f t="shared" ref="G78:H78" si="60">D78*D78</f>
        <v>0.488559067</v>
      </c>
      <c r="H78" s="3">
        <f t="shared" si="60"/>
        <v>0</v>
      </c>
    </row>
    <row r="79">
      <c r="B79" s="2" t="s">
        <v>20</v>
      </c>
      <c r="C79" s="3">
        <f t="shared" si="55"/>
        <v>1</v>
      </c>
      <c r="D79" s="3">
        <f t="shared" si="56"/>
        <v>0.6989700043</v>
      </c>
      <c r="E79" s="3">
        <f t="shared" si="57"/>
        <v>0</v>
      </c>
      <c r="F79" s="3">
        <f t="shared" si="58"/>
        <v>0</v>
      </c>
      <c r="G79" s="3">
        <f t="shared" ref="G79:H79" si="61">D79*D79</f>
        <v>0.488559067</v>
      </c>
      <c r="H79" s="3">
        <f t="shared" si="61"/>
        <v>0</v>
      </c>
    </row>
    <row r="80">
      <c r="B80" s="2" t="s">
        <v>24</v>
      </c>
      <c r="C80" s="3">
        <f t="shared" si="55"/>
        <v>1</v>
      </c>
      <c r="D80" s="3">
        <f t="shared" si="56"/>
        <v>0.6989700043</v>
      </c>
      <c r="E80" s="3">
        <f t="shared" si="57"/>
        <v>0</v>
      </c>
      <c r="F80" s="3">
        <f t="shared" si="58"/>
        <v>0</v>
      </c>
      <c r="G80" s="3">
        <f t="shared" ref="G80:H80" si="62">D80*D80</f>
        <v>0.488559067</v>
      </c>
      <c r="H80" s="3">
        <f t="shared" si="62"/>
        <v>0</v>
      </c>
    </row>
    <row r="82">
      <c r="A82" s="13" t="s">
        <v>39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>
      <c r="A83" s="2" t="s">
        <v>5</v>
      </c>
      <c r="B83" s="2" t="s">
        <v>11</v>
      </c>
      <c r="C83" s="3">
        <f t="shared" ref="C83:C89" si="64">COUNTIF($E$4:$E$21,B83)</f>
        <v>1</v>
      </c>
      <c r="D83" s="3">
        <f t="shared" ref="D83:D89" si="65">IF(C83&lt;&gt;0,(1+LOG10(C83))*LOG10(5/VLOOKUP(B83,$J$4:$K$25,2,FALSE)),0)</f>
        <v>0.09691001301</v>
      </c>
      <c r="E83" s="3">
        <f t="shared" ref="E83:E89" si="66">IFERROR((1+LOG10(1))*LOG10(5/VLOOKUP(B83,$H$4:$K$25,4,FALSE)), 0)</f>
        <v>0.09691001301</v>
      </c>
      <c r="F83" s="3">
        <f t="shared" ref="F83:F89" si="67">D83*E83</f>
        <v>0.009391550621</v>
      </c>
      <c r="G83" s="3">
        <f t="shared" ref="G83:H83" si="63">D83*D83</f>
        <v>0.009391550621</v>
      </c>
      <c r="H83" s="3">
        <f t="shared" si="63"/>
        <v>0.009391550621</v>
      </c>
      <c r="I83" s="3">
        <f>SUM(F83:F89)</f>
        <v>0.009391550621</v>
      </c>
      <c r="J83" s="3">
        <f>SQRT(SUM(G83:G89))*SQRT(SUM(H83:H89))</f>
        <v>0.7529743476</v>
      </c>
      <c r="K83" s="10">
        <f>I83/J83</f>
        <v>0.01247260368</v>
      </c>
    </row>
    <row r="84">
      <c r="B84" s="2" t="s">
        <v>14</v>
      </c>
      <c r="C84" s="3">
        <f t="shared" si="64"/>
        <v>1</v>
      </c>
      <c r="D84" s="3">
        <f t="shared" si="65"/>
        <v>0.6989700043</v>
      </c>
      <c r="E84" s="3">
        <f t="shared" si="66"/>
        <v>0</v>
      </c>
      <c r="F84" s="3">
        <f t="shared" si="67"/>
        <v>0</v>
      </c>
      <c r="G84" s="3">
        <f t="shared" ref="G84:H84" si="68">D84*D84</f>
        <v>0.488559067</v>
      </c>
      <c r="H84" s="3">
        <f t="shared" si="68"/>
        <v>0</v>
      </c>
    </row>
    <row r="85">
      <c r="B85" s="2" t="s">
        <v>13</v>
      </c>
      <c r="C85" s="3">
        <f t="shared" si="64"/>
        <v>1</v>
      </c>
      <c r="D85" s="3">
        <f t="shared" si="65"/>
        <v>0.3979400087</v>
      </c>
      <c r="E85" s="3">
        <f t="shared" si="66"/>
        <v>0</v>
      </c>
      <c r="F85" s="3">
        <f t="shared" si="67"/>
        <v>0</v>
      </c>
      <c r="G85" s="3">
        <f t="shared" ref="G85:H85" si="69">D85*D85</f>
        <v>0.1583562505</v>
      </c>
      <c r="H85" s="3">
        <f t="shared" si="69"/>
        <v>0</v>
      </c>
    </row>
    <row r="86">
      <c r="B86" s="2" t="s">
        <v>17</v>
      </c>
      <c r="C86" s="3">
        <f t="shared" si="64"/>
        <v>1</v>
      </c>
      <c r="D86" s="3">
        <f t="shared" si="65"/>
        <v>0.2218487496</v>
      </c>
      <c r="E86" s="3">
        <f t="shared" si="66"/>
        <v>0</v>
      </c>
      <c r="F86" s="3">
        <f t="shared" si="67"/>
        <v>0</v>
      </c>
      <c r="G86" s="3">
        <f t="shared" ref="G86:H86" si="70">D86*D86</f>
        <v>0.04921686771</v>
      </c>
      <c r="H86" s="3">
        <f t="shared" si="70"/>
        <v>0</v>
      </c>
    </row>
    <row r="87">
      <c r="B87" s="2" t="s">
        <v>12</v>
      </c>
      <c r="C87" s="3">
        <f t="shared" si="64"/>
        <v>1</v>
      </c>
      <c r="D87" s="3">
        <f t="shared" si="65"/>
        <v>0.3979400087</v>
      </c>
      <c r="E87" s="3">
        <f t="shared" si="66"/>
        <v>0</v>
      </c>
      <c r="F87" s="3">
        <f t="shared" si="67"/>
        <v>0</v>
      </c>
      <c r="G87" s="3">
        <f t="shared" ref="G87:H87" si="71">D87*D87</f>
        <v>0.1583562505</v>
      </c>
      <c r="H87" s="3">
        <f t="shared" si="71"/>
        <v>0</v>
      </c>
    </row>
    <row r="88">
      <c r="B88" s="2" t="s">
        <v>10</v>
      </c>
      <c r="C88" s="3">
        <f t="shared" si="64"/>
        <v>0</v>
      </c>
      <c r="D88" s="3">
        <f t="shared" si="65"/>
        <v>0</v>
      </c>
      <c r="E88" s="3">
        <f t="shared" si="66"/>
        <v>0.3979400087</v>
      </c>
      <c r="F88" s="3">
        <f t="shared" si="67"/>
        <v>0</v>
      </c>
      <c r="G88" s="3">
        <f t="shared" ref="G88:H88" si="72">D88*D88</f>
        <v>0</v>
      </c>
      <c r="H88" s="3">
        <f t="shared" si="72"/>
        <v>0.1583562505</v>
      </c>
    </row>
    <row r="89">
      <c r="B89" s="2" t="s">
        <v>23</v>
      </c>
      <c r="C89" s="3">
        <f t="shared" si="64"/>
        <v>0</v>
      </c>
      <c r="D89" s="3">
        <f t="shared" si="65"/>
        <v>0</v>
      </c>
      <c r="E89" s="3">
        <f t="shared" si="66"/>
        <v>0.6989700043</v>
      </c>
      <c r="F89" s="3">
        <f t="shared" si="67"/>
        <v>0</v>
      </c>
      <c r="G89" s="3">
        <f t="shared" ref="G89:H89" si="73">D89*D89</f>
        <v>0</v>
      </c>
      <c r="H89" s="3">
        <f t="shared" si="73"/>
        <v>0.488559067</v>
      </c>
    </row>
    <row r="91">
      <c r="A91" s="2" t="s">
        <v>6</v>
      </c>
    </row>
    <row r="92">
      <c r="B92" s="2" t="s">
        <v>11</v>
      </c>
      <c r="C92" s="3">
        <f t="shared" ref="C92:C97" si="75">COUNTIF($E$4:$E$21,B92)</f>
        <v>1</v>
      </c>
      <c r="D92" s="3">
        <f t="shared" ref="D92:D97" si="76">IF(C92&lt;&gt;0,(1+LOG10(C92))*LOG10(5/VLOOKUP(B92,$J$4:$K$25,2,FALSE)),0)</f>
        <v>0.09691001301</v>
      </c>
      <c r="E92" s="3">
        <f t="shared" ref="E92:E97" si="77">IFERROR((1+LOG10(1))*LOG10(5/VLOOKUP(B92,$I$4:$K$25,3,FALSE)), 0)</f>
        <v>0.09691001301</v>
      </c>
      <c r="F92" s="3">
        <f t="shared" ref="F92:F97" si="78">D92*E92</f>
        <v>0.009391550621</v>
      </c>
      <c r="G92" s="3">
        <f t="shared" ref="G92:H92" si="74">D92*D92</f>
        <v>0.009391550621</v>
      </c>
      <c r="H92" s="3">
        <f t="shared" si="74"/>
        <v>0.009391550621</v>
      </c>
      <c r="I92" s="3">
        <f>SUM(F92:F98)</f>
        <v>0.009391550621</v>
      </c>
      <c r="J92" s="3">
        <f>SQRT(SUM(G92:G98))*SQRT(SUM(H92:H98))</f>
        <v>0.3806756732</v>
      </c>
      <c r="K92" s="10">
        <f>I92/J92</f>
        <v>0.02467074017</v>
      </c>
    </row>
    <row r="93">
      <c r="B93" s="2" t="s">
        <v>14</v>
      </c>
      <c r="C93" s="3">
        <f t="shared" si="75"/>
        <v>1</v>
      </c>
      <c r="D93" s="3">
        <f t="shared" si="76"/>
        <v>0.6989700043</v>
      </c>
      <c r="E93" s="3">
        <f t="shared" si="77"/>
        <v>0</v>
      </c>
      <c r="F93" s="3">
        <f t="shared" si="78"/>
        <v>0</v>
      </c>
      <c r="G93" s="3">
        <f t="shared" ref="G93:H93" si="79">D93*D93</f>
        <v>0.488559067</v>
      </c>
      <c r="H93" s="3">
        <f t="shared" si="79"/>
        <v>0</v>
      </c>
    </row>
    <row r="94">
      <c r="B94" s="2" t="s">
        <v>13</v>
      </c>
      <c r="C94" s="3">
        <f t="shared" si="75"/>
        <v>1</v>
      </c>
      <c r="D94" s="3">
        <f t="shared" si="76"/>
        <v>0.3979400087</v>
      </c>
      <c r="E94" s="3">
        <f t="shared" si="77"/>
        <v>0</v>
      </c>
      <c r="F94" s="3">
        <f t="shared" si="78"/>
        <v>0</v>
      </c>
      <c r="G94" s="3">
        <f t="shared" ref="G94:H94" si="80">D94*D94</f>
        <v>0.1583562505</v>
      </c>
      <c r="H94" s="3">
        <f t="shared" si="80"/>
        <v>0</v>
      </c>
    </row>
    <row r="95">
      <c r="B95" s="2" t="s">
        <v>17</v>
      </c>
      <c r="C95" s="3">
        <f t="shared" si="75"/>
        <v>1</v>
      </c>
      <c r="D95" s="3">
        <f t="shared" si="76"/>
        <v>0.2218487496</v>
      </c>
      <c r="E95" s="3">
        <f t="shared" si="77"/>
        <v>0</v>
      </c>
      <c r="F95" s="3">
        <f t="shared" si="78"/>
        <v>0</v>
      </c>
      <c r="G95" s="3">
        <f t="shared" ref="G95:H95" si="81">D95*D95</f>
        <v>0.04921686771</v>
      </c>
      <c r="H95" s="3">
        <f t="shared" si="81"/>
        <v>0</v>
      </c>
    </row>
    <row r="96">
      <c r="B96" s="2" t="s">
        <v>12</v>
      </c>
      <c r="C96" s="3">
        <f t="shared" si="75"/>
        <v>1</v>
      </c>
      <c r="D96" s="3">
        <f t="shared" si="76"/>
        <v>0.3979400087</v>
      </c>
      <c r="E96" s="3">
        <f t="shared" si="77"/>
        <v>0</v>
      </c>
      <c r="F96" s="3">
        <f t="shared" si="78"/>
        <v>0</v>
      </c>
      <c r="G96" s="3">
        <f t="shared" ref="G96:H96" si="82">D96*D96</f>
        <v>0.1583562505</v>
      </c>
      <c r="H96" s="3">
        <f t="shared" si="82"/>
        <v>0</v>
      </c>
    </row>
    <row r="97">
      <c r="B97" s="2" t="s">
        <v>10</v>
      </c>
      <c r="C97" s="3">
        <f t="shared" si="75"/>
        <v>0</v>
      </c>
      <c r="D97" s="3">
        <f t="shared" si="76"/>
        <v>0</v>
      </c>
      <c r="E97" s="3">
        <f t="shared" si="77"/>
        <v>0.3979400087</v>
      </c>
      <c r="F97" s="3">
        <f t="shared" si="78"/>
        <v>0</v>
      </c>
      <c r="G97" s="3">
        <f t="shared" ref="G97:H97" si="83">D97*D97</f>
        <v>0</v>
      </c>
      <c r="H97" s="3">
        <f t="shared" si="83"/>
        <v>0.1583562505</v>
      </c>
    </row>
    <row r="99">
      <c r="A99" s="7" t="s">
        <v>40</v>
      </c>
      <c r="B99" s="8"/>
      <c r="C99" s="8"/>
      <c r="D99" s="8"/>
      <c r="E99" s="8"/>
      <c r="F99" s="8"/>
      <c r="G99" s="8"/>
      <c r="H99" s="8"/>
      <c r="I99" s="8"/>
      <c r="J99" s="8"/>
      <c r="K99" s="8"/>
    </row>
    <row r="100">
      <c r="A100" s="2" t="s">
        <v>5</v>
      </c>
      <c r="B100" s="2" t="s">
        <v>12</v>
      </c>
      <c r="C100" s="3">
        <f t="shared" ref="C100:C106" si="85">COUNTIF($F$4:$F$21,B100)</f>
        <v>1</v>
      </c>
      <c r="D100" s="3">
        <f t="shared" ref="D100:D106" si="86">IF(C100&lt;&gt;0,(1+LOG10(C100))*LOG10(5/VLOOKUP(B100,$J$4:$K$25,2,FALSE)),0)</f>
        <v>0.3979400087</v>
      </c>
      <c r="E100" s="3">
        <f t="shared" ref="E100:E106" si="87">IFERROR((1+LOG10(1))*LOG10(5/VLOOKUP(B100,$H$4:$K$25,4,FALSE)), 0)</f>
        <v>0</v>
      </c>
      <c r="F100" s="3">
        <f t="shared" ref="F100:F106" si="88">D100*E100</f>
        <v>0</v>
      </c>
      <c r="G100" s="3">
        <f t="shared" ref="G100:H100" si="84">D100*D100</f>
        <v>0.1583562505</v>
      </c>
      <c r="H100" s="3">
        <f t="shared" si="84"/>
        <v>0</v>
      </c>
      <c r="I100" s="3">
        <f>SUM(F100:F106)</f>
        <v>0</v>
      </c>
      <c r="J100" s="3">
        <f>SQRT(SUM(G100:G106))*SQRT(SUM(H100:H106))</f>
        <v>0.9214933162</v>
      </c>
      <c r="K100" s="10">
        <f>I100/J100</f>
        <v>0</v>
      </c>
    </row>
    <row r="101">
      <c r="B101" s="2" t="s">
        <v>15</v>
      </c>
      <c r="C101" s="3">
        <f t="shared" si="85"/>
        <v>1</v>
      </c>
      <c r="D101" s="3">
        <f t="shared" si="86"/>
        <v>0.6989700043</v>
      </c>
      <c r="E101" s="3">
        <f t="shared" si="87"/>
        <v>0</v>
      </c>
      <c r="F101" s="3">
        <f t="shared" si="88"/>
        <v>0</v>
      </c>
      <c r="G101" s="3">
        <f t="shared" ref="G101:H101" si="89">D101*D101</f>
        <v>0.488559067</v>
      </c>
      <c r="H101" s="3">
        <f t="shared" si="89"/>
        <v>0</v>
      </c>
    </row>
    <row r="102">
      <c r="B102" s="2" t="s">
        <v>19</v>
      </c>
      <c r="C102" s="3">
        <f t="shared" si="85"/>
        <v>1</v>
      </c>
      <c r="D102" s="3">
        <f t="shared" si="86"/>
        <v>0.3979400087</v>
      </c>
      <c r="E102" s="3">
        <f t="shared" si="87"/>
        <v>0</v>
      </c>
      <c r="F102" s="3">
        <f t="shared" si="88"/>
        <v>0</v>
      </c>
      <c r="G102" s="3">
        <f t="shared" ref="G102:H102" si="90">D102*D102</f>
        <v>0.1583562505</v>
      </c>
      <c r="H102" s="3">
        <f t="shared" si="90"/>
        <v>0</v>
      </c>
    </row>
    <row r="103">
      <c r="B103" s="2" t="s">
        <v>21</v>
      </c>
      <c r="C103" s="3">
        <f t="shared" si="85"/>
        <v>1</v>
      </c>
      <c r="D103" s="3">
        <f t="shared" si="86"/>
        <v>0.6989700043</v>
      </c>
      <c r="E103" s="3">
        <f t="shared" si="87"/>
        <v>0</v>
      </c>
      <c r="F103" s="3">
        <f t="shared" si="88"/>
        <v>0</v>
      </c>
      <c r="G103" s="3">
        <f t="shared" ref="G103:H103" si="91">D103*D103</f>
        <v>0.488559067</v>
      </c>
      <c r="H103" s="3">
        <f t="shared" si="91"/>
        <v>0</v>
      </c>
    </row>
    <row r="104">
      <c r="B104" s="2" t="s">
        <v>10</v>
      </c>
      <c r="C104" s="3">
        <f t="shared" si="85"/>
        <v>0</v>
      </c>
      <c r="D104" s="3">
        <f t="shared" si="86"/>
        <v>0</v>
      </c>
      <c r="E104" s="3">
        <f t="shared" si="87"/>
        <v>0.3979400087</v>
      </c>
      <c r="F104" s="3">
        <f t="shared" si="88"/>
        <v>0</v>
      </c>
      <c r="G104" s="3">
        <f t="shared" ref="G104:H104" si="92">D104*D104</f>
        <v>0</v>
      </c>
      <c r="H104" s="3">
        <f t="shared" si="92"/>
        <v>0.1583562505</v>
      </c>
    </row>
    <row r="105">
      <c r="B105" s="2" t="s">
        <v>11</v>
      </c>
      <c r="C105" s="3">
        <f t="shared" si="85"/>
        <v>0</v>
      </c>
      <c r="D105" s="3">
        <f t="shared" si="86"/>
        <v>0</v>
      </c>
      <c r="E105" s="3">
        <f t="shared" si="87"/>
        <v>0.09691001301</v>
      </c>
      <c r="F105" s="3">
        <f t="shared" si="88"/>
        <v>0</v>
      </c>
      <c r="G105" s="3">
        <f t="shared" ref="G105:H105" si="93">D105*D105</f>
        <v>0</v>
      </c>
      <c r="H105" s="3">
        <f t="shared" si="93"/>
        <v>0.009391550621</v>
      </c>
    </row>
    <row r="106">
      <c r="B106" s="2" t="s">
        <v>23</v>
      </c>
      <c r="C106" s="3">
        <f t="shared" si="85"/>
        <v>0</v>
      </c>
      <c r="D106" s="3">
        <f t="shared" si="86"/>
        <v>0</v>
      </c>
      <c r="E106" s="3">
        <f t="shared" si="87"/>
        <v>0.6989700043</v>
      </c>
      <c r="F106" s="3">
        <f t="shared" si="88"/>
        <v>0</v>
      </c>
      <c r="G106" s="3">
        <f t="shared" ref="G106:H106" si="94">D106*D106</f>
        <v>0</v>
      </c>
      <c r="H106" s="3">
        <f t="shared" si="94"/>
        <v>0.488559067</v>
      </c>
    </row>
    <row r="109">
      <c r="A109" s="2" t="s">
        <v>6</v>
      </c>
    </row>
    <row r="110">
      <c r="B110" s="2" t="s">
        <v>12</v>
      </c>
      <c r="C110" s="3">
        <f t="shared" ref="C110:C115" si="96">COUNTIF($F$4:$F$21,B110)</f>
        <v>1</v>
      </c>
      <c r="D110" s="3">
        <f t="shared" ref="D110:D115" si="97">IF(C110&lt;&gt;0,(1+LOG10(C110))*LOG10(5/VLOOKUP(B110,$J$4:$K$25,2,FALSE)),0)</f>
        <v>0.3979400087</v>
      </c>
      <c r="E110" s="3">
        <f t="shared" ref="E110:E115" si="98">IFERROR((1+LOG10(1))*LOG10(5/VLOOKUP(B110,$I$4:$K$25,3,FALSE)), 0)</f>
        <v>0</v>
      </c>
      <c r="F110" s="3">
        <f t="shared" ref="F110:F115" si="99">D110*E110</f>
        <v>0</v>
      </c>
      <c r="G110" s="3">
        <f t="shared" ref="G110:H110" si="95">D110*D110</f>
        <v>0.1583562505</v>
      </c>
      <c r="H110" s="3">
        <f t="shared" si="95"/>
        <v>0</v>
      </c>
      <c r="I110" s="3">
        <f>SUM(F110:F116)</f>
        <v>0</v>
      </c>
      <c r="J110" s="3">
        <f>SQRT(SUM(G110:G116))*SQRT(SUM(H110:H116))</f>
        <v>0.465872562</v>
      </c>
      <c r="K110" s="10">
        <f>I110/J110</f>
        <v>0</v>
      </c>
    </row>
    <row r="111">
      <c r="B111" s="2" t="s">
        <v>15</v>
      </c>
      <c r="C111" s="3">
        <f t="shared" si="96"/>
        <v>1</v>
      </c>
      <c r="D111" s="3">
        <f t="shared" si="97"/>
        <v>0.6989700043</v>
      </c>
      <c r="E111" s="3">
        <f t="shared" si="98"/>
        <v>0</v>
      </c>
      <c r="F111" s="3">
        <f t="shared" si="99"/>
        <v>0</v>
      </c>
      <c r="G111" s="3">
        <f t="shared" ref="G111:H111" si="100">D111*D111</f>
        <v>0.488559067</v>
      </c>
      <c r="H111" s="3">
        <f t="shared" si="100"/>
        <v>0</v>
      </c>
    </row>
    <row r="112">
      <c r="B112" s="2" t="s">
        <v>19</v>
      </c>
      <c r="C112" s="3">
        <f t="shared" si="96"/>
        <v>1</v>
      </c>
      <c r="D112" s="3">
        <f t="shared" si="97"/>
        <v>0.3979400087</v>
      </c>
      <c r="E112" s="3">
        <f t="shared" si="98"/>
        <v>0</v>
      </c>
      <c r="F112" s="3">
        <f t="shared" si="99"/>
        <v>0</v>
      </c>
      <c r="G112" s="3">
        <f t="shared" ref="G112:H112" si="101">D112*D112</f>
        <v>0.1583562505</v>
      </c>
      <c r="H112" s="3">
        <f t="shared" si="101"/>
        <v>0</v>
      </c>
    </row>
    <row r="113">
      <c r="B113" s="2" t="s">
        <v>21</v>
      </c>
      <c r="C113" s="3">
        <f t="shared" si="96"/>
        <v>1</v>
      </c>
      <c r="D113" s="3">
        <f t="shared" si="97"/>
        <v>0.6989700043</v>
      </c>
      <c r="E113" s="3">
        <f t="shared" si="98"/>
        <v>0</v>
      </c>
      <c r="F113" s="3">
        <f t="shared" si="99"/>
        <v>0</v>
      </c>
      <c r="G113" s="3">
        <f t="shared" ref="G113:H113" si="102">D113*D113</f>
        <v>0.488559067</v>
      </c>
      <c r="H113" s="3">
        <f t="shared" si="102"/>
        <v>0</v>
      </c>
    </row>
    <row r="114">
      <c r="B114" s="2" t="s">
        <v>10</v>
      </c>
      <c r="C114" s="3">
        <f t="shared" si="96"/>
        <v>0</v>
      </c>
      <c r="D114" s="3">
        <f t="shared" si="97"/>
        <v>0</v>
      </c>
      <c r="E114" s="3">
        <f t="shared" si="98"/>
        <v>0.3979400087</v>
      </c>
      <c r="F114" s="3">
        <f t="shared" si="99"/>
        <v>0</v>
      </c>
      <c r="G114" s="3">
        <f t="shared" ref="G114:H114" si="103">D114*D114</f>
        <v>0</v>
      </c>
      <c r="H114" s="3">
        <f t="shared" si="103"/>
        <v>0.1583562505</v>
      </c>
    </row>
    <row r="115">
      <c r="B115" s="2" t="s">
        <v>11</v>
      </c>
      <c r="C115" s="3">
        <f t="shared" si="96"/>
        <v>0</v>
      </c>
      <c r="D115" s="3">
        <f t="shared" si="97"/>
        <v>0</v>
      </c>
      <c r="E115" s="3">
        <f t="shared" si="98"/>
        <v>0.09691001301</v>
      </c>
      <c r="F115" s="3">
        <f t="shared" si="99"/>
        <v>0</v>
      </c>
      <c r="G115" s="3">
        <f t="shared" ref="G115:H115" si="104">D115*D115</f>
        <v>0</v>
      </c>
      <c r="H115" s="3">
        <f t="shared" si="104"/>
        <v>0.009391550621</v>
      </c>
    </row>
  </sheetData>
  <drawing r:id="rId1"/>
</worksheet>
</file>