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2435" windowWidth="28800" xWindow="0" yWindow="0"/>
  </bookViews>
  <sheets>
    <sheet name="ASSY REV" sheetId="1" state="visible" r:id="rId1"/>
    <sheet name="BOM" sheetId="2" state="visible" r:id="rId2"/>
    <sheet name="Encoding" sheetId="3" state="hidden" r:id="rId3"/>
    <sheet name="Options" sheetId="4" state="hidden" r:id="rId4"/>
  </sheets>
  <definedNames/>
  <calcPr calcId="152511" fullCalcOnLoad="1"/>
</workbook>
</file>

<file path=xl/sharedStrings.xml><?xml version="1.0" encoding="utf-8"?>
<sst xmlns="http://schemas.openxmlformats.org/spreadsheetml/2006/main" uniqueCount="391">
  <si>
    <t>Encoding:</t>
  </si>
  <si>
    <t>Encoded Value</t>
  </si>
  <si>
    <t>Decoding:</t>
  </si>
  <si>
    <t>bit</t>
  </si>
  <si>
    <t>Input</t>
  </si>
  <si>
    <t>Output</t>
  </si>
  <si>
    <t>00000</t>
  </si>
  <si>
    <t>Bill of Materials</t>
  </si>
  <si>
    <t>ADCS Interface Module 2</t>
  </si>
  <si>
    <t>REV</t>
  </si>
  <si>
    <t>B</t>
  </si>
  <si>
    <t>Source Data From:</t>
  </si>
  <si>
    <t>ADCS Interface Module 2 REVB.PrjPcb</t>
  </si>
  <si>
    <t>Total Price</t>
  </si>
  <si>
    <t>Creation Date:</t>
  </si>
  <si>
    <t>10/03/2018</t>
  </si>
  <si>
    <t>Designator</t>
  </si>
  <si>
    <t>DNP Designators</t>
  </si>
  <si>
    <t>Comment</t>
  </si>
  <si>
    <t>Quantity</t>
  </si>
  <si>
    <t>Manufacturer 1</t>
  </si>
  <si>
    <t>Manufacturer Part Number 1</t>
  </si>
  <si>
    <t>Supplier 1</t>
  </si>
  <si>
    <t>Supplier Part Number 1</t>
  </si>
  <si>
    <t>Supplier Subtotal 1</t>
  </si>
  <si>
    <t>C1, C4, C24, C37, C38, C39</t>
  </si>
  <si>
    <t>4.7uF</t>
  </si>
  <si>
    <t>TDK Corporation</t>
  </si>
  <si>
    <t>CGA4J1X7R1V475K125AE</t>
  </si>
  <si>
    <t>Digi-Key</t>
  </si>
  <si>
    <t>445-172479-1-ND</t>
  </si>
  <si>
    <t>C2, C6, C7, C8, C9, C10, C11, C12, C15, C16, C17, C18, C19, C20, C21, C22, C23, C25, C26, C28, C32, C34, C40, C41, C42, C43, C44, C52, C53, C54, C55, C56, C57, C58, C60, C61, C62, C63, C65, C66, C69, C70, C71, C72, C73</t>
  </si>
  <si>
    <t>100nF</t>
  </si>
  <si>
    <t>KEMET</t>
  </si>
  <si>
    <t>C0603C104J5RACTU</t>
  </si>
  <si>
    <t>399-7844-1-ND</t>
  </si>
  <si>
    <t>C3, C5, C13, C14, C35, C36, C45, C46, C50, C51, C67</t>
  </si>
  <si>
    <t>1uF</t>
  </si>
  <si>
    <t>CGA4J3X7R1E105K125AB</t>
  </si>
  <si>
    <t>445-5687-1-ND</t>
  </si>
  <si>
    <t>C27, C31, C47, C48, C49, C59</t>
  </si>
  <si>
    <t>10uF</t>
  </si>
  <si>
    <t>T491C106K016AT</t>
  </si>
  <si>
    <t>399-3732-1-ND</t>
  </si>
  <si>
    <t>C29, C30</t>
  </si>
  <si>
    <t>27pF</t>
  </si>
  <si>
    <t>Murata Electronics North America</t>
  </si>
  <si>
    <t>GRM1555C1H270FA01D</t>
  </si>
  <si>
    <t>490-6223-1-ND</t>
  </si>
  <si>
    <t>C33</t>
  </si>
  <si>
    <t>850pF</t>
  </si>
  <si>
    <t>Knowles Dielectric Labs</t>
  </si>
  <si>
    <t>C06BL851X-1UN-X0T</t>
  </si>
  <si>
    <t>1761-1075-1-ND</t>
  </si>
  <si>
    <t>C64</t>
  </si>
  <si>
    <t>10nF</t>
  </si>
  <si>
    <t>AVX Corporation</t>
  </si>
  <si>
    <t>08055C103JAT2A</t>
  </si>
  <si>
    <t>478-3768-1-ND</t>
  </si>
  <si>
    <t>C68</t>
  </si>
  <si>
    <t>2.2uF</t>
  </si>
  <si>
    <t>CGA4J1X7R1V225K125AE</t>
  </si>
  <si>
    <t>445-8787-1-ND</t>
  </si>
  <si>
    <t>D1</t>
  </si>
  <si>
    <t>BAT54C</t>
  </si>
  <si>
    <t>STMicroelectronics</t>
  </si>
  <si>
    <t>BAT54CFILM</t>
  </si>
  <si>
    <t>497-3786-1-ND</t>
  </si>
  <si>
    <t>D2</t>
  </si>
  <si>
    <t>UDZS3.3B</t>
  </si>
  <si>
    <t>Rohm Semiconductor</t>
  </si>
  <si>
    <t>UDZVTE-173.3B</t>
  </si>
  <si>
    <t>UDZVTE-173.3BCT-ND</t>
  </si>
  <si>
    <t>H1, H2</t>
  </si>
  <si>
    <t>ESQ-126-37-G-D</t>
  </si>
  <si>
    <t>Samtec Inc.</t>
  </si>
  <si>
    <t>SAM9323-ND</t>
  </si>
  <si>
    <t>H4, H5, H8</t>
  </si>
  <si>
    <t>TMM-105-06-L-D-SM-A</t>
  </si>
  <si>
    <t>SAM12979-ND</t>
  </si>
  <si>
    <t>H10, H11</t>
  </si>
  <si>
    <t>TW-13-06-L-D-390-SM-A</t>
  </si>
  <si>
    <t>SAMTEC</t>
  </si>
  <si>
    <t>Newark</t>
  </si>
  <si>
    <t>73X0656</t>
  </si>
  <si>
    <t>J231.1, J231.2, J238.1, J238.2</t>
  </si>
  <si>
    <t>ZX62RD-AB-5P8</t>
  </si>
  <si>
    <t>Hirose Electric Co Ltd</t>
  </si>
  <si>
    <t>H11611CT-ND</t>
  </si>
  <si>
    <t>J232, J234</t>
  </si>
  <si>
    <t>SFW4R-2STE1LF</t>
  </si>
  <si>
    <t>Amphenol FCI</t>
  </si>
  <si>
    <t>609-1884-1-ND</t>
  </si>
  <si>
    <t>J233</t>
  </si>
  <si>
    <t>A29100-009</t>
  </si>
  <si>
    <t>Omnetics</t>
  </si>
  <si>
    <t>J235</t>
  </si>
  <si>
    <t>SFW6R-1STE1LF</t>
  </si>
  <si>
    <t>609-1889-1-ND</t>
  </si>
  <si>
    <t>J236, J239</t>
  </si>
  <si>
    <t>MMCX</t>
  </si>
  <si>
    <t>Molex, LLC</t>
  </si>
  <si>
    <t>0734151472</t>
  </si>
  <si>
    <t>WM9481-ND</t>
  </si>
  <si>
    <t>J237</t>
  </si>
  <si>
    <t>UFL Connector</t>
  </si>
  <si>
    <t>U.FL-R-SMT-1(10)</t>
  </si>
  <si>
    <t>H11891CT-ND</t>
  </si>
  <si>
    <t>J240</t>
  </si>
  <si>
    <t>MCX</t>
  </si>
  <si>
    <t>MCX-J-P-H-ST-TH1</t>
  </si>
  <si>
    <t>SAM8944-ND</t>
  </si>
  <si>
    <t>JP1, JP2, R12, R14, R18, R20, R22, R23, R24, R34, R36, R37, R47, R62, R63</t>
  </si>
  <si>
    <t>JP4, R17, R19, R21</t>
  </si>
  <si>
    <t>0R</t>
  </si>
  <si>
    <t>Panasonic Electronic Components</t>
  </si>
  <si>
    <t>ERJ-6GEY0R00V</t>
  </si>
  <si>
    <t>P0.0ACT-ND</t>
  </si>
  <si>
    <t>JP3</t>
  </si>
  <si>
    <t>TSW-102-22-L-S-RA</t>
  </si>
  <si>
    <t>TSW-102-22-L-S-RA-ND</t>
  </si>
  <si>
    <t>L1, L3</t>
  </si>
  <si>
    <t>300ohm @ 100MHz</t>
  </si>
  <si>
    <t>Wurth Electronics Inc.</t>
  </si>
  <si>
    <t>742792641</t>
  </si>
  <si>
    <t>732-1592-1-ND</t>
  </si>
  <si>
    <t>L2, L4</t>
  </si>
  <si>
    <t>90ohm @100MHz</t>
  </si>
  <si>
    <t>744232090</t>
  </si>
  <si>
    <t>732-1469-1-ND</t>
  </si>
  <si>
    <t>LC1, LC2, LC3, LC4, LC5</t>
  </si>
  <si>
    <t>ELK-E220FA</t>
  </si>
  <si>
    <t>P9871DKR-ND</t>
  </si>
  <si>
    <t>LED0, LED1, LED2, LED3</t>
  </si>
  <si>
    <t>LED-RG</t>
  </si>
  <si>
    <t>Kingbright</t>
  </si>
  <si>
    <t>APHBM2012SURKCGKC</t>
  </si>
  <si>
    <t>754-1093-1-ND</t>
  </si>
  <si>
    <t>LED5, LED6, LED9</t>
  </si>
  <si>
    <t>LED-G-0805</t>
  </si>
  <si>
    <t>Lite-On Inc.</t>
  </si>
  <si>
    <t>LTST-C170KGKT</t>
  </si>
  <si>
    <t>160-1414-1-ND</t>
  </si>
  <si>
    <t>LED7</t>
  </si>
  <si>
    <t>LED-O-0805</t>
  </si>
  <si>
    <t>LTST-C170KFKT</t>
  </si>
  <si>
    <t>160-1413-1-ND</t>
  </si>
  <si>
    <t>LED8</t>
  </si>
  <si>
    <t>LED-R-0805</t>
  </si>
  <si>
    <t>LTST-C170KRKT</t>
  </si>
  <si>
    <t>160-1415-1-ND</t>
  </si>
  <si>
    <t>Q1, Q2</t>
  </si>
  <si>
    <t>MMBT2222</t>
  </si>
  <si>
    <t>ON Semiconductor</t>
  </si>
  <si>
    <t>MMBT2222ALT1G</t>
  </si>
  <si>
    <t>MMBT2222ALT1GOSCT-ND</t>
  </si>
  <si>
    <t>R1, R2, R8, R10, R11, R13, R35, R38, R48, R57, R59, R60, R61, R64, R69, R72, R73, R74, R82</t>
  </si>
  <si>
    <t>100K</t>
  </si>
  <si>
    <t>ERJ-P06F1003V</t>
  </si>
  <si>
    <t>P16060CT-ND</t>
  </si>
  <si>
    <t>R3, R5, R31, R33, R58, R75</t>
  </si>
  <si>
    <t>4.7K</t>
  </si>
  <si>
    <t>Yageo</t>
  </si>
  <si>
    <t>RC0805FR-074K7L</t>
  </si>
  <si>
    <t>311-4.70KCRCT-ND</t>
  </si>
  <si>
    <t>R6, R9</t>
  </si>
  <si>
    <t>200R</t>
  </si>
  <si>
    <t>RC0805FR-07200RL</t>
  </si>
  <si>
    <t>311-200CRCT-ND</t>
  </si>
  <si>
    <t>R7</t>
  </si>
  <si>
    <t>510R</t>
  </si>
  <si>
    <t>RC0805FR-07470KL</t>
  </si>
  <si>
    <t>311-470KCRCT-ND</t>
  </si>
  <si>
    <t>R15, R16, R50</t>
  </si>
  <si>
    <t>100R</t>
  </si>
  <si>
    <t>ERJ-6ENF1000V</t>
  </si>
  <si>
    <t>P100CCT-ND</t>
  </si>
  <si>
    <t>R25</t>
  </si>
  <si>
    <t>12K</t>
  </si>
  <si>
    <t>ERJ-3EKF1202V</t>
  </si>
  <si>
    <t>P12.0KHCT-ND</t>
  </si>
  <si>
    <t>R26, R27, R28, R66, R67, R70, R79</t>
  </si>
  <si>
    <t>10K</t>
  </si>
  <si>
    <t>RC0805FR-0710KL</t>
  </si>
  <si>
    <t>311-10.0KCRCT-ND</t>
  </si>
  <si>
    <t>R29</t>
  </si>
  <si>
    <t>2.2K</t>
  </si>
  <si>
    <t>RC0805FR-072K2L</t>
  </si>
  <si>
    <t>311-2.20KCRCT-ND</t>
  </si>
  <si>
    <t>R30, R32, R56, R65, R77, R78, R80, R81</t>
  </si>
  <si>
    <t>220R</t>
  </si>
  <si>
    <t>ERJ-6ENF2200V</t>
  </si>
  <si>
    <t>P220CCT-ND</t>
  </si>
  <si>
    <t>R39, R40, R41, R42</t>
  </si>
  <si>
    <t>470K</t>
  </si>
  <si>
    <t>ERA-6AEB474V</t>
  </si>
  <si>
    <t>P470KDACT-ND</t>
  </si>
  <si>
    <t>R43, R44</t>
  </si>
  <si>
    <t>200K</t>
  </si>
  <si>
    <t>ERJ-6ENF2003V</t>
  </si>
  <si>
    <t>P200KCCT-ND</t>
  </si>
  <si>
    <t>R45, R46</t>
  </si>
  <si>
    <t>680R</t>
  </si>
  <si>
    <t>RC0805FR-07680RL</t>
  </si>
  <si>
    <t>311-680CRCT-ND</t>
  </si>
  <si>
    <t>R49</t>
  </si>
  <si>
    <t>6.04K</t>
  </si>
  <si>
    <t>ERA-6AEB6041V</t>
  </si>
  <si>
    <t>P6.04KDACT-ND</t>
  </si>
  <si>
    <t>R51</t>
  </si>
  <si>
    <t>130R</t>
  </si>
  <si>
    <t>RC0805FR-07130RL</t>
  </si>
  <si>
    <t>311-130CRCT-ND</t>
  </si>
  <si>
    <t>R53, R76</t>
  </si>
  <si>
    <t>R52</t>
  </si>
  <si>
    <t>1K</t>
  </si>
  <si>
    <t>ERJ-6ENF1001V</t>
  </si>
  <si>
    <t>P1.00KCCT-ND</t>
  </si>
  <si>
    <t>R54, R55</t>
  </si>
  <si>
    <t>1.5K</t>
  </si>
  <si>
    <t>ERJ-6ENF1501V</t>
  </si>
  <si>
    <t>P1.50KCCT-ND</t>
  </si>
  <si>
    <t>R68, R71</t>
  </si>
  <si>
    <t>150R</t>
  </si>
  <si>
    <t>ERJ-6ENF1500V</t>
  </si>
  <si>
    <t>P150CCT-ND</t>
  </si>
  <si>
    <t>U1, U2, U17</t>
  </si>
  <si>
    <t>LTC4415EMSE#PBF</t>
  </si>
  <si>
    <t>Linear Technology/Analog Devices</t>
  </si>
  <si>
    <t>LTC4415EMSE#PBF-ND</t>
  </si>
  <si>
    <t>U3</t>
  </si>
  <si>
    <t>MAX4525LEUB+</t>
  </si>
  <si>
    <t>Maxim Integrated</t>
  </si>
  <si>
    <t>MAX4525LEUB+-ND</t>
  </si>
  <si>
    <t>U4, U26</t>
  </si>
  <si>
    <t>TPS3838K33</t>
  </si>
  <si>
    <t>Texas Instruments</t>
  </si>
  <si>
    <t>TPS3838K33DBVR</t>
  </si>
  <si>
    <t>296-26956-1-ND</t>
  </si>
  <si>
    <t>U5, U19</t>
  </si>
  <si>
    <t>ADG707BRUZ</t>
  </si>
  <si>
    <t>Analog Devices Inc.</t>
  </si>
  <si>
    <t>ADG707BRUZ-ND</t>
  </si>
  <si>
    <t>U6, U7, U20, U21, U31</t>
  </si>
  <si>
    <t>SN74LVC1T45DBVR</t>
  </si>
  <si>
    <t>296-16843-1-ND</t>
  </si>
  <si>
    <t>U8, U14</t>
  </si>
  <si>
    <t>LP38690DTX-3.3</t>
  </si>
  <si>
    <t>LP38690DTX-3.3/NOPB</t>
  </si>
  <si>
    <t>LP38690DTX-3.3/NOPBCT-ND</t>
  </si>
  <si>
    <t>U9, U13, U15, U16, U18</t>
  </si>
  <si>
    <t>SRV05-4L-TP</t>
  </si>
  <si>
    <t>Micro Commercial Co</t>
  </si>
  <si>
    <t>SRV05-4L-TPMSCT-ND</t>
  </si>
  <si>
    <t>U10</t>
  </si>
  <si>
    <t>FT4232HL</t>
  </si>
  <si>
    <t>FTDI, Future Technology Devices International Ltd</t>
  </si>
  <si>
    <t>FT4232HL-REEL</t>
  </si>
  <si>
    <t>768-1026-1-ND</t>
  </si>
  <si>
    <t>U11</t>
  </si>
  <si>
    <t>93LC56BT-I/OT</t>
  </si>
  <si>
    <t>Microchip Technology</t>
  </si>
  <si>
    <t>93LC56BT-I/OTCT-ND</t>
  </si>
  <si>
    <t>U12</t>
  </si>
  <si>
    <t>OEM719</t>
  </si>
  <si>
    <t>CLT-110-02-G-D-A</t>
  </si>
  <si>
    <t>SAM12500-ND</t>
  </si>
  <si>
    <t>U22</t>
  </si>
  <si>
    <t>MAX890</t>
  </si>
  <si>
    <t>MAX890LESA+</t>
  </si>
  <si>
    <t>MAX890LESA+-ND</t>
  </si>
  <si>
    <t>U23</t>
  </si>
  <si>
    <t>MCP1700T3302</t>
  </si>
  <si>
    <t>MCP1700T-3302E/TT</t>
  </si>
  <si>
    <t>MCP1700T3302ETTCT-ND</t>
  </si>
  <si>
    <t>U24</t>
  </si>
  <si>
    <t>PIC24EP256MC206</t>
  </si>
  <si>
    <t>PIC24EP256MC206-I/PT</t>
  </si>
  <si>
    <t>PIC24EP256MC206-I/PT-ND</t>
  </si>
  <si>
    <t>U25</t>
  </si>
  <si>
    <t>PCA9515DP</t>
  </si>
  <si>
    <t>NXP USA Inc.</t>
  </si>
  <si>
    <t>PCA9515DP,118</t>
  </si>
  <si>
    <t>568-1034-1-ND</t>
  </si>
  <si>
    <t>U27</t>
  </si>
  <si>
    <t>SN74LVC1G32DBVR</t>
  </si>
  <si>
    <t>296-9847-1-ND</t>
  </si>
  <si>
    <t>U28</t>
  </si>
  <si>
    <t>TPS3813</t>
  </si>
  <si>
    <t>TPS3813K33DBVT</t>
  </si>
  <si>
    <t>296-10920-1-ND</t>
  </si>
  <si>
    <t>U29</t>
  </si>
  <si>
    <t>SN74LVC1G08DBVR</t>
  </si>
  <si>
    <t>296-11601-1-ND</t>
  </si>
  <si>
    <t>U30</t>
  </si>
  <si>
    <t>TPS70933DBVR</t>
  </si>
  <si>
    <t>296-35483-1-ND</t>
  </si>
  <si>
    <t>U32</t>
  </si>
  <si>
    <t>PIC10LF322T-E/OT</t>
  </si>
  <si>
    <t>PIC10LF322T-E/OTCT-ND</t>
  </si>
  <si>
    <t>U33</t>
  </si>
  <si>
    <t>MC74HCT595ADTR2G</t>
  </si>
  <si>
    <t>MC74HCT595ADTR2GOSCT-ND</t>
  </si>
  <si>
    <t>Y1</t>
  </si>
  <si>
    <t>FQ1200007</t>
  </si>
  <si>
    <t>Diodes Incorporated</t>
  </si>
  <si>
    <t>FQ1200007CT-ND</t>
  </si>
  <si>
    <t>bit value</t>
  </si>
  <si>
    <t>decimal value</t>
  </si>
  <si>
    <t>base 36 encoding</t>
  </si>
  <si>
    <t>"bit" values</t>
  </si>
  <si>
    <t>number value</t>
  </si>
  <si>
    <t>values</t>
  </si>
  <si>
    <t>base 36 decoding</t>
  </si>
  <si>
    <t>decimal number</t>
  </si>
  <si>
    <t>bit values</t>
  </si>
  <si>
    <t>0</t>
  </si>
  <si>
    <t>1</t>
  </si>
  <si>
    <t>2</t>
  </si>
  <si>
    <t>3</t>
  </si>
  <si>
    <t>4</t>
  </si>
  <si>
    <t>5</t>
  </si>
  <si>
    <t>6</t>
  </si>
  <si>
    <t>Encoded Value:</t>
  </si>
  <si>
    <t>7</t>
  </si>
  <si>
    <t>8</t>
  </si>
  <si>
    <t>9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</si>
  <si>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</si>
  <si>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</si>
  <si>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</si>
  <si>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</si>
  <si>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</si>
  <si>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</si>
  <si>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</si>
  <si>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</si>
  <si>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</si>
  <si>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</si>
  <si>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</si>
  <si>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</si>
  <si>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</si>
  <si>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</si>
  <si>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</si>
  <si>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</si>
  <si>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</si>
  <si>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</si>
  <si>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</si>
  <si>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</si>
  <si>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</si>
  <si>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</si>
  <si>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</si>
  <si>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</si>
  <si>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</si>
  <si>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Bit</t>
  </si>
  <si>
    <t>0 value</t>
  </si>
  <si>
    <t>1 value</t>
  </si>
  <si>
    <t>R47 is placed allowing OFFVCC to shutdown the SupMCU</t>
  </si>
  <si>
    <t>R47 is not placed, protecting the SupMCU from OFFVCC</t>
  </si>
  <si>
    <t>R62 is placed allowing -RESET to reset the SupMCU</t>
  </si>
  <si>
    <t>R62 is not placed protecting the SupMCU from -RESET</t>
  </si>
  <si>
    <t>R52 is not placed</t>
  </si>
  <si>
    <t>R52 is placed</t>
  </si>
  <si>
    <t>JP1 is in position A so the ADCS talks to the bus at a 3V3 logic level</t>
  </si>
  <si>
    <t>JP1 is in position B so the ADCS radio talks to the bus at a 5V logic level</t>
  </si>
  <si>
    <t>JP2 is in position A so the GPS talks to the bus at a 3V3 logic level</t>
  </si>
  <si>
    <t>JP2 is in position B so the GPS talks to the bus at a 5V logic level</t>
  </si>
  <si>
    <t>R68 is not placed to prevent WDT asserting -RESET on the bus</t>
  </si>
  <si>
    <t>R68 is placed so the WDT can assert -RESET on the bus</t>
  </si>
  <si>
    <t>R71 is not placed so the WDT cannot assert OFF_VCC on the bus</t>
  </si>
  <si>
    <t>R71 in placed so the WDT can assert OFF_VCC on the bus</t>
  </si>
  <si>
    <t>R17 is not placed, disconnecdting the WDT_DIS signal</t>
  </si>
  <si>
    <t>R17 is placed, connecdting the WDT_DIS signal</t>
  </si>
  <si>
    <t>R18 is not placed so the WDT cannot be kicked by IO.24</t>
  </si>
  <si>
    <t>R18 is placed so the WDT can be kicked by IO.24</t>
  </si>
  <si>
    <t>R19 is not placed so the WDT cannot be kicked by IO.25</t>
  </si>
  <si>
    <t>R19 is placed so the WDT can be kicked by IO.25</t>
  </si>
  <si>
    <t>R20 is not placed so the WDT cannot be kicked by IO.26</t>
  </si>
  <si>
    <t>R20 is placed so the WDT can be kicked by IO.26</t>
  </si>
  <si>
    <t>R21 is not placed so the WDT cannot be kicked by IO.27</t>
  </si>
  <si>
    <t>R21 is placed so the WDT can be kicked by IO.27</t>
  </si>
  <si>
    <t>R22 is not placed so the WDT cannot be kicked by IO.28</t>
  </si>
  <si>
    <t>R22 is placed so the WDT can be kicked by IO.28</t>
  </si>
  <si>
    <t>J231.1 and J238.1 are not placed</t>
  </si>
  <si>
    <t>J231.1 and J238.1 are placed - Also perform MOD 1</t>
  </si>
  <si>
    <t>J231.2 and J238.2 are not placed</t>
  </si>
  <si>
    <t>J231.2 and J238.2 are placed - Also perform MOD 2</t>
  </si>
  <si>
    <t>JP4 is not placed so the SupMCU controls ADCS power</t>
  </si>
  <si>
    <t>JP4 is placed so the ADCS is always on</t>
  </si>
  <si>
    <t>J233 is not placed</t>
  </si>
  <si>
    <t>J233 is placed</t>
  </si>
  <si>
    <t xml:space="preserve"> </t>
  </si>
  <si>
    <t>No corresponding Assembly Revision</t>
  </si>
</sst>
</file>

<file path=xl/styles.xml><?xml version="1.0" encoding="utf-8"?>
<styleSheet xmlns="http://schemas.openxmlformats.org/spreadsheetml/2006/main">
  <numFmts count="1">
    <numFmt formatCode="&quot;$&quot;#,##0.00" numFmtId="164"/>
  </numFmts>
  <fonts count="1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3F3F76"/>
      <sz val="11"/>
      <scheme val="minor"/>
    </font>
    <font>
      <name val="Calibri"/>
      <family val="2"/>
      <b val="1"/>
      <color rgb="FF006100"/>
      <sz val="11"/>
      <scheme val="minor"/>
    </font>
    <font>
      <name val="Arial"/>
      <family val="2"/>
      <b val="1"/>
      <sz val="24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sz val="10"/>
    </font>
    <font>
      <name val="Arial"/>
      <family val="2"/>
      <sz val="9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5999938962981048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2" fontId="1" numFmtId="0"/>
    <xf borderId="1" fillId="3" fontId="2" numFmtId="0"/>
  </cellStyleXfs>
  <cellXfs count="62">
    <xf borderId="0" fillId="0" fontId="0" numFmtId="0" pivotButton="0" quotePrefix="0" xfId="0"/>
    <xf borderId="0" fillId="0" fontId="0" numFmtId="0" pivotButton="0" quotePrefix="1" xfId="0"/>
    <xf applyAlignment="1" borderId="0" fillId="0" fontId="0" numFmtId="49" pivotButton="0" quotePrefix="0" xfId="0">
      <alignment horizontal="center"/>
    </xf>
    <xf borderId="0" fillId="0" fontId="0" numFmtId="49" pivotButton="0" quotePrefix="0" xfId="0"/>
    <xf applyProtection="1" borderId="0" fillId="0" fontId="0" numFmtId="0" pivotButton="0" quotePrefix="0" xfId="0">
      <protection hidden="0" locked="0"/>
    </xf>
    <xf applyAlignment="1" applyProtection="1" borderId="1" fillId="3" fontId="2" numFmtId="0" pivotButton="0" quotePrefix="0" xfId="2">
      <alignment horizontal="center"/>
      <protection hidden="0" locked="0"/>
    </xf>
    <xf borderId="0" fillId="0" fontId="3" numFmtId="0" pivotButton="0" quotePrefix="0" xfId="0"/>
    <xf applyAlignment="1" borderId="0" fillId="2" fontId="5" numFmtId="0" pivotButton="0" quotePrefix="0" xfId="1">
      <alignment horizontal="center"/>
    </xf>
    <xf applyAlignment="1" borderId="0" fillId="2" fontId="5" numFmtId="49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1" fillId="3" fontId="4" numFmtId="0" pivotButton="0" quotePrefix="0" xfId="2">
      <alignment horizontal="center"/>
    </xf>
    <xf applyAlignment="1" borderId="2" fillId="0" fontId="6" numFmtId="0" pivotButton="0" quotePrefix="0" xfId="0">
      <alignment vertical="center"/>
    </xf>
    <xf applyAlignment="1" borderId="0" fillId="4" fontId="7" numFmtId="0" pivotButton="0" quotePrefix="1" xfId="0">
      <alignment vertical="center"/>
    </xf>
    <xf applyAlignment="1" borderId="0" fillId="4" fontId="7" numFmtId="0" pivotButton="0" quotePrefix="0" xfId="0">
      <alignment horizontal="right" vertical="center"/>
    </xf>
    <xf applyAlignment="1" borderId="0" fillId="4" fontId="7" numFmtId="0" pivotButton="0" quotePrefix="0" xfId="0">
      <alignment vertical="center"/>
    </xf>
    <xf applyAlignment="1" borderId="3" fillId="4" fontId="0" numFmtId="0" pivotButton="0" quotePrefix="0" xfId="0">
      <alignment vertical="top"/>
    </xf>
    <xf borderId="2" fillId="0" fontId="8" numFmtId="0" pivotButton="0" quotePrefix="0" xfId="0"/>
    <xf applyAlignment="1" borderId="0" fillId="0" fontId="8" numFmtId="0" pivotButton="0" quotePrefix="1" xfId="0">
      <alignment horizontal="left"/>
    </xf>
    <xf applyAlignment="1" borderId="0" fillId="4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borderId="0" fillId="0" fontId="8" numFmtId="0" pivotButton="0" quotePrefix="0" xfId="0"/>
    <xf applyAlignment="1" borderId="3" fillId="0" fontId="0" numFmtId="0" pivotButton="0" quotePrefix="0" xfId="0">
      <alignment vertical="top"/>
    </xf>
    <xf borderId="4" fillId="0" fontId="8" numFmtId="0" pivotButton="0" quotePrefix="0" xfId="0"/>
    <xf applyAlignment="1" borderId="5" fillId="0" fontId="8" numFmtId="0" pivotButton="0" quotePrefix="0" xfId="0">
      <alignment horizontal="left"/>
    </xf>
    <xf applyAlignment="1" borderId="0" fillId="0" fontId="0" numFmtId="0" pivotButton="0" quotePrefix="0" xfId="0">
      <alignment horizontal="left"/>
    </xf>
    <xf borderId="5" fillId="0" fontId="0" numFmtId="0" pivotButton="0" quotePrefix="0" xfId="0"/>
    <xf borderId="6" fillId="0" fontId="8" numFmtId="0" pivotButton="0" quotePrefix="0" xfId="0"/>
    <xf borderId="2" fillId="0" fontId="11" numFmtId="0" pivotButton="0" quotePrefix="0" xfId="0"/>
    <xf applyAlignment="1" borderId="5" fillId="0" fontId="0" numFmtId="0" pivotButton="0" quotePrefix="1" xfId="0">
      <alignment horizontal="left"/>
    </xf>
    <xf applyAlignment="1" borderId="7" fillId="0" fontId="0" numFmtId="0" pivotButton="0" quotePrefix="0" xfId="0">
      <alignment horizontal="left"/>
    </xf>
    <xf borderId="0" fillId="0" fontId="11" numFmtId="0" pivotButton="0" quotePrefix="0" xfId="0"/>
    <xf borderId="3" fillId="0" fontId="0" numFmtId="0" pivotButton="0" quotePrefix="0" xfId="0"/>
    <xf borderId="2" fillId="0" fontId="0" numFmtId="0" pivotButton="0" quotePrefix="0" xfId="0"/>
    <xf borderId="0" fillId="0" fontId="0" numFmtId="0" pivotButton="0" quotePrefix="0" xfId="0"/>
    <xf applyAlignment="1" borderId="0" fillId="0" fontId="8" numFmtId="0" pivotButton="0" quotePrefix="0" xfId="0">
      <alignment vertical="center"/>
    </xf>
    <xf applyAlignment="1" borderId="0" fillId="0" fontId="10" numFmtId="0" pivotButton="0" quotePrefix="0" xfId="0">
      <alignment vertical="top"/>
    </xf>
    <xf applyAlignment="1" borderId="0" fillId="0" fontId="0" numFmtId="0" pivotButton="0" quotePrefix="0" xfId="0">
      <alignment horizontal="left" vertical="top"/>
    </xf>
    <xf applyAlignment="1" borderId="0" fillId="0" fontId="0" numFmtId="0" pivotButton="0" quotePrefix="0" xfId="0">
      <alignment vertical="top"/>
    </xf>
    <xf applyAlignment="1" borderId="8" fillId="4" fontId="9" numFmtId="0" pivotButton="0" quotePrefix="1" xfId="0">
      <alignment vertical="center"/>
    </xf>
    <xf applyAlignment="1" borderId="8" fillId="4" fontId="9" numFmtId="0" pivotButton="0" quotePrefix="0" xfId="0">
      <alignment vertical="center"/>
    </xf>
    <xf applyAlignment="1" borderId="8" fillId="4" fontId="9" numFmtId="0" pivotButton="0" quotePrefix="1" xfId="0">
      <alignment horizontal="left" vertical="center"/>
    </xf>
    <xf applyAlignment="1" borderId="9" fillId="4" fontId="9" numFmtId="0" pivotButton="0" quotePrefix="1" xfId="0">
      <alignment vertical="center"/>
    </xf>
    <xf applyAlignment="1" borderId="0" fillId="0" fontId="0" numFmtId="14" pivotButton="0" quotePrefix="0" xfId="0">
      <alignment vertical="top"/>
    </xf>
    <xf applyAlignment="1" borderId="10" fillId="0" fontId="10" numFmtId="0" pivotButton="0" quotePrefix="1" xfId="0">
      <alignment vertical="top" wrapText="1"/>
    </xf>
    <xf applyAlignment="1" borderId="10" fillId="0" fontId="10" numFmtId="0" pivotButton="0" quotePrefix="0" xfId="0">
      <alignment vertical="top" wrapText="1"/>
    </xf>
    <xf applyAlignment="1" borderId="10" fillId="0" fontId="10" numFmtId="0" pivotButton="0" quotePrefix="1" xfId="0">
      <alignment horizontal="left" vertical="top" wrapText="1"/>
    </xf>
    <xf applyAlignment="1" borderId="10" fillId="0" fontId="10" numFmtId="0" pivotButton="0" quotePrefix="0" xfId="0">
      <alignment horizontal="left" vertical="top"/>
    </xf>
    <xf applyAlignment="1" borderId="10" fillId="0" fontId="10" numFmtId="0" pivotButton="0" quotePrefix="1" xfId="0">
      <alignment vertical="top"/>
    </xf>
    <xf applyAlignment="1" borderId="10" fillId="0" fontId="10" numFmtId="164" pivotButton="0" quotePrefix="0" xfId="0">
      <alignment vertical="top"/>
    </xf>
    <xf applyAlignment="1" borderId="0" fillId="0" fontId="10" numFmtId="0" pivotButton="0" quotePrefix="1" xfId="0">
      <alignment vertical="top" wrapText="1"/>
    </xf>
    <xf applyAlignment="1" borderId="0" fillId="0" fontId="10" numFmtId="0" pivotButton="0" quotePrefix="0" xfId="0">
      <alignment vertical="top" wrapText="1"/>
    </xf>
    <xf applyAlignment="1" borderId="0" fillId="0" fontId="10" numFmtId="0" pivotButton="0" quotePrefix="1" xfId="0">
      <alignment horizontal="left" vertical="top" wrapText="1"/>
    </xf>
    <xf applyAlignment="1" borderId="0" fillId="0" fontId="10" numFmtId="0" pivotButton="0" quotePrefix="0" xfId="0">
      <alignment horizontal="left" vertical="top"/>
    </xf>
    <xf applyAlignment="1" borderId="0" fillId="0" fontId="10" numFmtId="0" pivotButton="0" quotePrefix="1" xfId="0">
      <alignment vertical="top"/>
    </xf>
    <xf applyAlignment="1" borderId="0" fillId="0" fontId="10" numFmtId="164" pivotButton="0" quotePrefix="0" xfId="0">
      <alignment vertical="top"/>
    </xf>
    <xf applyAlignment="1" applyProtection="1" borderId="1" fillId="3" fontId="4" numFmtId="49" pivotButton="0" quotePrefix="0" xfId="2">
      <alignment horizontal="center"/>
      <protection hidden="0" locked="0"/>
    </xf>
    <xf applyAlignment="1" borderId="11" fillId="0" fontId="10" numFmtId="0" pivotButton="0" quotePrefix="1" xfId="0">
      <alignment vertical="top" wrapText="1"/>
    </xf>
    <xf applyAlignment="1" borderId="11" fillId="0" fontId="10" numFmtId="0" pivotButton="0" quotePrefix="0" xfId="0">
      <alignment vertical="top" wrapText="1"/>
    </xf>
    <xf applyAlignment="1" borderId="11" fillId="0" fontId="10" numFmtId="0" pivotButton="0" quotePrefix="1" xfId="0">
      <alignment horizontal="left" vertical="top" wrapText="1"/>
    </xf>
    <xf applyAlignment="1" borderId="11" fillId="0" fontId="10" numFmtId="0" pivotButton="0" quotePrefix="0" xfId="0">
      <alignment horizontal="left" vertical="top"/>
    </xf>
    <xf applyAlignment="1" borderId="11" fillId="0" fontId="10" numFmtId="0" pivotButton="0" quotePrefix="1" xfId="0">
      <alignment vertical="top"/>
    </xf>
    <xf applyAlignment="1" borderId="11" fillId="0" fontId="10" numFmtId="164" pivotButton="0" quotePrefix="0" xfId="0">
      <alignment vertical="top"/>
    </xf>
  </cellXfs>
  <cellStyles count="3">
    <cellStyle builtinId="0" name="Normal" xfId="0"/>
    <cellStyle builtinId="26" name="Good" xfId="1"/>
    <cellStyle builtinId="20" name="Input" xfId="2"/>
  </cellStyles>
  <dxfs count="2"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FF66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>
      <selection activeCell="G6" sqref="G6"/>
    </sheetView>
  </sheetViews>
  <sheetFormatPr baseColWidth="8" defaultRowHeight="15" outlineLevelCol="0"/>
  <cols>
    <col customWidth="1" max="2" min="1" style="4" width="9.140625"/>
    <col customWidth="1" max="3" min="3" style="4" width="77.42578125"/>
    <col customWidth="1" max="6" min="4" style="4" width="9.140625"/>
    <col customWidth="1" max="7" min="7" style="4" width="79.42578125"/>
    <col customWidth="1" max="11" min="8" style="4" width="9.140625"/>
    <col customWidth="1" max="16384" min="12" style="4" width="9.140625"/>
  </cols>
  <sheetData>
    <row r="1" spans="1:7">
      <c r="A1" s="6" t="s">
        <v>0</v>
      </c>
      <c r="C1" s="7" t="s">
        <v>1</v>
      </c>
      <c r="E1" s="6" t="s">
        <v>2</v>
      </c>
      <c r="G1" s="10" t="s">
        <v>1</v>
      </c>
    </row>
    <row r="2" spans="1:7">
      <c r="A2" t="s">
        <v>3</v>
      </c>
      <c r="B2" t="s">
        <v>4</v>
      </c>
      <c r="C2" s="8">
        <f>Encoding!I11</f>
        <v/>
      </c>
      <c r="E2" s="9" t="s">
        <v>3</v>
      </c>
      <c r="F2" s="7" t="s">
        <v>5</v>
      </c>
      <c r="G2" s="55" t="s">
        <v>6</v>
      </c>
    </row>
    <row r="3" spans="1:7">
      <c r="A3" s="9" t="n">
        <v>0</v>
      </c>
      <c r="B3" s="5" t="n">
        <v>0</v>
      </c>
      <c r="C3">
        <f>IF(B3=0,Options!B2,Options!C2)</f>
        <v/>
      </c>
      <c r="E3" s="9" t="n">
        <v>0</v>
      </c>
      <c r="F3" s="7">
        <f>Encoding!AA3</f>
        <v/>
      </c>
      <c r="G3">
        <f>IF(F3=0,Options!B2,Options!C2)</f>
        <v/>
      </c>
    </row>
    <row r="4" spans="1:7">
      <c r="A4" s="9" t="n">
        <v>1</v>
      </c>
      <c r="B4" s="5" t="n">
        <v>0</v>
      </c>
      <c r="C4">
        <f>IF(B4=0,Options!B3,Options!C3)</f>
        <v/>
      </c>
      <c r="E4" s="9" t="n">
        <v>1</v>
      </c>
      <c r="F4" s="7">
        <f>Encoding!AA4</f>
        <v/>
      </c>
      <c r="G4">
        <f>IF(F4=0,Options!B3,Options!C3)</f>
        <v/>
      </c>
    </row>
    <row r="5" spans="1:7">
      <c r="A5" s="9" t="n">
        <v>2</v>
      </c>
      <c r="B5" s="5" t="n">
        <v>0</v>
      </c>
      <c r="C5">
        <f>IF(B5=0,Options!B4,Options!C4)</f>
        <v/>
      </c>
      <c r="E5" s="9" t="n">
        <v>2</v>
      </c>
      <c r="F5" s="7">
        <f>Encoding!AA5</f>
        <v/>
      </c>
      <c r="G5">
        <f>IF(F5=0,Options!B4,Options!C4)</f>
        <v/>
      </c>
    </row>
    <row r="6" spans="1:7">
      <c r="A6" s="9" t="n">
        <v>3</v>
      </c>
      <c r="B6" s="5" t="n">
        <v>0</v>
      </c>
      <c r="C6">
        <f>IF(B6=0,Options!B5,Options!C5)</f>
        <v/>
      </c>
      <c r="E6" s="9" t="n">
        <v>3</v>
      </c>
      <c r="F6" s="7">
        <f>Encoding!AA6</f>
        <v/>
      </c>
      <c r="G6">
        <f>IF(F6=0,Options!B5,Options!C5)</f>
        <v/>
      </c>
    </row>
    <row r="7" spans="1:7">
      <c r="A7" s="9" t="n">
        <v>4</v>
      </c>
      <c r="B7" s="5" t="n">
        <v>0</v>
      </c>
      <c r="C7">
        <f>IF(B7=0,Options!B6,Options!C6)</f>
        <v/>
      </c>
      <c r="E7" s="9" t="n">
        <v>4</v>
      </c>
      <c r="F7" s="7">
        <f>Encoding!AA7</f>
        <v/>
      </c>
      <c r="G7">
        <f>IF(F7=0,Options!B6,Options!C6)</f>
        <v/>
      </c>
    </row>
    <row r="8" spans="1:7">
      <c r="A8" s="9" t="n">
        <v>5</v>
      </c>
      <c r="B8" s="5" t="n">
        <v>0</v>
      </c>
      <c r="C8">
        <f>IF(B8=0,Options!B7,Options!C7)</f>
        <v/>
      </c>
      <c r="E8" s="9" t="n">
        <v>5</v>
      </c>
      <c r="F8" s="7">
        <f>Encoding!AA8</f>
        <v/>
      </c>
      <c r="G8">
        <f>IF(F8=0,Options!B7,Options!C7)</f>
        <v/>
      </c>
    </row>
    <row r="9" spans="1:7">
      <c r="A9" s="9" t="n">
        <v>6</v>
      </c>
      <c r="B9" s="5" t="n">
        <v>0</v>
      </c>
      <c r="C9">
        <f>IF(B9=0,Options!B8,Options!C8)</f>
        <v/>
      </c>
      <c r="E9" s="9" t="n">
        <v>6</v>
      </c>
      <c r="F9" s="7">
        <f>Encoding!AA9</f>
        <v/>
      </c>
      <c r="G9">
        <f>IF(F9=0,Options!B8,Options!C8)</f>
        <v/>
      </c>
    </row>
    <row r="10" spans="1:7">
      <c r="A10" s="9" t="n">
        <v>7</v>
      </c>
      <c r="B10" s="5" t="n">
        <v>0</v>
      </c>
      <c r="C10">
        <f>IF(B10=0,Options!B9,Options!C9)</f>
        <v/>
      </c>
      <c r="E10" s="9" t="n">
        <v>7</v>
      </c>
      <c r="F10" s="7">
        <f>Encoding!AA10</f>
        <v/>
      </c>
      <c r="G10">
        <f>IF(F10=0,Options!B9,Options!C9)</f>
        <v/>
      </c>
    </row>
    <row r="11" spans="1:7">
      <c r="A11" s="9" t="n">
        <v>8</v>
      </c>
      <c r="B11" s="5" t="n">
        <v>0</v>
      </c>
      <c r="C11">
        <f>IF(B11=0,Options!B10,Options!C10)</f>
        <v/>
      </c>
      <c r="E11" s="9" t="n">
        <v>8</v>
      </c>
      <c r="F11" s="7">
        <f>Encoding!AA11</f>
        <v/>
      </c>
      <c r="G11">
        <f>IF(F11=0,Options!B10,Options!C10)</f>
        <v/>
      </c>
    </row>
    <row r="12" spans="1:7">
      <c r="A12" s="9" t="n">
        <v>9</v>
      </c>
      <c r="B12" s="5" t="n">
        <v>0</v>
      </c>
      <c r="C12">
        <f>IF(B12=0,Options!B11,Options!C11)</f>
        <v/>
      </c>
      <c r="E12" s="9" t="n">
        <v>9</v>
      </c>
      <c r="F12" s="7">
        <f>Encoding!AA12</f>
        <v/>
      </c>
      <c r="G12">
        <f>IF(F12=0,Options!B11,Options!C11)</f>
        <v/>
      </c>
    </row>
    <row r="13" spans="1:7">
      <c r="A13" s="9" t="n">
        <v>10</v>
      </c>
      <c r="B13" s="5" t="n">
        <v>0</v>
      </c>
      <c r="C13">
        <f>IF(B13=0,Options!B12,Options!C12)</f>
        <v/>
      </c>
      <c r="E13" s="9" t="n">
        <v>10</v>
      </c>
      <c r="F13" s="7">
        <f>Encoding!AA13</f>
        <v/>
      </c>
      <c r="G13">
        <f>IF(F13=0,Options!B12,Options!C12)</f>
        <v/>
      </c>
    </row>
    <row r="14" spans="1:7">
      <c r="A14" s="9" t="n">
        <v>11</v>
      </c>
      <c r="B14" s="5" t="n">
        <v>0</v>
      </c>
      <c r="C14">
        <f>IF(B14=0,Options!B13,Options!C13)</f>
        <v/>
      </c>
      <c r="E14" s="9" t="n">
        <v>11</v>
      </c>
      <c r="F14" s="7">
        <f>Encoding!AA14</f>
        <v/>
      </c>
      <c r="G14">
        <f>IF(F14=0,Options!B13,Options!C13)</f>
        <v/>
      </c>
    </row>
    <row r="15" spans="1:7">
      <c r="A15" s="9" t="n">
        <v>12</v>
      </c>
      <c r="B15" s="5" t="n">
        <v>0</v>
      </c>
      <c r="C15">
        <f>IF(B15=0,Options!B14,Options!C14)</f>
        <v/>
      </c>
      <c r="E15" s="9" t="n">
        <v>12</v>
      </c>
      <c r="F15" s="7">
        <f>Encoding!AA15</f>
        <v/>
      </c>
      <c r="G15">
        <f>IF(F15=0,Options!B14,Options!C14)</f>
        <v/>
      </c>
    </row>
    <row r="16" spans="1:7">
      <c r="A16" s="9" t="n">
        <v>13</v>
      </c>
      <c r="B16" s="5" t="n">
        <v>0</v>
      </c>
      <c r="C16">
        <f>IF(B16=0,Options!B15,Options!C15)</f>
        <v/>
      </c>
      <c r="E16" s="9" t="n">
        <v>13</v>
      </c>
      <c r="F16" s="7">
        <f>Encoding!AA16</f>
        <v/>
      </c>
      <c r="G16">
        <f>IF(F16=0,Options!B15,Options!C15)</f>
        <v/>
      </c>
    </row>
    <row r="17" spans="1:7">
      <c r="A17" s="9" t="n">
        <v>14</v>
      </c>
      <c r="B17" s="5" t="n">
        <v>0</v>
      </c>
      <c r="C17">
        <f>IF(B17=0,Options!B16,Options!C16)</f>
        <v/>
      </c>
      <c r="E17" s="9" t="n">
        <v>14</v>
      </c>
      <c r="F17" s="7">
        <f>Encoding!AA17</f>
        <v/>
      </c>
      <c r="G17">
        <f>IF(F17=0,Options!B16,Options!C16)</f>
        <v/>
      </c>
    </row>
    <row r="18" spans="1:7">
      <c r="A18" s="9" t="n">
        <v>15</v>
      </c>
      <c r="B18" s="5" t="n">
        <v>0</v>
      </c>
      <c r="C18">
        <f>IF(B18=0,Options!B17,Options!C17)</f>
        <v/>
      </c>
      <c r="E18" s="9" t="n">
        <v>15</v>
      </c>
      <c r="F18" s="7">
        <f>Encoding!AA18</f>
        <v/>
      </c>
      <c r="G18">
        <f>IF(F18=0,Options!B17,Options!C17)</f>
        <v/>
      </c>
    </row>
    <row r="19" spans="1:7">
      <c r="A19" s="9" t="n">
        <v>16</v>
      </c>
      <c r="B19" s="5" t="n">
        <v>0</v>
      </c>
      <c r="C19">
        <f>IF(B19=0,Options!B18,Options!C18)</f>
        <v/>
      </c>
      <c r="E19" s="9" t="n">
        <v>16</v>
      </c>
      <c r="F19" s="7">
        <f>Encoding!AA19</f>
        <v/>
      </c>
      <c r="G19">
        <f>IF(F19=0,Options!B18,Options!C18)</f>
        <v/>
      </c>
    </row>
    <row r="20" spans="1:7">
      <c r="A20" s="9" t="n">
        <v>17</v>
      </c>
      <c r="B20" s="5" t="n">
        <v>0</v>
      </c>
      <c r="C20">
        <f>IF(B20=0,Options!B19,Options!C19)</f>
        <v/>
      </c>
      <c r="E20" s="9" t="n">
        <v>17</v>
      </c>
      <c r="F20" s="7">
        <f>Encoding!AA20</f>
        <v/>
      </c>
      <c r="G20">
        <f>IF(F20=0,Options!B19,Options!C19)</f>
        <v/>
      </c>
    </row>
    <row r="21" spans="1:7">
      <c r="A21" s="9" t="n">
        <v>18</v>
      </c>
      <c r="B21" s="5" t="n">
        <v>0</v>
      </c>
      <c r="C21">
        <f>IF(B21=0,Options!B20,Options!C20)</f>
        <v/>
      </c>
      <c r="E21" s="9" t="n">
        <v>18</v>
      </c>
      <c r="F21" s="7">
        <f>Encoding!AA21</f>
        <v/>
      </c>
      <c r="G21">
        <f>IF(F21=0,Options!B20,Options!C20)</f>
        <v/>
      </c>
    </row>
    <row r="22" spans="1:7">
      <c r="A22" s="9" t="n">
        <v>19</v>
      </c>
      <c r="B22" s="5" t="n">
        <v>0</v>
      </c>
      <c r="C22">
        <f>IF(B22=0,Options!B21,Options!C21)</f>
        <v/>
      </c>
      <c r="E22" s="9" t="n">
        <v>19</v>
      </c>
      <c r="F22" s="7">
        <f>Encoding!AA22</f>
        <v/>
      </c>
      <c r="G22">
        <f>IF(F22=0,Options!B21,Options!C21)</f>
        <v/>
      </c>
    </row>
    <row r="23" spans="1:7">
      <c r="A23" s="9" t="n">
        <v>20</v>
      </c>
      <c r="B23" s="5" t="n">
        <v>0</v>
      </c>
      <c r="C23">
        <f>IF(B23=0,Options!B22,Options!C22)</f>
        <v/>
      </c>
      <c r="E23" s="9" t="n">
        <v>20</v>
      </c>
      <c r="F23" s="7">
        <f>Encoding!AA23</f>
        <v/>
      </c>
      <c r="G23">
        <f>IF(F23=0,Options!B22,Options!C22)</f>
        <v/>
      </c>
    </row>
    <row r="24" spans="1:7">
      <c r="A24" s="9" t="n">
        <v>21</v>
      </c>
      <c r="B24" s="5" t="n">
        <v>0</v>
      </c>
      <c r="C24">
        <f>IF(B24=0,Options!B23,Options!C23)</f>
        <v/>
      </c>
      <c r="E24" s="9" t="n">
        <v>21</v>
      </c>
      <c r="F24" s="7">
        <f>Encoding!AA24</f>
        <v/>
      </c>
      <c r="G24">
        <f>IF(F24=0,Options!B23,Options!C23)</f>
        <v/>
      </c>
    </row>
    <row r="25" spans="1:7">
      <c r="A25" s="9" t="n">
        <v>22</v>
      </c>
      <c r="B25" s="5" t="n">
        <v>0</v>
      </c>
      <c r="C25">
        <f>IF(B25=0,Options!B24,Options!C24)</f>
        <v/>
      </c>
      <c r="E25" s="9" t="n">
        <v>22</v>
      </c>
      <c r="F25" s="7">
        <f>Encoding!AA25</f>
        <v/>
      </c>
      <c r="G25">
        <f>IF(F25=0,Options!B24,Options!C24)</f>
        <v/>
      </c>
    </row>
    <row r="26" spans="1:7">
      <c r="A26" s="9" t="n">
        <v>23</v>
      </c>
      <c r="B26" s="5" t="n">
        <v>0</v>
      </c>
      <c r="C26">
        <f>IF(B26=0,Options!B25,Options!C25)</f>
        <v/>
      </c>
      <c r="E26" s="9" t="n">
        <v>23</v>
      </c>
      <c r="F26" s="7">
        <f>Encoding!AA26</f>
        <v/>
      </c>
      <c r="G26">
        <f>IF(F26=0,Options!B25,Options!C25)</f>
        <v/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conditionalFormatting sqref="C3:C26">
    <cfRule dxfId="0" priority="3" type="expression">
      <formula>$B3=1</formula>
    </cfRule>
  </conditionalFormatting>
  <conditionalFormatting sqref="G3:G26">
    <cfRule dxfId="0" priority="1" type="expression">
      <formula>$F3=1</formula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 zoomScale="85" zoomScaleNormal="85">
      <selection activeCell="C33" sqref="C33"/>
    </sheetView>
  </sheetViews>
  <sheetFormatPr baseColWidth="8" defaultRowHeight="15" outlineLevelCol="0"/>
  <cols>
    <col bestFit="1" customWidth="1" max="1" min="1" style="37" width="37.42578125"/>
    <col bestFit="1" customWidth="1" max="2" min="2" style="36" width="26.5703125"/>
    <col bestFit="1" customWidth="1" max="3" min="3" style="36" width="34.42578125"/>
    <col bestFit="1" customWidth="1" max="4" min="4" style="37" width="11.5703125"/>
    <col customWidth="1" max="6" min="5" style="37" width="35.85546875"/>
    <col bestFit="1" customWidth="1" max="7" min="7" style="37" width="10.5703125"/>
    <col bestFit="1" customWidth="1" max="8" min="8" style="37" width="28.42578125"/>
    <col bestFit="1" customWidth="1" max="9" min="9" style="37" width="19.28515625"/>
    <col customWidth="1" max="256" min="10" style="37" width="9.140625"/>
    <col bestFit="1" customWidth="1" max="257" min="257" style="37" width="37.42578125"/>
    <col bestFit="1" customWidth="1" max="258" min="258" style="37" width="26.5703125"/>
    <col bestFit="1" customWidth="1" max="259" min="259" style="37" width="34.42578125"/>
    <col customWidth="1" max="262" min="260" style="37" width="35.85546875"/>
    <col customWidth="1" max="263" min="263" style="37" width="36.42578125"/>
    <col bestFit="1" customWidth="1" max="264" min="264" style="37" width="27.5703125"/>
    <col bestFit="1" customWidth="1" max="265" min="265" style="37" width="25"/>
    <col customWidth="1" max="512" min="266" style="37" width="9.140625"/>
    <col bestFit="1" customWidth="1" max="513" min="513" style="37" width="37.42578125"/>
    <col bestFit="1" customWidth="1" max="514" min="514" style="37" width="26.5703125"/>
    <col bestFit="1" customWidth="1" max="515" min="515" style="37" width="34.42578125"/>
    <col customWidth="1" max="518" min="516" style="37" width="35.85546875"/>
    <col customWidth="1" max="519" min="519" style="37" width="36.42578125"/>
    <col bestFit="1" customWidth="1" max="520" min="520" style="37" width="27.5703125"/>
    <col bestFit="1" customWidth="1" max="521" min="521" style="37" width="25"/>
    <col customWidth="1" max="768" min="522" style="37" width="9.140625"/>
    <col bestFit="1" customWidth="1" max="769" min="769" style="37" width="37.42578125"/>
    <col bestFit="1" customWidth="1" max="770" min="770" style="37" width="26.5703125"/>
    <col bestFit="1" customWidth="1" max="771" min="771" style="37" width="34.42578125"/>
    <col customWidth="1" max="774" min="772" style="37" width="35.85546875"/>
    <col customWidth="1" max="775" min="775" style="37" width="36.42578125"/>
    <col bestFit="1" customWidth="1" max="776" min="776" style="37" width="27.5703125"/>
    <col bestFit="1" customWidth="1" max="777" min="777" style="37" width="25"/>
    <col customWidth="1" max="1024" min="778" style="37" width="9.140625"/>
    <col bestFit="1" customWidth="1" max="1025" min="1025" style="37" width="37.42578125"/>
    <col bestFit="1" customWidth="1" max="1026" min="1026" style="37" width="26.5703125"/>
    <col bestFit="1" customWidth="1" max="1027" min="1027" style="37" width="34.42578125"/>
    <col customWidth="1" max="1030" min="1028" style="37" width="35.85546875"/>
    <col customWidth="1" max="1031" min="1031" style="37" width="36.42578125"/>
    <col bestFit="1" customWidth="1" max="1032" min="1032" style="37" width="27.5703125"/>
    <col bestFit="1" customWidth="1" max="1033" min="1033" style="37" width="25"/>
    <col customWidth="1" max="1280" min="1034" style="37" width="9.140625"/>
    <col bestFit="1" customWidth="1" max="1281" min="1281" style="37" width="37.42578125"/>
    <col bestFit="1" customWidth="1" max="1282" min="1282" style="37" width="26.5703125"/>
    <col bestFit="1" customWidth="1" max="1283" min="1283" style="37" width="34.42578125"/>
    <col customWidth="1" max="1286" min="1284" style="37" width="35.85546875"/>
    <col customWidth="1" max="1287" min="1287" style="37" width="36.42578125"/>
    <col bestFit="1" customWidth="1" max="1288" min="1288" style="37" width="27.5703125"/>
    <col bestFit="1" customWidth="1" max="1289" min="1289" style="37" width="25"/>
    <col customWidth="1" max="1536" min="1290" style="37" width="9.140625"/>
    <col bestFit="1" customWidth="1" max="1537" min="1537" style="37" width="37.42578125"/>
    <col bestFit="1" customWidth="1" max="1538" min="1538" style="37" width="26.5703125"/>
    <col bestFit="1" customWidth="1" max="1539" min="1539" style="37" width="34.42578125"/>
    <col customWidth="1" max="1542" min="1540" style="37" width="35.85546875"/>
    <col customWidth="1" max="1543" min="1543" style="37" width="36.42578125"/>
    <col bestFit="1" customWidth="1" max="1544" min="1544" style="37" width="27.5703125"/>
    <col bestFit="1" customWidth="1" max="1545" min="1545" style="37" width="25"/>
    <col customWidth="1" max="1792" min="1546" style="37" width="9.140625"/>
    <col bestFit="1" customWidth="1" max="1793" min="1793" style="37" width="37.42578125"/>
    <col bestFit="1" customWidth="1" max="1794" min="1794" style="37" width="26.5703125"/>
    <col bestFit="1" customWidth="1" max="1795" min="1795" style="37" width="34.42578125"/>
    <col customWidth="1" max="1798" min="1796" style="37" width="35.85546875"/>
    <col customWidth="1" max="1799" min="1799" style="37" width="36.42578125"/>
    <col bestFit="1" customWidth="1" max="1800" min="1800" style="37" width="27.5703125"/>
    <col bestFit="1" customWidth="1" max="1801" min="1801" style="37" width="25"/>
    <col customWidth="1" max="2048" min="1802" style="37" width="9.140625"/>
    <col bestFit="1" customWidth="1" max="2049" min="2049" style="37" width="37.42578125"/>
    <col bestFit="1" customWidth="1" max="2050" min="2050" style="37" width="26.5703125"/>
    <col bestFit="1" customWidth="1" max="2051" min="2051" style="37" width="34.42578125"/>
    <col customWidth="1" max="2054" min="2052" style="37" width="35.85546875"/>
    <col customWidth="1" max="2055" min="2055" style="37" width="36.42578125"/>
    <col bestFit="1" customWidth="1" max="2056" min="2056" style="37" width="27.5703125"/>
    <col bestFit="1" customWidth="1" max="2057" min="2057" style="37" width="25"/>
    <col customWidth="1" max="2304" min="2058" style="37" width="9.140625"/>
    <col bestFit="1" customWidth="1" max="2305" min="2305" style="37" width="37.42578125"/>
    <col bestFit="1" customWidth="1" max="2306" min="2306" style="37" width="26.5703125"/>
    <col bestFit="1" customWidth="1" max="2307" min="2307" style="37" width="34.42578125"/>
    <col customWidth="1" max="2310" min="2308" style="37" width="35.85546875"/>
    <col customWidth="1" max="2311" min="2311" style="37" width="36.42578125"/>
    <col bestFit="1" customWidth="1" max="2312" min="2312" style="37" width="27.5703125"/>
    <col bestFit="1" customWidth="1" max="2313" min="2313" style="37" width="25"/>
    <col customWidth="1" max="2560" min="2314" style="37" width="9.140625"/>
    <col bestFit="1" customWidth="1" max="2561" min="2561" style="37" width="37.42578125"/>
    <col bestFit="1" customWidth="1" max="2562" min="2562" style="37" width="26.5703125"/>
    <col bestFit="1" customWidth="1" max="2563" min="2563" style="37" width="34.42578125"/>
    <col customWidth="1" max="2566" min="2564" style="37" width="35.85546875"/>
    <col customWidth="1" max="2567" min="2567" style="37" width="36.42578125"/>
    <col bestFit="1" customWidth="1" max="2568" min="2568" style="37" width="27.5703125"/>
    <col bestFit="1" customWidth="1" max="2569" min="2569" style="37" width="25"/>
    <col customWidth="1" max="2816" min="2570" style="37" width="9.140625"/>
    <col bestFit="1" customWidth="1" max="2817" min="2817" style="37" width="37.42578125"/>
    <col bestFit="1" customWidth="1" max="2818" min="2818" style="37" width="26.5703125"/>
    <col bestFit="1" customWidth="1" max="2819" min="2819" style="37" width="34.42578125"/>
    <col customWidth="1" max="2822" min="2820" style="37" width="35.85546875"/>
    <col customWidth="1" max="2823" min="2823" style="37" width="36.42578125"/>
    <col bestFit="1" customWidth="1" max="2824" min="2824" style="37" width="27.5703125"/>
    <col bestFit="1" customWidth="1" max="2825" min="2825" style="37" width="25"/>
    <col customWidth="1" max="3072" min="2826" style="37" width="9.140625"/>
    <col bestFit="1" customWidth="1" max="3073" min="3073" style="37" width="37.42578125"/>
    <col bestFit="1" customWidth="1" max="3074" min="3074" style="37" width="26.5703125"/>
    <col bestFit="1" customWidth="1" max="3075" min="3075" style="37" width="34.42578125"/>
    <col customWidth="1" max="3078" min="3076" style="37" width="35.85546875"/>
    <col customWidth="1" max="3079" min="3079" style="37" width="36.42578125"/>
    <col bestFit="1" customWidth="1" max="3080" min="3080" style="37" width="27.5703125"/>
    <col bestFit="1" customWidth="1" max="3081" min="3081" style="37" width="25"/>
    <col customWidth="1" max="3328" min="3082" style="37" width="9.140625"/>
    <col bestFit="1" customWidth="1" max="3329" min="3329" style="37" width="37.42578125"/>
    <col bestFit="1" customWidth="1" max="3330" min="3330" style="37" width="26.5703125"/>
    <col bestFit="1" customWidth="1" max="3331" min="3331" style="37" width="34.42578125"/>
    <col customWidth="1" max="3334" min="3332" style="37" width="35.85546875"/>
    <col customWidth="1" max="3335" min="3335" style="37" width="36.42578125"/>
    <col bestFit="1" customWidth="1" max="3336" min="3336" style="37" width="27.5703125"/>
    <col bestFit="1" customWidth="1" max="3337" min="3337" style="37" width="25"/>
    <col customWidth="1" max="3584" min="3338" style="37" width="9.140625"/>
    <col bestFit="1" customWidth="1" max="3585" min="3585" style="37" width="37.42578125"/>
    <col bestFit="1" customWidth="1" max="3586" min="3586" style="37" width="26.5703125"/>
    <col bestFit="1" customWidth="1" max="3587" min="3587" style="37" width="34.42578125"/>
    <col customWidth="1" max="3590" min="3588" style="37" width="35.85546875"/>
    <col customWidth="1" max="3591" min="3591" style="37" width="36.42578125"/>
    <col bestFit="1" customWidth="1" max="3592" min="3592" style="37" width="27.5703125"/>
    <col bestFit="1" customWidth="1" max="3593" min="3593" style="37" width="25"/>
    <col customWidth="1" max="3840" min="3594" style="37" width="9.140625"/>
    <col bestFit="1" customWidth="1" max="3841" min="3841" style="37" width="37.42578125"/>
    <col bestFit="1" customWidth="1" max="3842" min="3842" style="37" width="26.5703125"/>
    <col bestFit="1" customWidth="1" max="3843" min="3843" style="37" width="34.42578125"/>
    <col customWidth="1" max="3846" min="3844" style="37" width="35.85546875"/>
    <col customWidth="1" max="3847" min="3847" style="37" width="36.42578125"/>
    <col bestFit="1" customWidth="1" max="3848" min="3848" style="37" width="27.5703125"/>
    <col bestFit="1" customWidth="1" max="3849" min="3849" style="37" width="25"/>
    <col customWidth="1" max="4096" min="3850" style="37" width="9.140625"/>
    <col bestFit="1" customWidth="1" max="4097" min="4097" style="37" width="37.42578125"/>
    <col bestFit="1" customWidth="1" max="4098" min="4098" style="37" width="26.5703125"/>
    <col bestFit="1" customWidth="1" max="4099" min="4099" style="37" width="34.42578125"/>
    <col customWidth="1" max="4102" min="4100" style="37" width="35.85546875"/>
    <col customWidth="1" max="4103" min="4103" style="37" width="36.42578125"/>
    <col bestFit="1" customWidth="1" max="4104" min="4104" style="37" width="27.5703125"/>
    <col bestFit="1" customWidth="1" max="4105" min="4105" style="37" width="25"/>
    <col customWidth="1" max="4352" min="4106" style="37" width="9.140625"/>
    <col bestFit="1" customWidth="1" max="4353" min="4353" style="37" width="37.42578125"/>
    <col bestFit="1" customWidth="1" max="4354" min="4354" style="37" width="26.5703125"/>
    <col bestFit="1" customWidth="1" max="4355" min="4355" style="37" width="34.42578125"/>
    <col customWidth="1" max="4358" min="4356" style="37" width="35.85546875"/>
    <col customWidth="1" max="4359" min="4359" style="37" width="36.42578125"/>
    <col bestFit="1" customWidth="1" max="4360" min="4360" style="37" width="27.5703125"/>
    <col bestFit="1" customWidth="1" max="4361" min="4361" style="37" width="25"/>
    <col customWidth="1" max="4608" min="4362" style="37" width="9.140625"/>
    <col bestFit="1" customWidth="1" max="4609" min="4609" style="37" width="37.42578125"/>
    <col bestFit="1" customWidth="1" max="4610" min="4610" style="37" width="26.5703125"/>
    <col bestFit="1" customWidth="1" max="4611" min="4611" style="37" width="34.42578125"/>
    <col customWidth="1" max="4614" min="4612" style="37" width="35.85546875"/>
    <col customWidth="1" max="4615" min="4615" style="37" width="36.42578125"/>
    <col bestFit="1" customWidth="1" max="4616" min="4616" style="37" width="27.5703125"/>
    <col bestFit="1" customWidth="1" max="4617" min="4617" style="37" width="25"/>
    <col customWidth="1" max="4864" min="4618" style="37" width="9.140625"/>
    <col bestFit="1" customWidth="1" max="4865" min="4865" style="37" width="37.42578125"/>
    <col bestFit="1" customWidth="1" max="4866" min="4866" style="37" width="26.5703125"/>
    <col bestFit="1" customWidth="1" max="4867" min="4867" style="37" width="34.42578125"/>
    <col customWidth="1" max="4870" min="4868" style="37" width="35.85546875"/>
    <col customWidth="1" max="4871" min="4871" style="37" width="36.42578125"/>
    <col bestFit="1" customWidth="1" max="4872" min="4872" style="37" width="27.5703125"/>
    <col bestFit="1" customWidth="1" max="4873" min="4873" style="37" width="25"/>
    <col customWidth="1" max="5120" min="4874" style="37" width="9.140625"/>
    <col bestFit="1" customWidth="1" max="5121" min="5121" style="37" width="37.42578125"/>
    <col bestFit="1" customWidth="1" max="5122" min="5122" style="37" width="26.5703125"/>
    <col bestFit="1" customWidth="1" max="5123" min="5123" style="37" width="34.42578125"/>
    <col customWidth="1" max="5126" min="5124" style="37" width="35.85546875"/>
    <col customWidth="1" max="5127" min="5127" style="37" width="36.42578125"/>
    <col bestFit="1" customWidth="1" max="5128" min="5128" style="37" width="27.5703125"/>
    <col bestFit="1" customWidth="1" max="5129" min="5129" style="37" width="25"/>
    <col customWidth="1" max="5376" min="5130" style="37" width="9.140625"/>
    <col bestFit="1" customWidth="1" max="5377" min="5377" style="37" width="37.42578125"/>
    <col bestFit="1" customWidth="1" max="5378" min="5378" style="37" width="26.5703125"/>
    <col bestFit="1" customWidth="1" max="5379" min="5379" style="37" width="34.42578125"/>
    <col customWidth="1" max="5382" min="5380" style="37" width="35.85546875"/>
    <col customWidth="1" max="5383" min="5383" style="37" width="36.42578125"/>
    <col bestFit="1" customWidth="1" max="5384" min="5384" style="37" width="27.5703125"/>
    <col bestFit="1" customWidth="1" max="5385" min="5385" style="37" width="25"/>
    <col customWidth="1" max="5632" min="5386" style="37" width="9.140625"/>
    <col bestFit="1" customWidth="1" max="5633" min="5633" style="37" width="37.42578125"/>
    <col bestFit="1" customWidth="1" max="5634" min="5634" style="37" width="26.5703125"/>
    <col bestFit="1" customWidth="1" max="5635" min="5635" style="37" width="34.42578125"/>
    <col customWidth="1" max="5638" min="5636" style="37" width="35.85546875"/>
    <col customWidth="1" max="5639" min="5639" style="37" width="36.42578125"/>
    <col bestFit="1" customWidth="1" max="5640" min="5640" style="37" width="27.5703125"/>
    <col bestFit="1" customWidth="1" max="5641" min="5641" style="37" width="25"/>
    <col customWidth="1" max="5888" min="5642" style="37" width="9.140625"/>
    <col bestFit="1" customWidth="1" max="5889" min="5889" style="37" width="37.42578125"/>
    <col bestFit="1" customWidth="1" max="5890" min="5890" style="37" width="26.5703125"/>
    <col bestFit="1" customWidth="1" max="5891" min="5891" style="37" width="34.42578125"/>
    <col customWidth="1" max="5894" min="5892" style="37" width="35.85546875"/>
    <col customWidth="1" max="5895" min="5895" style="37" width="36.42578125"/>
    <col bestFit="1" customWidth="1" max="5896" min="5896" style="37" width="27.5703125"/>
    <col bestFit="1" customWidth="1" max="5897" min="5897" style="37" width="25"/>
    <col customWidth="1" max="6144" min="5898" style="37" width="9.140625"/>
    <col bestFit="1" customWidth="1" max="6145" min="6145" style="37" width="37.42578125"/>
    <col bestFit="1" customWidth="1" max="6146" min="6146" style="37" width="26.5703125"/>
    <col bestFit="1" customWidth="1" max="6147" min="6147" style="37" width="34.42578125"/>
    <col customWidth="1" max="6150" min="6148" style="37" width="35.85546875"/>
    <col customWidth="1" max="6151" min="6151" style="37" width="36.42578125"/>
    <col bestFit="1" customWidth="1" max="6152" min="6152" style="37" width="27.5703125"/>
    <col bestFit="1" customWidth="1" max="6153" min="6153" style="37" width="25"/>
    <col customWidth="1" max="6400" min="6154" style="37" width="9.140625"/>
    <col bestFit="1" customWidth="1" max="6401" min="6401" style="37" width="37.42578125"/>
    <col bestFit="1" customWidth="1" max="6402" min="6402" style="37" width="26.5703125"/>
    <col bestFit="1" customWidth="1" max="6403" min="6403" style="37" width="34.42578125"/>
    <col customWidth="1" max="6406" min="6404" style="37" width="35.85546875"/>
    <col customWidth="1" max="6407" min="6407" style="37" width="36.42578125"/>
    <col bestFit="1" customWidth="1" max="6408" min="6408" style="37" width="27.5703125"/>
    <col bestFit="1" customWidth="1" max="6409" min="6409" style="37" width="25"/>
    <col customWidth="1" max="6656" min="6410" style="37" width="9.140625"/>
    <col bestFit="1" customWidth="1" max="6657" min="6657" style="37" width="37.42578125"/>
    <col bestFit="1" customWidth="1" max="6658" min="6658" style="37" width="26.5703125"/>
    <col bestFit="1" customWidth="1" max="6659" min="6659" style="37" width="34.42578125"/>
    <col customWidth="1" max="6662" min="6660" style="37" width="35.85546875"/>
    <col customWidth="1" max="6663" min="6663" style="37" width="36.42578125"/>
    <col bestFit="1" customWidth="1" max="6664" min="6664" style="37" width="27.5703125"/>
    <col bestFit="1" customWidth="1" max="6665" min="6665" style="37" width="25"/>
    <col customWidth="1" max="6912" min="6666" style="37" width="9.140625"/>
    <col bestFit="1" customWidth="1" max="6913" min="6913" style="37" width="37.42578125"/>
    <col bestFit="1" customWidth="1" max="6914" min="6914" style="37" width="26.5703125"/>
    <col bestFit="1" customWidth="1" max="6915" min="6915" style="37" width="34.42578125"/>
    <col customWidth="1" max="6918" min="6916" style="37" width="35.85546875"/>
    <col customWidth="1" max="6919" min="6919" style="37" width="36.42578125"/>
    <col bestFit="1" customWidth="1" max="6920" min="6920" style="37" width="27.5703125"/>
    <col bestFit="1" customWidth="1" max="6921" min="6921" style="37" width="25"/>
    <col customWidth="1" max="7168" min="6922" style="37" width="9.140625"/>
    <col bestFit="1" customWidth="1" max="7169" min="7169" style="37" width="37.42578125"/>
    <col bestFit="1" customWidth="1" max="7170" min="7170" style="37" width="26.5703125"/>
    <col bestFit="1" customWidth="1" max="7171" min="7171" style="37" width="34.42578125"/>
    <col customWidth="1" max="7174" min="7172" style="37" width="35.85546875"/>
    <col customWidth="1" max="7175" min="7175" style="37" width="36.42578125"/>
    <col bestFit="1" customWidth="1" max="7176" min="7176" style="37" width="27.5703125"/>
    <col bestFit="1" customWidth="1" max="7177" min="7177" style="37" width="25"/>
    <col customWidth="1" max="7424" min="7178" style="37" width="9.140625"/>
    <col bestFit="1" customWidth="1" max="7425" min="7425" style="37" width="37.42578125"/>
    <col bestFit="1" customWidth="1" max="7426" min="7426" style="37" width="26.5703125"/>
    <col bestFit="1" customWidth="1" max="7427" min="7427" style="37" width="34.42578125"/>
    <col customWidth="1" max="7430" min="7428" style="37" width="35.85546875"/>
    <col customWidth="1" max="7431" min="7431" style="37" width="36.42578125"/>
    <col bestFit="1" customWidth="1" max="7432" min="7432" style="37" width="27.5703125"/>
    <col bestFit="1" customWidth="1" max="7433" min="7433" style="37" width="25"/>
    <col customWidth="1" max="7680" min="7434" style="37" width="9.140625"/>
    <col bestFit="1" customWidth="1" max="7681" min="7681" style="37" width="37.42578125"/>
    <col bestFit="1" customWidth="1" max="7682" min="7682" style="37" width="26.5703125"/>
    <col bestFit="1" customWidth="1" max="7683" min="7683" style="37" width="34.42578125"/>
    <col customWidth="1" max="7686" min="7684" style="37" width="35.85546875"/>
    <col customWidth="1" max="7687" min="7687" style="37" width="36.42578125"/>
    <col bestFit="1" customWidth="1" max="7688" min="7688" style="37" width="27.5703125"/>
    <col bestFit="1" customWidth="1" max="7689" min="7689" style="37" width="25"/>
    <col customWidth="1" max="7936" min="7690" style="37" width="9.140625"/>
    <col bestFit="1" customWidth="1" max="7937" min="7937" style="37" width="37.42578125"/>
    <col bestFit="1" customWidth="1" max="7938" min="7938" style="37" width="26.5703125"/>
    <col bestFit="1" customWidth="1" max="7939" min="7939" style="37" width="34.42578125"/>
    <col customWidth="1" max="7942" min="7940" style="37" width="35.85546875"/>
    <col customWidth="1" max="7943" min="7943" style="37" width="36.42578125"/>
    <col bestFit="1" customWidth="1" max="7944" min="7944" style="37" width="27.5703125"/>
    <col bestFit="1" customWidth="1" max="7945" min="7945" style="37" width="25"/>
    <col customWidth="1" max="8192" min="7946" style="37" width="9.140625"/>
    <col bestFit="1" customWidth="1" max="8193" min="8193" style="37" width="37.42578125"/>
    <col bestFit="1" customWidth="1" max="8194" min="8194" style="37" width="26.5703125"/>
    <col bestFit="1" customWidth="1" max="8195" min="8195" style="37" width="34.42578125"/>
    <col customWidth="1" max="8198" min="8196" style="37" width="35.85546875"/>
    <col customWidth="1" max="8199" min="8199" style="37" width="36.42578125"/>
    <col bestFit="1" customWidth="1" max="8200" min="8200" style="37" width="27.5703125"/>
    <col bestFit="1" customWidth="1" max="8201" min="8201" style="37" width="25"/>
    <col customWidth="1" max="8448" min="8202" style="37" width="9.140625"/>
    <col bestFit="1" customWidth="1" max="8449" min="8449" style="37" width="37.42578125"/>
    <col bestFit="1" customWidth="1" max="8450" min="8450" style="37" width="26.5703125"/>
    <col bestFit="1" customWidth="1" max="8451" min="8451" style="37" width="34.42578125"/>
    <col customWidth="1" max="8454" min="8452" style="37" width="35.85546875"/>
    <col customWidth="1" max="8455" min="8455" style="37" width="36.42578125"/>
    <col bestFit="1" customWidth="1" max="8456" min="8456" style="37" width="27.5703125"/>
    <col bestFit="1" customWidth="1" max="8457" min="8457" style="37" width="25"/>
    <col customWidth="1" max="8704" min="8458" style="37" width="9.140625"/>
    <col bestFit="1" customWidth="1" max="8705" min="8705" style="37" width="37.42578125"/>
    <col bestFit="1" customWidth="1" max="8706" min="8706" style="37" width="26.5703125"/>
    <col bestFit="1" customWidth="1" max="8707" min="8707" style="37" width="34.42578125"/>
    <col customWidth="1" max="8710" min="8708" style="37" width="35.85546875"/>
    <col customWidth="1" max="8711" min="8711" style="37" width="36.42578125"/>
    <col bestFit="1" customWidth="1" max="8712" min="8712" style="37" width="27.5703125"/>
    <col bestFit="1" customWidth="1" max="8713" min="8713" style="37" width="25"/>
    <col customWidth="1" max="8960" min="8714" style="37" width="9.140625"/>
    <col bestFit="1" customWidth="1" max="8961" min="8961" style="37" width="37.42578125"/>
    <col bestFit="1" customWidth="1" max="8962" min="8962" style="37" width="26.5703125"/>
    <col bestFit="1" customWidth="1" max="8963" min="8963" style="37" width="34.42578125"/>
    <col customWidth="1" max="8966" min="8964" style="37" width="35.85546875"/>
    <col customWidth="1" max="8967" min="8967" style="37" width="36.42578125"/>
    <col bestFit="1" customWidth="1" max="8968" min="8968" style="37" width="27.5703125"/>
    <col bestFit="1" customWidth="1" max="8969" min="8969" style="37" width="25"/>
    <col customWidth="1" max="9216" min="8970" style="37" width="9.140625"/>
    <col bestFit="1" customWidth="1" max="9217" min="9217" style="37" width="37.42578125"/>
    <col bestFit="1" customWidth="1" max="9218" min="9218" style="37" width="26.5703125"/>
    <col bestFit="1" customWidth="1" max="9219" min="9219" style="37" width="34.42578125"/>
    <col customWidth="1" max="9222" min="9220" style="37" width="35.85546875"/>
    <col customWidth="1" max="9223" min="9223" style="37" width="36.42578125"/>
    <col bestFit="1" customWidth="1" max="9224" min="9224" style="37" width="27.5703125"/>
    <col bestFit="1" customWidth="1" max="9225" min="9225" style="37" width="25"/>
    <col customWidth="1" max="9472" min="9226" style="37" width="9.140625"/>
    <col bestFit="1" customWidth="1" max="9473" min="9473" style="37" width="37.42578125"/>
    <col bestFit="1" customWidth="1" max="9474" min="9474" style="37" width="26.5703125"/>
    <col bestFit="1" customWidth="1" max="9475" min="9475" style="37" width="34.42578125"/>
    <col customWidth="1" max="9478" min="9476" style="37" width="35.85546875"/>
    <col customWidth="1" max="9479" min="9479" style="37" width="36.42578125"/>
    <col bestFit="1" customWidth="1" max="9480" min="9480" style="37" width="27.5703125"/>
    <col bestFit="1" customWidth="1" max="9481" min="9481" style="37" width="25"/>
    <col customWidth="1" max="9728" min="9482" style="37" width="9.140625"/>
    <col bestFit="1" customWidth="1" max="9729" min="9729" style="37" width="37.42578125"/>
    <col bestFit="1" customWidth="1" max="9730" min="9730" style="37" width="26.5703125"/>
    <col bestFit="1" customWidth="1" max="9731" min="9731" style="37" width="34.42578125"/>
    <col customWidth="1" max="9734" min="9732" style="37" width="35.85546875"/>
    <col customWidth="1" max="9735" min="9735" style="37" width="36.42578125"/>
    <col bestFit="1" customWidth="1" max="9736" min="9736" style="37" width="27.5703125"/>
    <col bestFit="1" customWidth="1" max="9737" min="9737" style="37" width="25"/>
    <col customWidth="1" max="9984" min="9738" style="37" width="9.140625"/>
    <col bestFit="1" customWidth="1" max="9985" min="9985" style="37" width="37.42578125"/>
    <col bestFit="1" customWidth="1" max="9986" min="9986" style="37" width="26.5703125"/>
    <col bestFit="1" customWidth="1" max="9987" min="9987" style="37" width="34.42578125"/>
    <col customWidth="1" max="9990" min="9988" style="37" width="35.85546875"/>
    <col customWidth="1" max="9991" min="9991" style="37" width="36.42578125"/>
    <col bestFit="1" customWidth="1" max="9992" min="9992" style="37" width="27.5703125"/>
    <col bestFit="1" customWidth="1" max="9993" min="9993" style="37" width="25"/>
    <col customWidth="1" max="10240" min="9994" style="37" width="9.140625"/>
    <col bestFit="1" customWidth="1" max="10241" min="10241" style="37" width="37.42578125"/>
    <col bestFit="1" customWidth="1" max="10242" min="10242" style="37" width="26.5703125"/>
    <col bestFit="1" customWidth="1" max="10243" min="10243" style="37" width="34.42578125"/>
    <col customWidth="1" max="10246" min="10244" style="37" width="35.85546875"/>
    <col customWidth="1" max="10247" min="10247" style="37" width="36.42578125"/>
    <col bestFit="1" customWidth="1" max="10248" min="10248" style="37" width="27.5703125"/>
    <col bestFit="1" customWidth="1" max="10249" min="10249" style="37" width="25"/>
    <col customWidth="1" max="10496" min="10250" style="37" width="9.140625"/>
    <col bestFit="1" customWidth="1" max="10497" min="10497" style="37" width="37.42578125"/>
    <col bestFit="1" customWidth="1" max="10498" min="10498" style="37" width="26.5703125"/>
    <col bestFit="1" customWidth="1" max="10499" min="10499" style="37" width="34.42578125"/>
    <col customWidth="1" max="10502" min="10500" style="37" width="35.85546875"/>
    <col customWidth="1" max="10503" min="10503" style="37" width="36.42578125"/>
    <col bestFit="1" customWidth="1" max="10504" min="10504" style="37" width="27.5703125"/>
    <col bestFit="1" customWidth="1" max="10505" min="10505" style="37" width="25"/>
    <col customWidth="1" max="10752" min="10506" style="37" width="9.140625"/>
    <col bestFit="1" customWidth="1" max="10753" min="10753" style="37" width="37.42578125"/>
    <col bestFit="1" customWidth="1" max="10754" min="10754" style="37" width="26.5703125"/>
    <col bestFit="1" customWidth="1" max="10755" min="10755" style="37" width="34.42578125"/>
    <col customWidth="1" max="10758" min="10756" style="37" width="35.85546875"/>
    <col customWidth="1" max="10759" min="10759" style="37" width="36.42578125"/>
    <col bestFit="1" customWidth="1" max="10760" min="10760" style="37" width="27.5703125"/>
    <col bestFit="1" customWidth="1" max="10761" min="10761" style="37" width="25"/>
    <col customWidth="1" max="11008" min="10762" style="37" width="9.140625"/>
    <col bestFit="1" customWidth="1" max="11009" min="11009" style="37" width="37.42578125"/>
    <col bestFit="1" customWidth="1" max="11010" min="11010" style="37" width="26.5703125"/>
    <col bestFit="1" customWidth="1" max="11011" min="11011" style="37" width="34.42578125"/>
    <col customWidth="1" max="11014" min="11012" style="37" width="35.85546875"/>
    <col customWidth="1" max="11015" min="11015" style="37" width="36.42578125"/>
    <col bestFit="1" customWidth="1" max="11016" min="11016" style="37" width="27.5703125"/>
    <col bestFit="1" customWidth="1" max="11017" min="11017" style="37" width="25"/>
    <col customWidth="1" max="11264" min="11018" style="37" width="9.140625"/>
    <col bestFit="1" customWidth="1" max="11265" min="11265" style="37" width="37.42578125"/>
    <col bestFit="1" customWidth="1" max="11266" min="11266" style="37" width="26.5703125"/>
    <col bestFit="1" customWidth="1" max="11267" min="11267" style="37" width="34.42578125"/>
    <col customWidth="1" max="11270" min="11268" style="37" width="35.85546875"/>
    <col customWidth="1" max="11271" min="11271" style="37" width="36.42578125"/>
    <col bestFit="1" customWidth="1" max="11272" min="11272" style="37" width="27.5703125"/>
    <col bestFit="1" customWidth="1" max="11273" min="11273" style="37" width="25"/>
    <col customWidth="1" max="11520" min="11274" style="37" width="9.140625"/>
    <col bestFit="1" customWidth="1" max="11521" min="11521" style="37" width="37.42578125"/>
    <col bestFit="1" customWidth="1" max="11522" min="11522" style="37" width="26.5703125"/>
    <col bestFit="1" customWidth="1" max="11523" min="11523" style="37" width="34.42578125"/>
    <col customWidth="1" max="11526" min="11524" style="37" width="35.85546875"/>
    <col customWidth="1" max="11527" min="11527" style="37" width="36.42578125"/>
    <col bestFit="1" customWidth="1" max="11528" min="11528" style="37" width="27.5703125"/>
    <col bestFit="1" customWidth="1" max="11529" min="11529" style="37" width="25"/>
    <col customWidth="1" max="11776" min="11530" style="37" width="9.140625"/>
    <col bestFit="1" customWidth="1" max="11777" min="11777" style="37" width="37.42578125"/>
    <col bestFit="1" customWidth="1" max="11778" min="11778" style="37" width="26.5703125"/>
    <col bestFit="1" customWidth="1" max="11779" min="11779" style="37" width="34.42578125"/>
    <col customWidth="1" max="11782" min="11780" style="37" width="35.85546875"/>
    <col customWidth="1" max="11783" min="11783" style="37" width="36.42578125"/>
    <col bestFit="1" customWidth="1" max="11784" min="11784" style="37" width="27.5703125"/>
    <col bestFit="1" customWidth="1" max="11785" min="11785" style="37" width="25"/>
    <col customWidth="1" max="12032" min="11786" style="37" width="9.140625"/>
    <col bestFit="1" customWidth="1" max="12033" min="12033" style="37" width="37.42578125"/>
    <col bestFit="1" customWidth="1" max="12034" min="12034" style="37" width="26.5703125"/>
    <col bestFit="1" customWidth="1" max="12035" min="12035" style="37" width="34.42578125"/>
    <col customWidth="1" max="12038" min="12036" style="37" width="35.85546875"/>
    <col customWidth="1" max="12039" min="12039" style="37" width="36.42578125"/>
    <col bestFit="1" customWidth="1" max="12040" min="12040" style="37" width="27.5703125"/>
    <col bestFit="1" customWidth="1" max="12041" min="12041" style="37" width="25"/>
    <col customWidth="1" max="12288" min="12042" style="37" width="9.140625"/>
    <col bestFit="1" customWidth="1" max="12289" min="12289" style="37" width="37.42578125"/>
    <col bestFit="1" customWidth="1" max="12290" min="12290" style="37" width="26.5703125"/>
    <col bestFit="1" customWidth="1" max="12291" min="12291" style="37" width="34.42578125"/>
    <col customWidth="1" max="12294" min="12292" style="37" width="35.85546875"/>
    <col customWidth="1" max="12295" min="12295" style="37" width="36.42578125"/>
    <col bestFit="1" customWidth="1" max="12296" min="12296" style="37" width="27.5703125"/>
    <col bestFit="1" customWidth="1" max="12297" min="12297" style="37" width="25"/>
    <col customWidth="1" max="12544" min="12298" style="37" width="9.140625"/>
    <col bestFit="1" customWidth="1" max="12545" min="12545" style="37" width="37.42578125"/>
    <col bestFit="1" customWidth="1" max="12546" min="12546" style="37" width="26.5703125"/>
    <col bestFit="1" customWidth="1" max="12547" min="12547" style="37" width="34.42578125"/>
    <col customWidth="1" max="12550" min="12548" style="37" width="35.85546875"/>
    <col customWidth="1" max="12551" min="12551" style="37" width="36.42578125"/>
    <col bestFit="1" customWidth="1" max="12552" min="12552" style="37" width="27.5703125"/>
    <col bestFit="1" customWidth="1" max="12553" min="12553" style="37" width="25"/>
    <col customWidth="1" max="12800" min="12554" style="37" width="9.140625"/>
    <col bestFit="1" customWidth="1" max="12801" min="12801" style="37" width="37.42578125"/>
    <col bestFit="1" customWidth="1" max="12802" min="12802" style="37" width="26.5703125"/>
    <col bestFit="1" customWidth="1" max="12803" min="12803" style="37" width="34.42578125"/>
    <col customWidth="1" max="12806" min="12804" style="37" width="35.85546875"/>
    <col customWidth="1" max="12807" min="12807" style="37" width="36.42578125"/>
    <col bestFit="1" customWidth="1" max="12808" min="12808" style="37" width="27.5703125"/>
    <col bestFit="1" customWidth="1" max="12809" min="12809" style="37" width="25"/>
    <col customWidth="1" max="13056" min="12810" style="37" width="9.140625"/>
    <col bestFit="1" customWidth="1" max="13057" min="13057" style="37" width="37.42578125"/>
    <col bestFit="1" customWidth="1" max="13058" min="13058" style="37" width="26.5703125"/>
    <col bestFit="1" customWidth="1" max="13059" min="13059" style="37" width="34.42578125"/>
    <col customWidth="1" max="13062" min="13060" style="37" width="35.85546875"/>
    <col customWidth="1" max="13063" min="13063" style="37" width="36.42578125"/>
    <col bestFit="1" customWidth="1" max="13064" min="13064" style="37" width="27.5703125"/>
    <col bestFit="1" customWidth="1" max="13065" min="13065" style="37" width="25"/>
    <col customWidth="1" max="13312" min="13066" style="37" width="9.140625"/>
    <col bestFit="1" customWidth="1" max="13313" min="13313" style="37" width="37.42578125"/>
    <col bestFit="1" customWidth="1" max="13314" min="13314" style="37" width="26.5703125"/>
    <col bestFit="1" customWidth="1" max="13315" min="13315" style="37" width="34.42578125"/>
    <col customWidth="1" max="13318" min="13316" style="37" width="35.85546875"/>
    <col customWidth="1" max="13319" min="13319" style="37" width="36.42578125"/>
    <col bestFit="1" customWidth="1" max="13320" min="13320" style="37" width="27.5703125"/>
    <col bestFit="1" customWidth="1" max="13321" min="13321" style="37" width="25"/>
    <col customWidth="1" max="13568" min="13322" style="37" width="9.140625"/>
    <col bestFit="1" customWidth="1" max="13569" min="13569" style="37" width="37.42578125"/>
    <col bestFit="1" customWidth="1" max="13570" min="13570" style="37" width="26.5703125"/>
    <col bestFit="1" customWidth="1" max="13571" min="13571" style="37" width="34.42578125"/>
    <col customWidth="1" max="13574" min="13572" style="37" width="35.85546875"/>
    <col customWidth="1" max="13575" min="13575" style="37" width="36.42578125"/>
    <col bestFit="1" customWidth="1" max="13576" min="13576" style="37" width="27.5703125"/>
    <col bestFit="1" customWidth="1" max="13577" min="13577" style="37" width="25"/>
    <col customWidth="1" max="13824" min="13578" style="37" width="9.140625"/>
    <col bestFit="1" customWidth="1" max="13825" min="13825" style="37" width="37.42578125"/>
    <col bestFit="1" customWidth="1" max="13826" min="13826" style="37" width="26.5703125"/>
    <col bestFit="1" customWidth="1" max="13827" min="13827" style="37" width="34.42578125"/>
    <col customWidth="1" max="13830" min="13828" style="37" width="35.85546875"/>
    <col customWidth="1" max="13831" min="13831" style="37" width="36.42578125"/>
    <col bestFit="1" customWidth="1" max="13832" min="13832" style="37" width="27.5703125"/>
    <col bestFit="1" customWidth="1" max="13833" min="13833" style="37" width="25"/>
    <col customWidth="1" max="14080" min="13834" style="37" width="9.140625"/>
    <col bestFit="1" customWidth="1" max="14081" min="14081" style="37" width="37.42578125"/>
    <col bestFit="1" customWidth="1" max="14082" min="14082" style="37" width="26.5703125"/>
    <col bestFit="1" customWidth="1" max="14083" min="14083" style="37" width="34.42578125"/>
    <col customWidth="1" max="14086" min="14084" style="37" width="35.85546875"/>
    <col customWidth="1" max="14087" min="14087" style="37" width="36.42578125"/>
    <col bestFit="1" customWidth="1" max="14088" min="14088" style="37" width="27.5703125"/>
    <col bestFit="1" customWidth="1" max="14089" min="14089" style="37" width="25"/>
    <col customWidth="1" max="14336" min="14090" style="37" width="9.140625"/>
    <col bestFit="1" customWidth="1" max="14337" min="14337" style="37" width="37.42578125"/>
    <col bestFit="1" customWidth="1" max="14338" min="14338" style="37" width="26.5703125"/>
    <col bestFit="1" customWidth="1" max="14339" min="14339" style="37" width="34.42578125"/>
    <col customWidth="1" max="14342" min="14340" style="37" width="35.85546875"/>
    <col customWidth="1" max="14343" min="14343" style="37" width="36.42578125"/>
    <col bestFit="1" customWidth="1" max="14344" min="14344" style="37" width="27.5703125"/>
    <col bestFit="1" customWidth="1" max="14345" min="14345" style="37" width="25"/>
    <col customWidth="1" max="14592" min="14346" style="37" width="9.140625"/>
    <col bestFit="1" customWidth="1" max="14593" min="14593" style="37" width="37.42578125"/>
    <col bestFit="1" customWidth="1" max="14594" min="14594" style="37" width="26.5703125"/>
    <col bestFit="1" customWidth="1" max="14595" min="14595" style="37" width="34.42578125"/>
    <col customWidth="1" max="14598" min="14596" style="37" width="35.85546875"/>
    <col customWidth="1" max="14599" min="14599" style="37" width="36.42578125"/>
    <col bestFit="1" customWidth="1" max="14600" min="14600" style="37" width="27.5703125"/>
    <col bestFit="1" customWidth="1" max="14601" min="14601" style="37" width="25"/>
    <col customWidth="1" max="14848" min="14602" style="37" width="9.140625"/>
    <col bestFit="1" customWidth="1" max="14849" min="14849" style="37" width="37.42578125"/>
    <col bestFit="1" customWidth="1" max="14850" min="14850" style="37" width="26.5703125"/>
    <col bestFit="1" customWidth="1" max="14851" min="14851" style="37" width="34.42578125"/>
    <col customWidth="1" max="14854" min="14852" style="37" width="35.85546875"/>
    <col customWidth="1" max="14855" min="14855" style="37" width="36.42578125"/>
    <col bestFit="1" customWidth="1" max="14856" min="14856" style="37" width="27.5703125"/>
    <col bestFit="1" customWidth="1" max="14857" min="14857" style="37" width="25"/>
    <col customWidth="1" max="15104" min="14858" style="37" width="9.140625"/>
    <col bestFit="1" customWidth="1" max="15105" min="15105" style="37" width="37.42578125"/>
    <col bestFit="1" customWidth="1" max="15106" min="15106" style="37" width="26.5703125"/>
    <col bestFit="1" customWidth="1" max="15107" min="15107" style="37" width="34.42578125"/>
    <col customWidth="1" max="15110" min="15108" style="37" width="35.85546875"/>
    <col customWidth="1" max="15111" min="15111" style="37" width="36.42578125"/>
    <col bestFit="1" customWidth="1" max="15112" min="15112" style="37" width="27.5703125"/>
    <col bestFit="1" customWidth="1" max="15113" min="15113" style="37" width="25"/>
    <col customWidth="1" max="15360" min="15114" style="37" width="9.140625"/>
    <col bestFit="1" customWidth="1" max="15361" min="15361" style="37" width="37.42578125"/>
    <col bestFit="1" customWidth="1" max="15362" min="15362" style="37" width="26.5703125"/>
    <col bestFit="1" customWidth="1" max="15363" min="15363" style="37" width="34.42578125"/>
    <col customWidth="1" max="15366" min="15364" style="37" width="35.85546875"/>
    <col customWidth="1" max="15367" min="15367" style="37" width="36.42578125"/>
    <col bestFit="1" customWidth="1" max="15368" min="15368" style="37" width="27.5703125"/>
    <col bestFit="1" customWidth="1" max="15369" min="15369" style="37" width="25"/>
    <col customWidth="1" max="15616" min="15370" style="37" width="9.140625"/>
    <col bestFit="1" customWidth="1" max="15617" min="15617" style="37" width="37.42578125"/>
    <col bestFit="1" customWidth="1" max="15618" min="15618" style="37" width="26.5703125"/>
    <col bestFit="1" customWidth="1" max="15619" min="15619" style="37" width="34.42578125"/>
    <col customWidth="1" max="15622" min="15620" style="37" width="35.85546875"/>
    <col customWidth="1" max="15623" min="15623" style="37" width="36.42578125"/>
    <col bestFit="1" customWidth="1" max="15624" min="15624" style="37" width="27.5703125"/>
    <col bestFit="1" customWidth="1" max="15625" min="15625" style="37" width="25"/>
    <col customWidth="1" max="15872" min="15626" style="37" width="9.140625"/>
    <col bestFit="1" customWidth="1" max="15873" min="15873" style="37" width="37.42578125"/>
    <col bestFit="1" customWidth="1" max="15874" min="15874" style="37" width="26.5703125"/>
    <col bestFit="1" customWidth="1" max="15875" min="15875" style="37" width="34.42578125"/>
    <col customWidth="1" max="15878" min="15876" style="37" width="35.85546875"/>
    <col customWidth="1" max="15879" min="15879" style="37" width="36.42578125"/>
    <col bestFit="1" customWidth="1" max="15880" min="15880" style="37" width="27.5703125"/>
    <col bestFit="1" customWidth="1" max="15881" min="15881" style="37" width="25"/>
    <col customWidth="1" max="16128" min="15882" style="37" width="9.140625"/>
    <col bestFit="1" customWidth="1" max="16129" min="16129" style="37" width="37.42578125"/>
    <col bestFit="1" customWidth="1" max="16130" min="16130" style="37" width="26.5703125"/>
    <col bestFit="1" customWidth="1" max="16131" min="16131" style="37" width="34.42578125"/>
    <col customWidth="1" max="16134" min="16132" style="37" width="35.85546875"/>
    <col customWidth="1" max="16135" min="16135" style="37" width="36.42578125"/>
    <col bestFit="1" customWidth="1" max="16136" min="16136" style="37" width="27.5703125"/>
    <col bestFit="1" customWidth="1" max="16137" min="16137" style="37" width="25"/>
    <col customWidth="1" max="16384" min="16138" style="37" width="9.140625"/>
  </cols>
  <sheetData>
    <row customHeight="1" ht="37.5" r="1" s="33" spans="1:9">
      <c r="A1" s="11" t="s">
        <v>7</v>
      </c>
      <c r="B1" s="12" t="s">
        <v>8</v>
      </c>
      <c r="C1" s="14" t="s"/>
      <c r="D1" s="13" t="s">
        <v>9</v>
      </c>
      <c r="E1" s="12" t="s">
        <v>10</v>
      </c>
      <c r="F1" s="14" t="s"/>
      <c r="G1" s="14" t="s"/>
      <c r="H1" s="14" t="s"/>
      <c r="I1" s="15" t="s"/>
    </row>
    <row customHeight="1" ht="23.25" r="2" s="33" spans="1:9">
      <c r="A2" s="16" t="s">
        <v>11</v>
      </c>
      <c r="B2" s="17" t="s">
        <v>12</v>
      </c>
      <c r="C2" s="20" t="s"/>
      <c r="D2" s="18" t="s">
        <v>13</v>
      </c>
      <c r="E2" s="19" t="n">
        <v>182.439</v>
      </c>
      <c r="F2" s="20" t="s"/>
      <c r="G2" s="20" t="s"/>
      <c r="H2" t="s"/>
      <c r="I2" s="21" t="s"/>
    </row>
    <row r="3" spans="1:9">
      <c r="A3" s="22" t="s"/>
      <c r="B3" s="23" t="s"/>
      <c r="C3" s="24" t="s"/>
      <c r="D3" s="25" t="s"/>
      <c r="E3" s="25" t="s"/>
      <c r="F3" s="25" t="s"/>
      <c r="G3" s="25" t="s"/>
      <c r="H3" s="25" t="s"/>
      <c r="I3" s="26" t="s"/>
    </row>
    <row customHeight="1" ht="15.75" r="4" s="33" spans="1:9">
      <c r="A4" s="27" t="s">
        <v>14</v>
      </c>
      <c r="B4" s="28" t="s">
        <v>15</v>
      </c>
      <c r="C4" s="29" t="s"/>
      <c r="D4" s="30" t="s"/>
      <c r="E4" s="30" t="s"/>
      <c r="F4" s="30" t="s"/>
      <c r="G4" s="30" t="s"/>
      <c r="H4" s="30" t="s"/>
      <c r="I4" s="31" t="s"/>
    </row>
    <row customHeight="1" ht="15.75" r="5" s="33" spans="1:9">
      <c r="A5" s="32" t="s"/>
      <c r="B5" s="24" t="s"/>
      <c r="C5" s="24" t="s"/>
      <c r="D5" t="s"/>
      <c r="E5" t="s"/>
      <c r="F5" t="s"/>
      <c r="G5" t="s"/>
      <c r="H5" t="s"/>
      <c r="I5" s="31" t="s"/>
    </row>
    <row customFormat="1" customHeight="1" ht="19.5" r="6" s="34" spans="1:9">
      <c r="A6" s="38" t="s">
        <v>16</v>
      </c>
      <c r="B6" s="39" t="s">
        <v>17</v>
      </c>
      <c r="C6" s="40" t="s">
        <v>18</v>
      </c>
      <c r="D6" s="40" t="s">
        <v>19</v>
      </c>
      <c r="E6" s="38" t="s">
        <v>20</v>
      </c>
      <c r="F6" s="38" t="s">
        <v>21</v>
      </c>
      <c r="G6" s="38" t="s">
        <v>22</v>
      </c>
      <c r="H6" s="41" t="s">
        <v>23</v>
      </c>
      <c r="I6" s="41" t="s">
        <v>24</v>
      </c>
    </row>
    <row customFormat="1" customHeight="1" ht="16.5" r="7" s="35" spans="1:9">
      <c r="A7" s="56" t="s">
        <v>25</v>
      </c>
      <c r="B7" s="57" t="s"/>
      <c r="C7" s="58" t="s">
        <v>26</v>
      </c>
      <c r="D7" s="59" t="n">
        <v>6</v>
      </c>
      <c r="E7" s="56" t="s">
        <v>27</v>
      </c>
      <c r="F7" s="56" t="s">
        <v>28</v>
      </c>
      <c r="G7" s="56" t="s">
        <v>29</v>
      </c>
      <c r="H7" s="60" t="s">
        <v>30</v>
      </c>
      <c r="I7" s="61" t="n">
        <v>4.86</v>
      </c>
    </row>
    <row customFormat="1" customHeight="1" ht="16.5" r="8" s="35" spans="1:9">
      <c r="A8" s="56" t="s">
        <v>31</v>
      </c>
      <c r="B8" s="57" t="s"/>
      <c r="C8" s="58" t="s">
        <v>32</v>
      </c>
      <c r="D8" s="59" t="n">
        <v>45</v>
      </c>
      <c r="E8" s="58" t="s">
        <v>33</v>
      </c>
      <c r="F8" s="58" t="s">
        <v>34</v>
      </c>
      <c r="G8" s="58" t="s">
        <v>29</v>
      </c>
      <c r="H8" s="60" t="s">
        <v>35</v>
      </c>
      <c r="I8" s="61" t="n">
        <v>14.715</v>
      </c>
    </row>
    <row customFormat="1" customHeight="1" ht="16.5" r="9" s="35" spans="1:9">
      <c r="A9" s="56" t="s">
        <v>36</v>
      </c>
      <c r="B9" s="57" t="s"/>
      <c r="C9" s="58" t="s">
        <v>37</v>
      </c>
      <c r="D9" s="59" t="n">
        <v>11</v>
      </c>
      <c r="E9" s="56" t="s">
        <v>27</v>
      </c>
      <c r="F9" s="56" t="s">
        <v>38</v>
      </c>
      <c r="G9" s="56" t="s">
        <v>29</v>
      </c>
      <c r="H9" s="60" t="s">
        <v>39</v>
      </c>
      <c r="I9" s="61" t="n">
        <v>1.881</v>
      </c>
    </row>
    <row customFormat="1" customHeight="1" ht="16.5" r="10" s="35" spans="1:9">
      <c r="A10" s="56" t="s">
        <v>40</v>
      </c>
      <c r="B10" s="57" t="s"/>
      <c r="C10" s="58" t="s">
        <v>41</v>
      </c>
      <c r="D10" s="59" t="n">
        <v>6</v>
      </c>
      <c r="E10" s="58" t="s">
        <v>33</v>
      </c>
      <c r="F10" s="58" t="s">
        <v>42</v>
      </c>
      <c r="G10" s="58" t="s">
        <v>29</v>
      </c>
      <c r="H10" s="60" t="s">
        <v>43</v>
      </c>
      <c r="I10" s="61" t="n">
        <v>3.66</v>
      </c>
    </row>
    <row customFormat="1" customHeight="1" ht="16.5" r="11" s="35" spans="1:9">
      <c r="A11" s="56" t="s">
        <v>44</v>
      </c>
      <c r="B11" s="57" t="s"/>
      <c r="C11" s="58" t="s">
        <v>45</v>
      </c>
      <c r="D11" s="59" t="n">
        <v>2</v>
      </c>
      <c r="E11" s="56" t="s">
        <v>46</v>
      </c>
      <c r="F11" s="56" t="s">
        <v>47</v>
      </c>
      <c r="G11" s="56" t="s">
        <v>29</v>
      </c>
      <c r="H11" s="60" t="s">
        <v>48</v>
      </c>
      <c r="I11" s="61" t="n">
        <v>0.2</v>
      </c>
    </row>
    <row customFormat="1" customHeight="1" ht="16.5" r="12" s="35" spans="1:9">
      <c r="A12" s="56" t="s">
        <v>49</v>
      </c>
      <c r="B12" s="57" t="s"/>
      <c r="C12" s="58" t="s">
        <v>50</v>
      </c>
      <c r="D12" s="59" t="n">
        <v>1</v>
      </c>
      <c r="E12" s="58" t="s">
        <v>51</v>
      </c>
      <c r="F12" s="58" t="s">
        <v>52</v>
      </c>
      <c r="G12" s="58" t="s">
        <v>29</v>
      </c>
      <c r="H12" s="60" t="s">
        <v>53</v>
      </c>
      <c r="I12" s="61" t="n">
        <v>3.57</v>
      </c>
    </row>
    <row customFormat="1" customHeight="1" ht="16.5" r="13" s="35" spans="1:9">
      <c r="A13" s="56" t="s">
        <v>54</v>
      </c>
      <c r="B13" s="57" t="s"/>
      <c r="C13" s="58" t="s">
        <v>55</v>
      </c>
      <c r="D13" s="59" t="n">
        <v>1</v>
      </c>
      <c r="E13" s="56" t="s">
        <v>56</v>
      </c>
      <c r="F13" s="56" t="s">
        <v>57</v>
      </c>
      <c r="G13" s="56" t="s">
        <v>29</v>
      </c>
      <c r="H13" s="60" t="s">
        <v>58</v>
      </c>
      <c r="I13" s="61" t="n">
        <v>0.19</v>
      </c>
    </row>
    <row customFormat="1" customHeight="1" ht="16.5" r="14" s="35" spans="1:9">
      <c r="A14" s="56" t="s">
        <v>59</v>
      </c>
      <c r="B14" s="57" t="s"/>
      <c r="C14" s="58" t="s">
        <v>60</v>
      </c>
      <c r="D14" s="59" t="n">
        <v>1</v>
      </c>
      <c r="E14" s="58" t="s">
        <v>27</v>
      </c>
      <c r="F14" s="58" t="s">
        <v>61</v>
      </c>
      <c r="G14" s="58" t="s">
        <v>29</v>
      </c>
      <c r="H14" s="60" t="s">
        <v>62</v>
      </c>
      <c r="I14" s="61" t="n">
        <v>0.53</v>
      </c>
    </row>
    <row customFormat="1" customHeight="1" ht="16.5" r="15" s="35" spans="1:9">
      <c r="A15" s="56" t="s">
        <v>63</v>
      </c>
      <c r="B15" s="57" t="s"/>
      <c r="C15" s="58" t="s">
        <v>64</v>
      </c>
      <c r="D15" s="59" t="n">
        <v>1</v>
      </c>
      <c r="E15" s="56" t="s">
        <v>65</v>
      </c>
      <c r="F15" s="56" t="s">
        <v>66</v>
      </c>
      <c r="G15" s="56" t="s">
        <v>29</v>
      </c>
      <c r="H15" s="60" t="s">
        <v>67</v>
      </c>
      <c r="I15" s="61" t="n">
        <v>0.36</v>
      </c>
    </row>
    <row customFormat="1" customHeight="1" ht="16.5" r="16" s="35" spans="1:9">
      <c r="A16" s="56" t="s">
        <v>68</v>
      </c>
      <c r="B16" s="57" t="s"/>
      <c r="C16" s="58" t="s">
        <v>69</v>
      </c>
      <c r="D16" s="59" t="n">
        <v>1</v>
      </c>
      <c r="E16" s="58" t="s">
        <v>70</v>
      </c>
      <c r="F16" s="58" t="s">
        <v>71</v>
      </c>
      <c r="G16" s="58" t="s">
        <v>29</v>
      </c>
      <c r="H16" s="60" t="s">
        <v>72</v>
      </c>
      <c r="I16" s="61" t="n">
        <v>0.29</v>
      </c>
    </row>
    <row customFormat="1" customHeight="1" ht="16.5" r="17" s="35" spans="1:9">
      <c r="A17" s="56" t="s">
        <v>73</v>
      </c>
      <c r="B17" s="57" t="s"/>
      <c r="C17" s="58" t="s">
        <v>74</v>
      </c>
      <c r="D17" s="59" t="n">
        <v>2</v>
      </c>
      <c r="E17" s="56" t="s">
        <v>75</v>
      </c>
      <c r="F17" s="56" t="s">
        <v>74</v>
      </c>
      <c r="G17" s="56" t="s">
        <v>29</v>
      </c>
      <c r="H17" s="60" t="s">
        <v>76</v>
      </c>
      <c r="I17" s="61" t="n">
        <v>18</v>
      </c>
    </row>
    <row customFormat="1" customHeight="1" ht="16.5" r="18" s="35" spans="1:9">
      <c r="A18" s="56" t="s">
        <v>77</v>
      </c>
      <c r="B18" s="57" t="s"/>
      <c r="C18" s="58" t="s">
        <v>78</v>
      </c>
      <c r="D18" s="59" t="n">
        <v>3</v>
      </c>
      <c r="E18" s="58" t="s">
        <v>75</v>
      </c>
      <c r="F18" s="58" t="s">
        <v>78</v>
      </c>
      <c r="G18" s="58" t="s">
        <v>29</v>
      </c>
      <c r="H18" s="60" t="s">
        <v>79</v>
      </c>
      <c r="I18" s="61" t="n">
        <v>6.09</v>
      </c>
    </row>
    <row customFormat="1" customHeight="1" ht="16.5" r="19" s="35" spans="1:9">
      <c r="A19" s="56" t="s">
        <v>80</v>
      </c>
      <c r="B19" s="57" t="s"/>
      <c r="C19" s="58" t="s">
        <v>81</v>
      </c>
      <c r="D19" s="59" t="n">
        <v>2</v>
      </c>
      <c r="E19" s="56" t="s">
        <v>82</v>
      </c>
      <c r="F19" s="56" t="s">
        <v>81</v>
      </c>
      <c r="G19" s="56" t="s">
        <v>83</v>
      </c>
      <c r="H19" s="60" t="s">
        <v>84</v>
      </c>
      <c r="I19" s="61" t="n">
        <v>13.18</v>
      </c>
    </row>
    <row customFormat="1" customHeight="1" ht="16.5" r="20" s="35" spans="1:9">
      <c r="A20" s="56" t="s"/>
      <c r="B20" s="57" t="s">
        <v>85</v>
      </c>
      <c r="C20" s="58" t="s">
        <v>86</v>
      </c>
      <c r="D20" s="59" t="n">
        <v>4</v>
      </c>
      <c r="E20" s="58" t="s">
        <v>87</v>
      </c>
      <c r="F20" s="58" t="s">
        <v>86</v>
      </c>
      <c r="G20" s="58" t="s">
        <v>29</v>
      </c>
      <c r="H20" s="60" t="s">
        <v>88</v>
      </c>
      <c r="I20" s="61" t="n">
        <v>0</v>
      </c>
    </row>
    <row customFormat="1" customHeight="1" ht="16.5" r="21" s="35" spans="1:9">
      <c r="A21" s="56" t="s">
        <v>89</v>
      </c>
      <c r="B21" s="57" t="s"/>
      <c r="C21" s="58" t="s">
        <v>90</v>
      </c>
      <c r="D21" s="59" t="n">
        <v>2</v>
      </c>
      <c r="E21" s="56" t="s">
        <v>91</v>
      </c>
      <c r="F21" s="56" t="s">
        <v>90</v>
      </c>
      <c r="G21" s="56" t="s">
        <v>29</v>
      </c>
      <c r="H21" s="60" t="s">
        <v>92</v>
      </c>
      <c r="I21" s="61" t="n">
        <v>1.58</v>
      </c>
    </row>
    <row customFormat="1" customHeight="1" ht="16.5" r="22" s="35" spans="1:9">
      <c r="A22" s="56" t="s"/>
      <c r="B22" s="57" t="s">
        <v>93</v>
      </c>
      <c r="C22" s="58" t="s">
        <v>94</v>
      </c>
      <c r="D22" s="59" t="n">
        <v>1</v>
      </c>
      <c r="E22" s="58" t="s">
        <v>95</v>
      </c>
      <c r="F22" s="58" t="s">
        <v>94</v>
      </c>
      <c r="G22" s="58" t="s"/>
      <c r="H22" s="60" t="s"/>
      <c r="I22" s="61" t="s"/>
    </row>
    <row customFormat="1" customHeight="1" ht="16.5" r="23" s="35" spans="1:9">
      <c r="A23" s="56" t="s">
        <v>96</v>
      </c>
      <c r="B23" s="57" t="s"/>
      <c r="C23" s="58" t="s">
        <v>97</v>
      </c>
      <c r="D23" s="59" t="n">
        <v>1</v>
      </c>
      <c r="E23" s="56" t="s">
        <v>91</v>
      </c>
      <c r="F23" s="56" t="s">
        <v>97</v>
      </c>
      <c r="G23" s="56" t="s">
        <v>29</v>
      </c>
      <c r="H23" s="60" t="s">
        <v>98</v>
      </c>
      <c r="I23" s="61" t="n">
        <v>0.97</v>
      </c>
    </row>
    <row customFormat="1" customHeight="1" ht="16.5" r="24" s="35" spans="1:9">
      <c r="A24" s="56" t="s">
        <v>99</v>
      </c>
      <c r="B24" s="57" t="s"/>
      <c r="C24" s="58" t="s">
        <v>100</v>
      </c>
      <c r="D24" s="59" t="n">
        <v>2</v>
      </c>
      <c r="E24" s="58" t="s">
        <v>101</v>
      </c>
      <c r="F24" s="58" t="s">
        <v>102</v>
      </c>
      <c r="G24" s="58" t="s">
        <v>29</v>
      </c>
      <c r="H24" s="60" t="s">
        <v>103</v>
      </c>
      <c r="I24" s="61" t="n">
        <v>8.26</v>
      </c>
    </row>
    <row customFormat="1" customHeight="1" ht="16.5" r="25" s="35" spans="1:9">
      <c r="A25" s="56" t="s">
        <v>104</v>
      </c>
      <c r="B25" s="57" t="s"/>
      <c r="C25" s="58" t="s">
        <v>105</v>
      </c>
      <c r="D25" s="59" t="n">
        <v>1</v>
      </c>
      <c r="E25" s="56" t="s">
        <v>87</v>
      </c>
      <c r="F25" s="56" t="s">
        <v>106</v>
      </c>
      <c r="G25" s="56" t="s">
        <v>29</v>
      </c>
      <c r="H25" s="60" t="s">
        <v>107</v>
      </c>
      <c r="I25" s="61" t="n">
        <v>1.31</v>
      </c>
    </row>
    <row customFormat="1" customHeight="1" ht="16.5" r="26" s="35" spans="1:9">
      <c r="A26" s="56" t="s">
        <v>108</v>
      </c>
      <c r="B26" s="57" t="s"/>
      <c r="C26" s="58" t="s">
        <v>109</v>
      </c>
      <c r="D26" s="59" t="n">
        <v>1</v>
      </c>
      <c r="E26" s="58" t="s">
        <v>75</v>
      </c>
      <c r="F26" s="58" t="s">
        <v>110</v>
      </c>
      <c r="G26" s="58" t="s">
        <v>29</v>
      </c>
      <c r="H26" s="60" t="s">
        <v>111</v>
      </c>
      <c r="I26" s="61" t="n">
        <v>4.23</v>
      </c>
    </row>
    <row customFormat="1" customHeight="1" ht="16.5" r="27" s="35" spans="1:9">
      <c r="A27" s="56" t="s">
        <v>112</v>
      </c>
      <c r="B27" s="57" t="s">
        <v>113</v>
      </c>
      <c r="C27" s="58" t="s">
        <v>114</v>
      </c>
      <c r="D27" s="59" t="n">
        <v>19</v>
      </c>
      <c r="E27" s="56" t="s">
        <v>115</v>
      </c>
      <c r="F27" s="56" t="s">
        <v>116</v>
      </c>
      <c r="G27" s="56" t="s">
        <v>29</v>
      </c>
      <c r="H27" s="60" t="s">
        <v>117</v>
      </c>
      <c r="I27" s="61" t="n">
        <v>1.102</v>
      </c>
    </row>
    <row customFormat="1" customHeight="1" ht="16.5" r="28" s="35" spans="1:9">
      <c r="A28" s="56" t="s">
        <v>118</v>
      </c>
      <c r="B28" s="57" t="s"/>
      <c r="C28" s="58" t="s">
        <v>119</v>
      </c>
      <c r="D28" s="59" t="n">
        <v>1</v>
      </c>
      <c r="E28" s="58" t="s">
        <v>75</v>
      </c>
      <c r="F28" s="58" t="s">
        <v>119</v>
      </c>
      <c r="G28" s="58" t="s">
        <v>29</v>
      </c>
      <c r="H28" s="60" t="s">
        <v>120</v>
      </c>
      <c r="I28" s="61" t="n">
        <v>0.26</v>
      </c>
    </row>
    <row customFormat="1" customHeight="1" ht="16.5" r="29" s="35" spans="1:9">
      <c r="A29" s="56" t="s">
        <v>121</v>
      </c>
      <c r="B29" s="57" t="s"/>
      <c r="C29" s="58" t="s">
        <v>122</v>
      </c>
      <c r="D29" s="59" t="n">
        <v>2</v>
      </c>
      <c r="E29" s="56" t="s">
        <v>123</v>
      </c>
      <c r="F29" s="56" t="s">
        <v>124</v>
      </c>
      <c r="G29" s="56" t="s">
        <v>29</v>
      </c>
      <c r="H29" s="60" t="s">
        <v>125</v>
      </c>
      <c r="I29" s="61" t="n">
        <v>0.34</v>
      </c>
    </row>
    <row customFormat="1" customHeight="1" ht="16.5" r="30" s="35" spans="1:9">
      <c r="A30" s="56" t="s">
        <v>126</v>
      </c>
      <c r="B30" s="57" t="s"/>
      <c r="C30" s="58" t="s">
        <v>127</v>
      </c>
      <c r="D30" s="59" t="n">
        <v>2</v>
      </c>
      <c r="E30" s="58" t="s">
        <v>123</v>
      </c>
      <c r="F30" s="58" t="s">
        <v>128</v>
      </c>
      <c r="G30" s="58" t="s">
        <v>29</v>
      </c>
      <c r="H30" s="60" t="s">
        <v>129</v>
      </c>
      <c r="I30" s="61" t="n">
        <v>2.46</v>
      </c>
    </row>
    <row customFormat="1" customHeight="1" ht="16.5" r="31" s="35" spans="1:9">
      <c r="A31" s="56" t="s">
        <v>130</v>
      </c>
      <c r="B31" s="57" t="s"/>
      <c r="C31" s="58" t="s">
        <v>131</v>
      </c>
      <c r="D31" s="59" t="n">
        <v>5</v>
      </c>
      <c r="E31" s="56" t="s">
        <v>115</v>
      </c>
      <c r="F31" s="56" t="s">
        <v>131</v>
      </c>
      <c r="G31" s="56" t="s">
        <v>29</v>
      </c>
      <c r="H31" s="60" t="s">
        <v>132</v>
      </c>
      <c r="I31" s="61" t="n">
        <v>2.55</v>
      </c>
    </row>
    <row customFormat="1" customHeight="1" ht="16.5" r="32" s="35" spans="1:9">
      <c r="A32" s="56" t="s">
        <v>133</v>
      </c>
      <c r="B32" s="57" t="s"/>
      <c r="C32" s="58" t="s">
        <v>134</v>
      </c>
      <c r="D32" s="59" t="n">
        <v>4</v>
      </c>
      <c r="E32" s="58" t="s">
        <v>135</v>
      </c>
      <c r="F32" s="58" t="s">
        <v>136</v>
      </c>
      <c r="G32" s="58" t="s">
        <v>29</v>
      </c>
      <c r="H32" s="60" t="s">
        <v>137</v>
      </c>
      <c r="I32" s="61" t="n">
        <v>2.32</v>
      </c>
    </row>
    <row customFormat="1" customHeight="1" ht="16.5" r="33" s="35" spans="1:9">
      <c r="A33" s="56" t="s">
        <v>138</v>
      </c>
      <c r="B33" s="57" t="s"/>
      <c r="C33" s="58" t="s">
        <v>139</v>
      </c>
      <c r="D33" s="59" t="n">
        <v>3</v>
      </c>
      <c r="E33" s="56" t="s">
        <v>140</v>
      </c>
      <c r="F33" s="56" t="s">
        <v>141</v>
      </c>
      <c r="G33" s="56" t="s">
        <v>29</v>
      </c>
      <c r="H33" s="60" t="s">
        <v>142</v>
      </c>
      <c r="I33" s="61" t="n">
        <v>1.14</v>
      </c>
    </row>
    <row customFormat="1" customHeight="1" ht="16.5" r="34" s="35" spans="1:9">
      <c r="A34" s="56" t="s">
        <v>143</v>
      </c>
      <c r="B34" s="57" t="s"/>
      <c r="C34" s="58" t="s">
        <v>144</v>
      </c>
      <c r="D34" s="59" t="n">
        <v>1</v>
      </c>
      <c r="E34" s="58" t="s">
        <v>140</v>
      </c>
      <c r="F34" s="58" t="s">
        <v>145</v>
      </c>
      <c r="G34" s="58" t="s">
        <v>29</v>
      </c>
      <c r="H34" s="60" t="s">
        <v>146</v>
      </c>
      <c r="I34" s="61" t="n">
        <v>0.31</v>
      </c>
    </row>
    <row customFormat="1" customHeight="1" ht="16.5" r="35" s="35" spans="1:9">
      <c r="A35" s="56" t="s">
        <v>147</v>
      </c>
      <c r="B35" s="57" t="s"/>
      <c r="C35" s="58" t="s">
        <v>148</v>
      </c>
      <c r="D35" s="59" t="n">
        <v>1</v>
      </c>
      <c r="E35" s="56" t="s">
        <v>140</v>
      </c>
      <c r="F35" s="56" t="s">
        <v>149</v>
      </c>
      <c r="G35" s="56" t="s">
        <v>29</v>
      </c>
      <c r="H35" s="60" t="s">
        <v>150</v>
      </c>
      <c r="I35" s="61" t="n">
        <v>0.35</v>
      </c>
    </row>
    <row customFormat="1" customHeight="1" ht="16.5" r="36" s="35" spans="1:9">
      <c r="A36" s="56" t="s">
        <v>151</v>
      </c>
      <c r="B36" s="57" t="s"/>
      <c r="C36" s="58" t="s">
        <v>152</v>
      </c>
      <c r="D36" s="59" t="n">
        <v>2</v>
      </c>
      <c r="E36" s="58" t="s">
        <v>153</v>
      </c>
      <c r="F36" s="58" t="s">
        <v>154</v>
      </c>
      <c r="G36" s="58" t="s">
        <v>29</v>
      </c>
      <c r="H36" s="60" t="s">
        <v>155</v>
      </c>
      <c r="I36" s="61" t="n">
        <v>0.24</v>
      </c>
    </row>
    <row customFormat="1" customHeight="1" ht="16.5" r="37" s="35" spans="1:9">
      <c r="A37" s="56" t="s">
        <v>156</v>
      </c>
      <c r="B37" s="57" t="s"/>
      <c r="C37" s="58" t="s">
        <v>157</v>
      </c>
      <c r="D37" s="59" t="n">
        <v>19</v>
      </c>
      <c r="E37" s="56" t="s">
        <v>115</v>
      </c>
      <c r="F37" s="56" t="s">
        <v>158</v>
      </c>
      <c r="G37" s="56" t="s">
        <v>29</v>
      </c>
      <c r="H37" s="60" t="s">
        <v>159</v>
      </c>
      <c r="I37" s="61" t="n">
        <v>3.021</v>
      </c>
    </row>
    <row customFormat="1" customHeight="1" ht="16.5" r="38" s="35" spans="1:9">
      <c r="A38" s="56" t="s">
        <v>160</v>
      </c>
      <c r="B38" s="57" t="s"/>
      <c r="C38" s="58" t="s">
        <v>161</v>
      </c>
      <c r="D38" s="59" t="n">
        <v>6</v>
      </c>
      <c r="E38" s="58" t="s">
        <v>162</v>
      </c>
      <c r="F38" s="58" t="s">
        <v>163</v>
      </c>
      <c r="G38" s="58" t="s">
        <v>29</v>
      </c>
      <c r="H38" s="60" t="s">
        <v>164</v>
      </c>
      <c r="I38" s="61" t="n">
        <v>0.6</v>
      </c>
    </row>
    <row customFormat="1" customHeight="1" ht="16.5" r="39" s="35" spans="1:9">
      <c r="A39" s="56" t="s">
        <v>165</v>
      </c>
      <c r="B39" s="57" t="s"/>
      <c r="C39" s="58" t="s">
        <v>166</v>
      </c>
      <c r="D39" s="59" t="n">
        <v>2</v>
      </c>
      <c r="E39" s="56" t="s">
        <v>162</v>
      </c>
      <c r="F39" s="56" t="s">
        <v>167</v>
      </c>
      <c r="G39" s="56" t="s">
        <v>29</v>
      </c>
      <c r="H39" s="60" t="s">
        <v>168</v>
      </c>
      <c r="I39" s="61" t="n">
        <v>0.2</v>
      </c>
    </row>
    <row customFormat="1" customHeight="1" ht="16.5" r="40" s="35" spans="1:9">
      <c r="A40" s="56" t="s">
        <v>169</v>
      </c>
      <c r="B40" s="57" t="s"/>
      <c r="C40" s="58" t="s">
        <v>170</v>
      </c>
      <c r="D40" s="59" t="n">
        <v>1</v>
      </c>
      <c r="E40" s="58" t="s">
        <v>162</v>
      </c>
      <c r="F40" s="58" t="s">
        <v>171</v>
      </c>
      <c r="G40" s="58" t="s">
        <v>29</v>
      </c>
      <c r="H40" s="60" t="s">
        <v>172</v>
      </c>
      <c r="I40" s="61" t="n">
        <v>0.1</v>
      </c>
    </row>
    <row customFormat="1" customHeight="1" ht="16.5" r="41" s="35" spans="1:9">
      <c r="A41" s="56" t="s">
        <v>173</v>
      </c>
      <c r="B41" s="57" t="s"/>
      <c r="C41" s="58" t="s">
        <v>174</v>
      </c>
      <c r="D41" s="59" t="n">
        <v>3</v>
      </c>
      <c r="E41" s="56" t="s">
        <v>115</v>
      </c>
      <c r="F41" s="56" t="s">
        <v>175</v>
      </c>
      <c r="G41" s="56" t="s">
        <v>29</v>
      </c>
      <c r="H41" s="60" t="s">
        <v>176</v>
      </c>
      <c r="I41" s="61" t="n">
        <v>0.3</v>
      </c>
    </row>
    <row customFormat="1" customHeight="1" ht="16.5" r="42" s="35" spans="1:9">
      <c r="A42" s="56" t="s">
        <v>177</v>
      </c>
      <c r="B42" s="57" t="s"/>
      <c r="C42" s="58" t="s">
        <v>178</v>
      </c>
      <c r="D42" s="59" t="n">
        <v>1</v>
      </c>
      <c r="E42" s="58" t="s">
        <v>115</v>
      </c>
      <c r="F42" s="58" t="s">
        <v>179</v>
      </c>
      <c r="G42" s="58" t="s">
        <v>29</v>
      </c>
      <c r="H42" s="60" t="s">
        <v>180</v>
      </c>
      <c r="I42" s="61" t="n">
        <v>0.1</v>
      </c>
    </row>
    <row customFormat="1" customHeight="1" ht="16.5" r="43" s="35" spans="1:9">
      <c r="A43" s="56" t="s">
        <v>181</v>
      </c>
      <c r="B43" s="57" t="s"/>
      <c r="C43" s="58" t="s">
        <v>182</v>
      </c>
      <c r="D43" s="59" t="n">
        <v>7</v>
      </c>
      <c r="E43" s="56" t="s">
        <v>162</v>
      </c>
      <c r="F43" s="56" t="s">
        <v>183</v>
      </c>
      <c r="G43" s="56" t="s">
        <v>29</v>
      </c>
      <c r="H43" s="60" t="s">
        <v>184</v>
      </c>
      <c r="I43" s="61" t="n">
        <v>0.7</v>
      </c>
    </row>
    <row customFormat="1" customHeight="1" ht="16.5" r="44" s="35" spans="1:9">
      <c r="A44" s="56" t="s">
        <v>185</v>
      </c>
      <c r="B44" s="57" t="s"/>
      <c r="C44" s="58" t="s">
        <v>186</v>
      </c>
      <c r="D44" s="59" t="n">
        <v>1</v>
      </c>
      <c r="E44" s="58" t="s">
        <v>162</v>
      </c>
      <c r="F44" s="58" t="s">
        <v>187</v>
      </c>
      <c r="G44" s="58" t="s">
        <v>29</v>
      </c>
      <c r="H44" s="60" t="s">
        <v>188</v>
      </c>
      <c r="I44" s="61" t="n">
        <v>0.1</v>
      </c>
    </row>
    <row customFormat="1" customHeight="1" ht="16.5" r="45" s="35" spans="1:9">
      <c r="A45" s="56" t="s">
        <v>189</v>
      </c>
      <c r="B45" s="57" t="s"/>
      <c r="C45" s="58" t="s">
        <v>190</v>
      </c>
      <c r="D45" s="59" t="n">
        <v>8</v>
      </c>
      <c r="E45" s="56" t="s">
        <v>115</v>
      </c>
      <c r="F45" s="56" t="s">
        <v>191</v>
      </c>
      <c r="G45" s="56" t="s">
        <v>29</v>
      </c>
      <c r="H45" s="60" t="s">
        <v>192</v>
      </c>
      <c r="I45" s="61" t="n">
        <v>0.8</v>
      </c>
    </row>
    <row customFormat="1" customHeight="1" ht="16.5" r="46" s="35" spans="1:9">
      <c r="A46" s="56" t="s">
        <v>193</v>
      </c>
      <c r="B46" s="57" t="s"/>
      <c r="C46" s="58" t="s">
        <v>194</v>
      </c>
      <c r="D46" s="59" t="n">
        <v>4</v>
      </c>
      <c r="E46" s="58" t="s">
        <v>115</v>
      </c>
      <c r="F46" s="58" t="s">
        <v>195</v>
      </c>
      <c r="G46" s="58" t="s">
        <v>29</v>
      </c>
      <c r="H46" s="60" t="s">
        <v>196</v>
      </c>
      <c r="I46" s="61" t="n">
        <v>1.44</v>
      </c>
    </row>
    <row customFormat="1" customHeight="1" ht="16.5" r="47" s="35" spans="1:9">
      <c r="A47" s="56" t="s">
        <v>197</v>
      </c>
      <c r="B47" s="57" t="s"/>
      <c r="C47" s="58" t="s">
        <v>198</v>
      </c>
      <c r="D47" s="59" t="n">
        <v>2</v>
      </c>
      <c r="E47" s="56" t="s">
        <v>115</v>
      </c>
      <c r="F47" s="56" t="s">
        <v>199</v>
      </c>
      <c r="G47" s="56" t="s">
        <v>29</v>
      </c>
      <c r="H47" s="60" t="s">
        <v>200</v>
      </c>
      <c r="I47" s="61" t="n">
        <v>0.2</v>
      </c>
    </row>
    <row customFormat="1" customHeight="1" ht="16.5" r="48" s="35" spans="1:9">
      <c r="A48" s="56" t="s">
        <v>201</v>
      </c>
      <c r="B48" s="57" t="s"/>
      <c r="C48" s="58" t="s">
        <v>202</v>
      </c>
      <c r="D48" s="59" t="n">
        <v>2</v>
      </c>
      <c r="E48" s="58" t="s">
        <v>162</v>
      </c>
      <c r="F48" s="58" t="s">
        <v>203</v>
      </c>
      <c r="G48" s="58" t="s">
        <v>29</v>
      </c>
      <c r="H48" s="60" t="s">
        <v>204</v>
      </c>
      <c r="I48" s="61" t="n">
        <v>0.2</v>
      </c>
    </row>
    <row customFormat="1" customHeight="1" ht="16.5" r="49" s="35" spans="1:9">
      <c r="A49" s="56" t="s">
        <v>205</v>
      </c>
      <c r="B49" s="57" t="s"/>
      <c r="C49" s="58" t="s">
        <v>206</v>
      </c>
      <c r="D49" s="59" t="n">
        <v>1</v>
      </c>
      <c r="E49" s="56" t="s">
        <v>115</v>
      </c>
      <c r="F49" s="56" t="s">
        <v>207</v>
      </c>
      <c r="G49" s="56" t="s">
        <v>29</v>
      </c>
      <c r="H49" s="60" t="s">
        <v>208</v>
      </c>
      <c r="I49" s="61" t="n">
        <v>0.36</v>
      </c>
    </row>
    <row customFormat="1" customHeight="1" ht="16.5" r="50" s="35" spans="1:9">
      <c r="A50" s="56" t="s">
        <v>209</v>
      </c>
      <c r="B50" s="57" t="s"/>
      <c r="C50" s="58" t="s">
        <v>210</v>
      </c>
      <c r="D50" s="59" t="n">
        <v>1</v>
      </c>
      <c r="E50" s="58" t="s">
        <v>162</v>
      </c>
      <c r="F50" s="58" t="s">
        <v>211</v>
      </c>
      <c r="G50" s="58" t="s">
        <v>29</v>
      </c>
      <c r="H50" s="60" t="s">
        <v>212</v>
      </c>
      <c r="I50" s="61" t="n">
        <v>0.1</v>
      </c>
    </row>
    <row customFormat="1" customHeight="1" ht="16.5" r="51" s="35" spans="1:9">
      <c r="A51" s="56" t="s">
        <v>213</v>
      </c>
      <c r="B51" s="57" t="s">
        <v>214</v>
      </c>
      <c r="C51" s="58" t="s">
        <v>215</v>
      </c>
      <c r="D51" s="59" t="n">
        <v>3</v>
      </c>
      <c r="E51" s="56" t="s">
        <v>115</v>
      </c>
      <c r="F51" s="56" t="s">
        <v>216</v>
      </c>
      <c r="G51" s="56" t="s">
        <v>29</v>
      </c>
      <c r="H51" s="60" t="s">
        <v>217</v>
      </c>
      <c r="I51" s="61" t="n">
        <v>0.3</v>
      </c>
    </row>
    <row customFormat="1" customHeight="1" ht="16.5" r="52" s="35" spans="1:9">
      <c r="A52" s="56" t="s">
        <v>218</v>
      </c>
      <c r="B52" s="57" t="s"/>
      <c r="C52" s="58" t="s">
        <v>219</v>
      </c>
      <c r="D52" s="59" t="n">
        <v>2</v>
      </c>
      <c r="E52" s="58" t="s">
        <v>115</v>
      </c>
      <c r="F52" s="58" t="s">
        <v>220</v>
      </c>
      <c r="G52" s="58" t="s">
        <v>29</v>
      </c>
      <c r="H52" s="60" t="s">
        <v>221</v>
      </c>
      <c r="I52" s="61" t="n">
        <v>0.2</v>
      </c>
    </row>
    <row customFormat="1" customHeight="1" ht="16.5" r="53" s="35" spans="1:9">
      <c r="A53" s="56" t="s"/>
      <c r="B53" s="57" t="s">
        <v>222</v>
      </c>
      <c r="C53" s="58" t="s">
        <v>223</v>
      </c>
      <c r="D53" s="59" t="n">
        <v>2</v>
      </c>
      <c r="E53" s="56" t="s">
        <v>115</v>
      </c>
      <c r="F53" s="56" t="s">
        <v>224</v>
      </c>
      <c r="G53" s="56" t="s">
        <v>29</v>
      </c>
      <c r="H53" s="60" t="s">
        <v>225</v>
      </c>
      <c r="I53" s="61" t="n">
        <v>0.2</v>
      </c>
    </row>
    <row customFormat="1" customHeight="1" ht="16.5" r="54" s="35" spans="1:9">
      <c r="A54" s="56" t="s">
        <v>226</v>
      </c>
      <c r="B54" s="57" t="s"/>
      <c r="C54" s="58" t="s">
        <v>227</v>
      </c>
      <c r="D54" s="59" t="n">
        <v>3</v>
      </c>
      <c r="E54" s="58" t="s">
        <v>228</v>
      </c>
      <c r="F54" s="58" t="s">
        <v>227</v>
      </c>
      <c r="G54" s="58" t="s">
        <v>29</v>
      </c>
      <c r="H54" s="60" t="s">
        <v>229</v>
      </c>
      <c r="I54" s="61" t="n">
        <v>19.23</v>
      </c>
    </row>
    <row customFormat="1" customHeight="1" ht="16.5" r="55" s="35" spans="1:9">
      <c r="A55" s="56" t="s">
        <v>230</v>
      </c>
      <c r="B55" s="57" t="s"/>
      <c r="C55" s="58" t="s">
        <v>231</v>
      </c>
      <c r="D55" s="59" t="n">
        <v>1</v>
      </c>
      <c r="E55" s="56" t="s">
        <v>232</v>
      </c>
      <c r="F55" s="56" t="s">
        <v>231</v>
      </c>
      <c r="G55" s="56" t="s">
        <v>29</v>
      </c>
      <c r="H55" s="60" t="s">
        <v>233</v>
      </c>
      <c r="I55" s="61" t="n">
        <v>1.58</v>
      </c>
    </row>
    <row customFormat="1" customHeight="1" ht="16.5" r="56" s="35" spans="1:9">
      <c r="A56" s="56" t="s">
        <v>234</v>
      </c>
      <c r="B56" s="57" t="s"/>
      <c r="C56" s="58" t="s">
        <v>235</v>
      </c>
      <c r="D56" s="59" t="n">
        <v>2</v>
      </c>
      <c r="E56" s="58" t="s">
        <v>236</v>
      </c>
      <c r="F56" s="58" t="s">
        <v>237</v>
      </c>
      <c r="G56" s="58" t="s">
        <v>29</v>
      </c>
      <c r="H56" s="60" t="s">
        <v>238</v>
      </c>
      <c r="I56" s="61" t="n">
        <v>4.54</v>
      </c>
    </row>
    <row customFormat="1" customHeight="1" ht="16.5" r="57" s="35" spans="1:9">
      <c r="A57" s="56" t="s">
        <v>239</v>
      </c>
      <c r="B57" s="57" t="s"/>
      <c r="C57" s="58" t="s">
        <v>240</v>
      </c>
      <c r="D57" s="59" t="n">
        <v>2</v>
      </c>
      <c r="E57" s="56" t="s">
        <v>241</v>
      </c>
      <c r="F57" s="56" t="s">
        <v>240</v>
      </c>
      <c r="G57" s="56" t="s">
        <v>29</v>
      </c>
      <c r="H57" s="60" t="s">
        <v>242</v>
      </c>
      <c r="I57" s="61" t="n">
        <v>13.56</v>
      </c>
    </row>
    <row customFormat="1" customHeight="1" ht="16.5" r="58" s="35" spans="1:9">
      <c r="A58" s="56" t="s">
        <v>243</v>
      </c>
      <c r="B58" s="57" t="s"/>
      <c r="C58" s="58" t="s">
        <v>244</v>
      </c>
      <c r="D58" s="59" t="n">
        <v>5</v>
      </c>
      <c r="E58" s="58" t="s">
        <v>236</v>
      </c>
      <c r="F58" s="58" t="s">
        <v>244</v>
      </c>
      <c r="G58" s="58" t="s">
        <v>29</v>
      </c>
      <c r="H58" s="60" t="s">
        <v>245</v>
      </c>
      <c r="I58" s="61" t="n">
        <v>3</v>
      </c>
    </row>
    <row customFormat="1" customHeight="1" ht="16.5" r="59" s="35" spans="1:9">
      <c r="A59" s="56" t="s">
        <v>246</v>
      </c>
      <c r="B59" s="57" t="s"/>
      <c r="C59" s="58" t="s">
        <v>247</v>
      </c>
      <c r="D59" s="59" t="n">
        <v>2</v>
      </c>
      <c r="E59" s="56" t="s">
        <v>236</v>
      </c>
      <c r="F59" s="56" t="s">
        <v>248</v>
      </c>
      <c r="G59" s="56" t="s">
        <v>29</v>
      </c>
      <c r="H59" s="60" t="s">
        <v>249</v>
      </c>
      <c r="I59" s="61" t="n">
        <v>3.26</v>
      </c>
    </row>
    <row customFormat="1" customHeight="1" ht="16.5" r="60" s="35" spans="1:9">
      <c r="A60" s="56" t="s">
        <v>250</v>
      </c>
      <c r="B60" s="57" t="s"/>
      <c r="C60" s="58" t="s">
        <v>251</v>
      </c>
      <c r="D60" s="59" t="n">
        <v>5</v>
      </c>
      <c r="E60" s="58" t="s">
        <v>252</v>
      </c>
      <c r="F60" s="58" t="s">
        <v>251</v>
      </c>
      <c r="G60" s="58" t="s">
        <v>29</v>
      </c>
      <c r="H60" s="60" t="s">
        <v>253</v>
      </c>
      <c r="I60" s="61" t="n">
        <v>5.05</v>
      </c>
    </row>
    <row customFormat="1" customHeight="1" ht="16.5" r="61" s="35" spans="1:9">
      <c r="A61" s="56" t="s">
        <v>254</v>
      </c>
      <c r="B61" s="57" t="s"/>
      <c r="C61" s="58" t="s">
        <v>255</v>
      </c>
      <c r="D61" s="59" t="n">
        <v>1</v>
      </c>
      <c r="E61" s="56" t="s">
        <v>256</v>
      </c>
      <c r="F61" s="56" t="s">
        <v>257</v>
      </c>
      <c r="G61" s="56" t="s">
        <v>29</v>
      </c>
      <c r="H61" s="60" t="s">
        <v>258</v>
      </c>
      <c r="I61" s="61" t="n">
        <v>8.75</v>
      </c>
    </row>
    <row customFormat="1" customHeight="1" ht="16.5" r="62" s="35" spans="1:9">
      <c r="A62" s="56" t="s">
        <v>259</v>
      </c>
      <c r="B62" s="57" t="s"/>
      <c r="C62" s="58" t="s">
        <v>260</v>
      </c>
      <c r="D62" s="59" t="n">
        <v>1</v>
      </c>
      <c r="E62" s="58" t="s">
        <v>261</v>
      </c>
      <c r="F62" s="58" t="s">
        <v>260</v>
      </c>
      <c r="G62" s="58" t="s">
        <v>29</v>
      </c>
      <c r="H62" s="60" t="s">
        <v>262</v>
      </c>
      <c r="I62" s="61" t="n">
        <v>0.28</v>
      </c>
    </row>
    <row customFormat="1" customHeight="1" ht="16.5" r="63" s="35" spans="1:9">
      <c r="A63" s="56" t="s">
        <v>263</v>
      </c>
      <c r="B63" s="57" t="s"/>
      <c r="C63" s="58" t="s">
        <v>264</v>
      </c>
      <c r="D63" s="59" t="n">
        <v>1</v>
      </c>
      <c r="E63" s="56" t="s">
        <v>75</v>
      </c>
      <c r="F63" s="56" t="s">
        <v>265</v>
      </c>
      <c r="G63" s="56" t="s">
        <v>29</v>
      </c>
      <c r="H63" s="60" t="s">
        <v>266</v>
      </c>
      <c r="I63" s="61" t="n">
        <v>4.13</v>
      </c>
    </row>
    <row customFormat="1" customHeight="1" ht="16.5" r="64" s="35" spans="1:9">
      <c r="A64" s="56" t="s">
        <v>267</v>
      </c>
      <c r="B64" s="57" t="s"/>
      <c r="C64" s="58" t="s">
        <v>268</v>
      </c>
      <c r="D64" s="59" t="n">
        <v>1</v>
      </c>
      <c r="E64" s="58" t="s">
        <v>232</v>
      </c>
      <c r="F64" s="58" t="s">
        <v>269</v>
      </c>
      <c r="G64" s="58" t="s">
        <v>29</v>
      </c>
      <c r="H64" s="60" t="s">
        <v>270</v>
      </c>
      <c r="I64" s="61" t="n">
        <v>3.36</v>
      </c>
    </row>
    <row customFormat="1" customHeight="1" ht="16.5" r="65" s="35" spans="1:9">
      <c r="A65" s="56" t="s">
        <v>271</v>
      </c>
      <c r="B65" s="57" t="s"/>
      <c r="C65" s="58" t="s">
        <v>272</v>
      </c>
      <c r="D65" s="59" t="n">
        <v>1</v>
      </c>
      <c r="E65" s="56" t="s">
        <v>261</v>
      </c>
      <c r="F65" s="56" t="s">
        <v>273</v>
      </c>
      <c r="G65" s="56" t="s">
        <v>29</v>
      </c>
      <c r="H65" s="60" t="s">
        <v>274</v>
      </c>
      <c r="I65" s="61" t="n">
        <v>0.39</v>
      </c>
    </row>
    <row customFormat="1" customHeight="1" ht="16.5" r="66" s="35" spans="1:9">
      <c r="A66" s="56" t="s">
        <v>275</v>
      </c>
      <c r="B66" s="57" t="s"/>
      <c r="C66" s="58" t="s">
        <v>276</v>
      </c>
      <c r="D66" s="59" t="n">
        <v>1</v>
      </c>
      <c r="E66" s="58" t="s">
        <v>261</v>
      </c>
      <c r="F66" s="58" t="s">
        <v>277</v>
      </c>
      <c r="G66" s="58" t="s">
        <v>29</v>
      </c>
      <c r="H66" s="60" t="s">
        <v>278</v>
      </c>
      <c r="I66" s="61" t="n">
        <v>3.86</v>
      </c>
    </row>
    <row customFormat="1" customHeight="1" ht="16.5" r="67" s="35" spans="1:9">
      <c r="A67" s="56" t="s">
        <v>279</v>
      </c>
      <c r="B67" s="57" t="s"/>
      <c r="C67" s="58" t="s">
        <v>280</v>
      </c>
      <c r="D67" s="59" t="n">
        <v>1</v>
      </c>
      <c r="E67" s="56" t="s">
        <v>281</v>
      </c>
      <c r="F67" s="56" t="s">
        <v>282</v>
      </c>
      <c r="G67" s="56" t="s">
        <v>29</v>
      </c>
      <c r="H67" s="60" t="s">
        <v>283</v>
      </c>
      <c r="I67" s="61" t="n">
        <v>1.5</v>
      </c>
    </row>
    <row customFormat="1" customHeight="1" ht="16.5" r="68" s="35" spans="1:9">
      <c r="A68" s="56" t="s">
        <v>284</v>
      </c>
      <c r="B68" s="57" t="s"/>
      <c r="C68" s="58" t="s">
        <v>285</v>
      </c>
      <c r="D68" s="59" t="n">
        <v>1</v>
      </c>
      <c r="E68" s="58" t="s">
        <v>236</v>
      </c>
      <c r="F68" s="58" t="s">
        <v>285</v>
      </c>
      <c r="G68" s="58" t="s">
        <v>29</v>
      </c>
      <c r="H68" s="60" t="s">
        <v>286</v>
      </c>
      <c r="I68" s="61" t="n">
        <v>0.36</v>
      </c>
    </row>
    <row customFormat="1" customHeight="1" ht="16.5" r="69" s="35" spans="1:9">
      <c r="A69" s="56" t="s">
        <v>287</v>
      </c>
      <c r="B69" s="57" t="s"/>
      <c r="C69" s="58" t="s">
        <v>288</v>
      </c>
      <c r="D69" s="59" t="n">
        <v>1</v>
      </c>
      <c r="E69" s="56" t="s">
        <v>236</v>
      </c>
      <c r="F69" s="56" t="s">
        <v>289</v>
      </c>
      <c r="G69" s="56" t="s">
        <v>29</v>
      </c>
      <c r="H69" s="60" t="s">
        <v>290</v>
      </c>
      <c r="I69" s="61" t="n">
        <v>2.31</v>
      </c>
    </row>
    <row customFormat="1" customHeight="1" ht="16.5" r="70" s="35" spans="1:9">
      <c r="A70" s="56" t="s">
        <v>291</v>
      </c>
      <c r="B70" s="57" t="s"/>
      <c r="C70" s="58" t="s">
        <v>292</v>
      </c>
      <c r="D70" s="59" t="n">
        <v>1</v>
      </c>
      <c r="E70" s="58" t="s">
        <v>236</v>
      </c>
      <c r="F70" s="58" t="s">
        <v>292</v>
      </c>
      <c r="G70" s="58" t="s">
        <v>29</v>
      </c>
      <c r="H70" s="60" t="s">
        <v>293</v>
      </c>
      <c r="I70" s="61" t="n">
        <v>0.43</v>
      </c>
    </row>
    <row customFormat="1" customHeight="1" ht="16.5" r="71" s="35" spans="1:9">
      <c r="A71" s="56" t="s">
        <v>294</v>
      </c>
      <c r="B71" s="57" t="s"/>
      <c r="C71" s="58" t="s">
        <v>295</v>
      </c>
      <c r="D71" s="59" t="n">
        <v>1</v>
      </c>
      <c r="E71" s="56" t="s">
        <v>236</v>
      </c>
      <c r="F71" s="56" t="s">
        <v>295</v>
      </c>
      <c r="G71" s="56" t="s">
        <v>29</v>
      </c>
      <c r="H71" s="60" t="s">
        <v>296</v>
      </c>
      <c r="I71" s="61" t="n">
        <v>1.17</v>
      </c>
    </row>
    <row customFormat="1" customHeight="1" ht="16.5" r="72" s="35" spans="1:9">
      <c r="A72" s="56" t="s">
        <v>297</v>
      </c>
      <c r="B72" s="57" t="s"/>
      <c r="C72" s="58" t="s">
        <v>298</v>
      </c>
      <c r="D72" s="59" t="n">
        <v>1</v>
      </c>
      <c r="E72" s="58" t="s">
        <v>261</v>
      </c>
      <c r="F72" s="58" t="s">
        <v>298</v>
      </c>
      <c r="G72" s="58" t="s">
        <v>29</v>
      </c>
      <c r="H72" s="60" t="s">
        <v>299</v>
      </c>
      <c r="I72" s="61" t="n">
        <v>0.63</v>
      </c>
    </row>
    <row customFormat="1" customHeight="1" ht="16.5" r="73" s="35" spans="1:9">
      <c r="A73" s="56" t="s">
        <v>300</v>
      </c>
      <c r="B73" s="57" t="s"/>
      <c r="C73" s="58" t="s">
        <v>301</v>
      </c>
      <c r="D73" s="59" t="n">
        <v>1</v>
      </c>
      <c r="E73" s="56" t="s">
        <v>153</v>
      </c>
      <c r="F73" s="56" t="s">
        <v>301</v>
      </c>
      <c r="G73" s="56" t="s">
        <v>29</v>
      </c>
      <c r="H73" s="60" t="s">
        <v>302</v>
      </c>
      <c r="I73" s="61" t="n">
        <v>0.46</v>
      </c>
    </row>
    <row customFormat="1" customHeight="1" ht="16.5" r="74" s="35" spans="1:9">
      <c r="A74" s="56" t="s">
        <v>303</v>
      </c>
      <c r="B74" s="57" t="s"/>
      <c r="C74" s="58" t="s">
        <v>304</v>
      </c>
      <c r="D74" s="59" t="n">
        <v>1</v>
      </c>
      <c r="E74" s="58" t="s">
        <v>305</v>
      </c>
      <c r="F74" s="58" t="s">
        <v>304</v>
      </c>
      <c r="G74" s="58" t="s">
        <v>29</v>
      </c>
      <c r="H74" s="60" t="s">
        <v>306</v>
      </c>
      <c r="I74" s="61" t="n">
        <v>0.72</v>
      </c>
    </row>
    <row customFormat="1" customHeight="1" ht="16.5" r="75" s="35" spans="1:9">
      <c r="A75" s="49" t="s"/>
      <c r="B75" s="50" t="s"/>
      <c r="C75" s="51" t="s"/>
      <c r="D75" s="52" t="s"/>
      <c r="E75" s="49" t="s"/>
      <c r="F75" s="49" t="s"/>
      <c r="G75" s="49" t="s"/>
      <c r="H75" s="53" t="s"/>
      <c r="I75" s="54" t="s"/>
    </row>
    <row customFormat="1" customHeight="1" ht="16.5" r="76" s="35" spans="1:9">
      <c r="A76" s="49" t="s"/>
      <c r="B76" s="50" t="s"/>
      <c r="C76" s="51" t="s"/>
      <c r="D76" s="52" t="s"/>
      <c r="E76" s="51" t="s"/>
      <c r="F76" s="51" t="s"/>
      <c r="G76" s="51" t="s"/>
      <c r="H76" s="53" t="s"/>
      <c r="I76" s="54" t="s"/>
    </row>
    <row customFormat="1" customHeight="1" ht="16.5" r="77" s="35" spans="1:9">
      <c r="A77" s="49" t="s"/>
      <c r="B77" s="50" t="s"/>
      <c r="C77" s="51" t="s"/>
      <c r="D77" s="52" t="s"/>
      <c r="E77" s="49" t="s"/>
      <c r="F77" s="49" t="s"/>
      <c r="G77" s="49" t="s"/>
      <c r="H77" s="53" t="s"/>
      <c r="I77" s="54" t="s"/>
    </row>
    <row customFormat="1" customHeight="1" ht="16.5" r="78" s="35" spans="1:9">
      <c r="A78" s="49" t="s"/>
      <c r="B78" s="50" t="s"/>
      <c r="C78" s="51" t="s"/>
      <c r="D78" s="52" t="s"/>
      <c r="E78" s="51" t="s"/>
      <c r="F78" s="51" t="s"/>
      <c r="G78" s="51" t="s"/>
      <c r="H78" s="53" t="s"/>
      <c r="I78" s="54" t="s"/>
    </row>
    <row r="79" spans="1:9">
      <c r="A79" s="42" t="s"/>
      <c r="B79" t="s"/>
      <c r="C79" t="s"/>
      <c r="D79" s="36" t="s"/>
      <c r="E79" t="s"/>
      <c r="F79" t="s"/>
      <c r="G79" t="s"/>
      <c r="H79" t="s"/>
      <c r="I79" t="s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8"/>
  <sheetViews>
    <sheetView workbookViewId="0">
      <selection activeCell="M4" sqref="M4"/>
    </sheetView>
  </sheetViews>
  <sheetFormatPr baseColWidth="8" defaultRowHeight="15" outlineLevelCol="0"/>
  <cols>
    <col bestFit="1" customWidth="1" max="11" min="11" style="33" width="16.28515625"/>
  </cols>
  <sheetData>
    <row r="1" spans="1:27">
      <c r="B1" t="s">
        <v>0</v>
      </c>
      <c r="M1" t="s">
        <v>2</v>
      </c>
    </row>
    <row r="2" spans="1:27">
      <c r="A2" t="s">
        <v>3</v>
      </c>
      <c r="B2" t="s">
        <v>4</v>
      </c>
      <c r="D2" t="s">
        <v>307</v>
      </c>
      <c r="E2" t="s">
        <v>308</v>
      </c>
      <c r="F2" t="s">
        <v>309</v>
      </c>
      <c r="I2" t="s">
        <v>310</v>
      </c>
      <c r="J2" t="s">
        <v>311</v>
      </c>
      <c r="K2" t="s">
        <v>309</v>
      </c>
      <c r="M2" t="s">
        <v>1</v>
      </c>
      <c r="O2" s="9" t="s">
        <v>312</v>
      </c>
      <c r="Q2" s="24" t="s">
        <v>313</v>
      </c>
      <c r="R2" s="9" t="n"/>
      <c r="T2" t="s">
        <v>311</v>
      </c>
      <c r="W2" t="s">
        <v>314</v>
      </c>
      <c r="Y2" t="s">
        <v>315</v>
      </c>
      <c r="Z2" s="9" t="s">
        <v>3</v>
      </c>
      <c r="AA2" t="s">
        <v>5</v>
      </c>
    </row>
    <row r="3" spans="1:27">
      <c r="A3" t="n">
        <v>0</v>
      </c>
      <c r="B3">
        <f>'ASSY REV'!B3</f>
        <v/>
      </c>
      <c r="D3" s="9">
        <f>B3*2^A3</f>
        <v/>
      </c>
      <c r="E3" s="9">
        <f>SUM(D3:D26)</f>
        <v/>
      </c>
      <c r="F3" s="9" t="n">
        <v>0</v>
      </c>
      <c r="G3" s="2" t="n">
        <v>0</v>
      </c>
      <c r="I3" s="9">
        <f>36^A3</f>
        <v/>
      </c>
      <c r="J3" s="9">
        <f>ROUNDDOWN($E$3/I3,0)-(J4*36)-(J5*36^2)-(J6*36^3)-(J7*36^4)</f>
        <v/>
      </c>
      <c r="K3" s="2">
        <f>VLOOKUP(J3,$F$2:$G$37,2)</f>
        <v/>
      </c>
      <c r="M3">
        <f>'ASSY REV'!G2</f>
        <v/>
      </c>
      <c r="O3" s="9">
        <f>IF(LEN($M$3)&gt;0,MID($M$3,LEN($M$3),1),0)</f>
        <v/>
      </c>
      <c r="Q3" s="2" t="s">
        <v>316</v>
      </c>
      <c r="R3" s="9" t="n">
        <v>0</v>
      </c>
      <c r="T3" s="9">
        <f>IF(O3&lt;&gt;0,VLOOKUP(O3,$Q$3:$R$38,2),0)</f>
        <v/>
      </c>
      <c r="U3" s="9">
        <f>T3*36^R3</f>
        <v/>
      </c>
      <c r="W3" s="9">
        <f>SUM(U3:U8)</f>
        <v/>
      </c>
      <c r="Y3" s="9">
        <f>Y4-AA3*2^Z3</f>
        <v/>
      </c>
      <c r="Z3" s="9" t="n">
        <v>0</v>
      </c>
      <c r="AA3" s="9">
        <f>ROUNDDOWN(Y4/2^Z3,0)</f>
        <v/>
      </c>
    </row>
    <row r="4" spans="1:27">
      <c r="A4" t="n">
        <v>1</v>
      </c>
      <c r="B4">
        <f>'ASSY REV'!B4</f>
        <v/>
      </c>
      <c r="D4" s="9">
        <f>B4*2^A4</f>
        <v/>
      </c>
      <c r="F4" s="9" t="n">
        <v>1</v>
      </c>
      <c r="G4" s="2" t="n">
        <v>1</v>
      </c>
      <c r="I4" s="9">
        <f>36^A4</f>
        <v/>
      </c>
      <c r="J4" s="9">
        <f>ROUNDDOWN($E$3/I4,0)-(J5*36)-(J6*36^2)-(J7*36^3)-(J8*36^4)</f>
        <v/>
      </c>
      <c r="K4" s="2">
        <f>VLOOKUP(J4,$F$2:$G$37,2)</f>
        <v/>
      </c>
      <c r="O4" s="9">
        <f>IF(LEN($M$3)&gt;1,MID($M$3,LEN($M$3)-1,1),0)</f>
        <v/>
      </c>
      <c r="Q4" s="2" t="s">
        <v>317</v>
      </c>
      <c r="R4" s="9" t="n">
        <v>1</v>
      </c>
      <c r="T4" s="9">
        <f>IF(O4&lt;&gt;0,VLOOKUP(O4,$Q$3:$R$38,2),0)</f>
        <v/>
      </c>
      <c r="U4" s="9">
        <f>T4*36^R4</f>
        <v/>
      </c>
      <c r="Y4" s="9">
        <f>Y5-AA4*2^Z4</f>
        <v/>
      </c>
      <c r="Z4" s="9" t="n">
        <v>1</v>
      </c>
      <c r="AA4" s="9">
        <f>ROUNDDOWN(Y5/2^Z4,0)</f>
        <v/>
      </c>
    </row>
    <row r="5" spans="1:27">
      <c r="A5" t="n">
        <v>2</v>
      </c>
      <c r="B5">
        <f>'ASSY REV'!B5</f>
        <v/>
      </c>
      <c r="D5" s="9">
        <f>B5*2^A5</f>
        <v/>
      </c>
      <c r="F5" s="9" t="n">
        <v>2</v>
      </c>
      <c r="G5" s="2" t="n">
        <v>2</v>
      </c>
      <c r="I5" s="9">
        <f>36^A5</f>
        <v/>
      </c>
      <c r="J5" s="9">
        <f>ROUNDDOWN($E$3/I5,0)-(J6*36)-(J7*36^2)-(J8*36^3)-(J9*36^4)</f>
        <v/>
      </c>
      <c r="K5" s="2">
        <f>VLOOKUP(J5,$F$2:$G$37,2)</f>
        <v/>
      </c>
      <c r="O5" s="9">
        <f>IF(LEN($M$3)&gt;2,MID($M$3,LEN($M$3)-2,1),0)</f>
        <v/>
      </c>
      <c r="Q5" s="2" t="s">
        <v>318</v>
      </c>
      <c r="R5" s="9" t="n">
        <v>2</v>
      </c>
      <c r="T5" s="9">
        <f>IF(O5&lt;&gt;0,VLOOKUP(O5,$Q$3:$R$38,2),0)</f>
        <v/>
      </c>
      <c r="U5" s="9">
        <f>T5*36^R5</f>
        <v/>
      </c>
      <c r="Y5" s="9">
        <f>Y6-AA5*2^Z5</f>
        <v/>
      </c>
      <c r="Z5" s="9" t="n">
        <v>2</v>
      </c>
      <c r="AA5" s="9">
        <f>ROUNDDOWN(Y6/2^Z5,0)</f>
        <v/>
      </c>
    </row>
    <row r="6" spans="1:27">
      <c r="A6" t="n">
        <v>3</v>
      </c>
      <c r="B6">
        <f>'ASSY REV'!B6</f>
        <v/>
      </c>
      <c r="D6" s="9">
        <f>B6*2^A6</f>
        <v/>
      </c>
      <c r="F6" s="9" t="n">
        <v>3</v>
      </c>
      <c r="G6" s="2" t="n">
        <v>3</v>
      </c>
      <c r="I6" s="9">
        <f>36^A6</f>
        <v/>
      </c>
      <c r="J6" s="9">
        <f>ROUNDDOWN($E$3/I6,0)-(J7*36)-(J8*36^2)-(J9*36^3)-(J10*36^4)</f>
        <v/>
      </c>
      <c r="K6" s="2">
        <f>VLOOKUP(J6,$F$2:$G$37,2)</f>
        <v/>
      </c>
      <c r="O6" s="9">
        <f>IF(LEN($M$3)&gt;3,MID($M$3,LEN($M$3)-3,1),0)</f>
        <v/>
      </c>
      <c r="Q6" s="2" t="s">
        <v>319</v>
      </c>
      <c r="R6" s="9" t="n">
        <v>3</v>
      </c>
      <c r="T6" s="9">
        <f>IF(O6&lt;&gt;0,VLOOKUP(O6,$Q$3:$R$38,2),0)</f>
        <v/>
      </c>
      <c r="U6" s="9">
        <f>T6*36^R6</f>
        <v/>
      </c>
      <c r="Y6" s="9">
        <f>Y7-AA6*2^Z6</f>
        <v/>
      </c>
      <c r="Z6" s="9" t="n">
        <v>3</v>
      </c>
      <c r="AA6" s="9">
        <f>ROUNDDOWN(Y7/2^Z6,0)</f>
        <v/>
      </c>
    </row>
    <row r="7" spans="1:27">
      <c r="A7" t="n">
        <v>4</v>
      </c>
      <c r="B7">
        <f>'ASSY REV'!B7</f>
        <v/>
      </c>
      <c r="D7" s="9">
        <f>B7*2^A7</f>
        <v/>
      </c>
      <c r="F7" s="9" t="n">
        <v>4</v>
      </c>
      <c r="G7" s="2" t="n">
        <v>4</v>
      </c>
      <c r="I7" s="9">
        <f>36^A7</f>
        <v/>
      </c>
      <c r="J7" s="9">
        <f>ROUNDDOWN($E$3/I7,0)-(J8*36)-(J9*36^2)-(J10*36^3)-(J11*36^4)</f>
        <v/>
      </c>
      <c r="K7" s="2">
        <f>VLOOKUP(J7,$F$2:$G$37,2)</f>
        <v/>
      </c>
      <c r="O7" s="9">
        <f>IF(LEN($M$3)&gt;4,MID($M$3,LEN($M$3)-4,1),0)</f>
        <v/>
      </c>
      <c r="Q7" s="2" t="s">
        <v>320</v>
      </c>
      <c r="R7" s="9" t="n">
        <v>4</v>
      </c>
      <c r="T7" s="9">
        <f>IF(O7&lt;&gt;0,VLOOKUP(O7,$Q$3:$R$38,2),0)</f>
        <v/>
      </c>
      <c r="U7" s="9">
        <f>T7*36^R7</f>
        <v/>
      </c>
      <c r="Y7" s="9">
        <f>Y8-AA7*2^Z7</f>
        <v/>
      </c>
      <c r="Z7" s="9" t="n">
        <v>4</v>
      </c>
      <c r="AA7" s="9">
        <f>ROUNDDOWN(Y8/2^Z7,0)</f>
        <v/>
      </c>
    </row>
    <row r="8" spans="1:27">
      <c r="A8" t="n">
        <v>5</v>
      </c>
      <c r="B8">
        <f>'ASSY REV'!B8</f>
        <v/>
      </c>
      <c r="D8" s="9">
        <f>B8*2^A8</f>
        <v/>
      </c>
      <c r="F8" s="9" t="n">
        <v>5</v>
      </c>
      <c r="G8" s="2" t="n">
        <v>5</v>
      </c>
      <c r="O8" s="9">
        <f>IF(LEN($M$3)&gt;5,MID($M$3,LEN($M$3)-5,1),0)</f>
        <v/>
      </c>
      <c r="Q8" s="2" t="s">
        <v>321</v>
      </c>
      <c r="R8" s="9" t="n">
        <v>5</v>
      </c>
      <c r="T8" s="9">
        <f>IF(O8&lt;&gt;0,VLOOKUP(O8,$Q$3:$R$38,2),0)</f>
        <v/>
      </c>
      <c r="U8" s="9">
        <f>T8*36^R8</f>
        <v/>
      </c>
      <c r="Y8" s="9">
        <f>Y9-AA8*2^Z8</f>
        <v/>
      </c>
      <c r="Z8" s="9" t="n">
        <v>5</v>
      </c>
      <c r="AA8" s="9">
        <f>ROUNDDOWN(Y9/2^Z8,0)</f>
        <v/>
      </c>
    </row>
    <row r="9" spans="1:27">
      <c r="A9" t="n">
        <v>6</v>
      </c>
      <c r="B9">
        <f>'ASSY REV'!B9</f>
        <v/>
      </c>
      <c r="D9" s="9">
        <f>B9*2^A9</f>
        <v/>
      </c>
      <c r="F9" s="9" t="n">
        <v>6</v>
      </c>
      <c r="G9" s="2" t="n">
        <v>6</v>
      </c>
      <c r="Q9" s="2" t="s">
        <v>322</v>
      </c>
      <c r="R9" s="9" t="n">
        <v>6</v>
      </c>
      <c r="T9" s="9" t="n"/>
      <c r="U9" s="9" t="n"/>
      <c r="Y9" s="9">
        <f>Y10-AA9*2^Z9</f>
        <v/>
      </c>
      <c r="Z9" s="9" t="n">
        <v>6</v>
      </c>
      <c r="AA9" s="9">
        <f>ROUNDDOWN(Y10/2^Z9,0)</f>
        <v/>
      </c>
    </row>
    <row r="10" spans="1:27">
      <c r="A10" t="n">
        <v>7</v>
      </c>
      <c r="B10">
        <f>'ASSY REV'!B10</f>
        <v/>
      </c>
      <c r="D10" s="9">
        <f>B10*2^A10</f>
        <v/>
      </c>
      <c r="F10" s="9" t="n">
        <v>7</v>
      </c>
      <c r="G10" s="2" t="n">
        <v>7</v>
      </c>
      <c r="I10" t="s">
        <v>323</v>
      </c>
      <c r="Q10" s="2" t="s">
        <v>324</v>
      </c>
      <c r="R10" s="9" t="n">
        <v>7</v>
      </c>
      <c r="Y10" s="9">
        <f>Y11-AA10*2^Z10</f>
        <v/>
      </c>
      <c r="Z10" s="9" t="n">
        <v>7</v>
      </c>
      <c r="AA10" s="9">
        <f>ROUNDDOWN(Y11/2^Z10,0)</f>
        <v/>
      </c>
    </row>
    <row r="11" spans="1:27">
      <c r="A11" t="n">
        <v>8</v>
      </c>
      <c r="B11">
        <f>'ASSY REV'!B11</f>
        <v/>
      </c>
      <c r="D11" s="9">
        <f>B11*2^A11</f>
        <v/>
      </c>
      <c r="F11" s="9" t="n">
        <v>8</v>
      </c>
      <c r="G11" s="2" t="n">
        <v>8</v>
      </c>
      <c r="I11" s="3">
        <f>K7&amp;K6&amp;K5&amp;K4&amp;K3</f>
        <v/>
      </c>
      <c r="Q11" s="2" t="s">
        <v>325</v>
      </c>
      <c r="R11" s="9" t="n">
        <v>8</v>
      </c>
      <c r="Y11" s="9">
        <f>Y12-AA11*2^Z11</f>
        <v/>
      </c>
      <c r="Z11" s="9" t="n">
        <v>8</v>
      </c>
      <c r="AA11" s="9">
        <f>ROUNDDOWN(Y12/2^Z11,0)</f>
        <v/>
      </c>
    </row>
    <row r="12" spans="1:27">
      <c r="A12" t="n">
        <v>9</v>
      </c>
      <c r="B12">
        <f>'ASSY REV'!B12</f>
        <v/>
      </c>
      <c r="D12" s="9">
        <f>B12*2^A12</f>
        <v/>
      </c>
      <c r="F12" s="9" t="n">
        <v>9</v>
      </c>
      <c r="G12" s="2" t="n">
        <v>9</v>
      </c>
      <c r="Q12" s="2" t="s">
        <v>326</v>
      </c>
      <c r="R12" s="9" t="n">
        <v>9</v>
      </c>
      <c r="Y12" s="9">
        <f>Y13-AA12*2^Z12</f>
        <v/>
      </c>
      <c r="Z12" s="9" t="n">
        <v>9</v>
      </c>
      <c r="AA12" s="9">
        <f>ROUNDDOWN(Y13/2^Z12,0)</f>
        <v/>
      </c>
    </row>
    <row r="13" spans="1:27">
      <c r="A13" t="n">
        <v>10</v>
      </c>
      <c r="B13">
        <f>'ASSY REV'!B13</f>
        <v/>
      </c>
      <c r="D13" s="9">
        <f>B13*2^A13</f>
        <v/>
      </c>
      <c r="F13" s="9" t="n">
        <v>10</v>
      </c>
      <c r="G13" s="9" t="s">
        <v>327</v>
      </c>
      <c r="Q13" s="9" t="s">
        <v>327</v>
      </c>
      <c r="R13" s="9" t="n">
        <v>10</v>
      </c>
      <c r="Y13" s="9">
        <f>Y14-AA13*2^Z13</f>
        <v/>
      </c>
      <c r="Z13" s="9" t="n">
        <v>10</v>
      </c>
      <c r="AA13" s="9">
        <f>ROUNDDOWN(Y14/2^Z13,0)</f>
        <v/>
      </c>
    </row>
    <row r="14" spans="1:27">
      <c r="A14" t="n">
        <v>11</v>
      </c>
      <c r="B14">
        <f>'ASSY REV'!B14</f>
        <v/>
      </c>
      <c r="D14" s="9">
        <f>B14*2^A14</f>
        <v/>
      </c>
      <c r="F14" s="9" t="n">
        <v>11</v>
      </c>
      <c r="G14" s="9" t="s">
        <v>10</v>
      </c>
      <c r="Q14" s="9" t="s">
        <v>10</v>
      </c>
      <c r="R14" s="9" t="n">
        <v>11</v>
      </c>
      <c r="Y14" s="9">
        <f>Y15-AA14*2^Z14</f>
        <v/>
      </c>
      <c r="Z14" s="9" t="n">
        <v>11</v>
      </c>
      <c r="AA14" s="9">
        <f>ROUNDDOWN(Y15/2^Z14,0)</f>
        <v/>
      </c>
    </row>
    <row r="15" spans="1:27">
      <c r="A15" t="n">
        <v>12</v>
      </c>
      <c r="B15">
        <f>'ASSY REV'!B15</f>
        <v/>
      </c>
      <c r="D15" s="9">
        <f>B15*2^A15</f>
        <v/>
      </c>
      <c r="F15" s="9" t="n">
        <v>12</v>
      </c>
      <c r="G15" s="9" t="s">
        <v>328</v>
      </c>
      <c r="Q15" s="9" t="s">
        <v>328</v>
      </c>
      <c r="R15" s="9" t="n">
        <v>12</v>
      </c>
      <c r="Y15" s="9">
        <f>Y16-AA15*2^Z15</f>
        <v/>
      </c>
      <c r="Z15" s="9" t="n">
        <v>12</v>
      </c>
      <c r="AA15" s="9">
        <f>ROUNDDOWN(Y16/2^Z15,0)</f>
        <v/>
      </c>
    </row>
    <row r="16" spans="1:27">
      <c r="A16" t="n">
        <v>13</v>
      </c>
      <c r="B16">
        <f>'ASSY REV'!B16</f>
        <v/>
      </c>
      <c r="D16" s="9">
        <f>B16*2^A16</f>
        <v/>
      </c>
      <c r="F16" s="9" t="n">
        <v>13</v>
      </c>
      <c r="G16" s="9" t="s">
        <v>329</v>
      </c>
      <c r="Q16" s="9" t="s">
        <v>329</v>
      </c>
      <c r="R16" s="9" t="n">
        <v>13</v>
      </c>
      <c r="Y16" s="9">
        <f>Y17-AA16*2^Z16</f>
        <v/>
      </c>
      <c r="Z16" s="9" t="n">
        <v>13</v>
      </c>
      <c r="AA16" s="9">
        <f>ROUNDDOWN(Y17/2^Z16,0)</f>
        <v/>
      </c>
    </row>
    <row r="17" spans="1:27">
      <c r="A17" t="n">
        <v>14</v>
      </c>
      <c r="B17">
        <f>'ASSY REV'!B17</f>
        <v/>
      </c>
      <c r="D17" s="9">
        <f>B17*2^A17</f>
        <v/>
      </c>
      <c r="F17" s="9" t="n">
        <v>14</v>
      </c>
      <c r="G17" s="9" t="s">
        <v>330</v>
      </c>
      <c r="Q17" s="9" t="s">
        <v>330</v>
      </c>
      <c r="R17" s="9" t="n">
        <v>14</v>
      </c>
      <c r="Y17" s="9">
        <f>Y18-AA17*2^Z17</f>
        <v/>
      </c>
      <c r="Z17" s="9" t="n">
        <v>14</v>
      </c>
      <c r="AA17" s="9">
        <f>ROUNDDOWN(Y18/2^Z17,0)</f>
        <v/>
      </c>
    </row>
    <row r="18" spans="1:27">
      <c r="A18" t="n">
        <v>15</v>
      </c>
      <c r="B18">
        <f>'ASSY REV'!B18</f>
        <v/>
      </c>
      <c r="D18" s="9">
        <f>B18*2^A18</f>
        <v/>
      </c>
      <c r="F18" s="9" t="n">
        <v>15</v>
      </c>
      <c r="G18" s="9" t="s">
        <v>331</v>
      </c>
      <c r="Q18" s="9" t="s">
        <v>331</v>
      </c>
      <c r="R18" s="9" t="n">
        <v>15</v>
      </c>
      <c r="Y18" s="9">
        <f>Y19-AA18*2^Z18</f>
        <v/>
      </c>
      <c r="Z18" s="9" t="n">
        <v>15</v>
      </c>
      <c r="AA18" s="9">
        <f>ROUNDDOWN(Y19/2^Z18,0)</f>
        <v/>
      </c>
    </row>
    <row r="19" spans="1:27">
      <c r="A19" t="n">
        <v>16</v>
      </c>
      <c r="B19">
        <f>'ASSY REV'!B19</f>
        <v/>
      </c>
      <c r="D19" s="9">
        <f>B19*2^A19</f>
        <v/>
      </c>
      <c r="F19" s="9" t="n">
        <v>16</v>
      </c>
      <c r="G19" s="9" t="s">
        <v>332</v>
      </c>
      <c r="Q19" s="9" t="s">
        <v>332</v>
      </c>
      <c r="R19" s="9" t="n">
        <v>16</v>
      </c>
      <c r="Y19" s="9">
        <f>Y20-AA19*2^Z19</f>
        <v/>
      </c>
      <c r="Z19" s="9" t="n">
        <v>16</v>
      </c>
      <c r="AA19" s="9">
        <f>ROUNDDOWN(Y20/2^Z19,0)</f>
        <v/>
      </c>
    </row>
    <row r="20" spans="1:27">
      <c r="A20" t="n">
        <v>17</v>
      </c>
      <c r="B20">
        <f>'ASSY REV'!B20</f>
        <v/>
      </c>
      <c r="D20" s="9">
        <f>B20*2^A20</f>
        <v/>
      </c>
      <c r="F20" s="9" t="n">
        <v>17</v>
      </c>
      <c r="G20" s="9" t="s">
        <v>333</v>
      </c>
      <c r="Q20" s="9" t="s">
        <v>333</v>
      </c>
      <c r="R20" s="9" t="n">
        <v>17</v>
      </c>
      <c r="Y20" s="9">
        <f>Y21-AA20*2^Z20</f>
        <v/>
      </c>
      <c r="Z20" s="9" t="n">
        <v>17</v>
      </c>
      <c r="AA20" s="9">
        <f>ROUNDDOWN(Y21/2^Z20,0)</f>
        <v/>
      </c>
    </row>
    <row r="21" spans="1:27">
      <c r="A21" t="n">
        <v>18</v>
      </c>
      <c r="B21">
        <f>'ASSY REV'!B21</f>
        <v/>
      </c>
      <c r="D21" s="9">
        <f>B21*2^A21</f>
        <v/>
      </c>
      <c r="F21" s="9" t="n">
        <v>18</v>
      </c>
      <c r="G21" s="9" t="s">
        <v>334</v>
      </c>
      <c r="Q21" s="9" t="s">
        <v>334</v>
      </c>
      <c r="R21" s="9" t="n">
        <v>18</v>
      </c>
      <c r="Y21" s="9">
        <f>Y22-AA21*2^Z21</f>
        <v/>
      </c>
      <c r="Z21" s="9" t="n">
        <v>18</v>
      </c>
      <c r="AA21" s="9">
        <f>ROUNDDOWN(Y22/2^Z21,0)</f>
        <v/>
      </c>
    </row>
    <row r="22" spans="1:27">
      <c r="A22" t="n">
        <v>19</v>
      </c>
      <c r="B22">
        <f>'ASSY REV'!B22</f>
        <v/>
      </c>
      <c r="D22" s="9">
        <f>B22*2^A22</f>
        <v/>
      </c>
      <c r="F22" s="9" t="n">
        <v>19</v>
      </c>
      <c r="G22" s="9" t="s">
        <v>335</v>
      </c>
      <c r="Q22" s="9" t="s">
        <v>335</v>
      </c>
      <c r="R22" s="9" t="n">
        <v>19</v>
      </c>
      <c r="Y22" s="9">
        <f>Y23-AA22*2^Z22</f>
        <v/>
      </c>
      <c r="Z22" s="9" t="n">
        <v>19</v>
      </c>
      <c r="AA22" s="9">
        <f>ROUNDDOWN(Y23/2^Z22,0)</f>
        <v/>
      </c>
    </row>
    <row r="23" spans="1:27">
      <c r="A23" t="n">
        <v>20</v>
      </c>
      <c r="B23">
        <f>'ASSY REV'!B23</f>
        <v/>
      </c>
      <c r="D23" s="9">
        <f>B23*2^A23</f>
        <v/>
      </c>
      <c r="F23" s="9" t="n">
        <v>20</v>
      </c>
      <c r="G23" s="9" t="s">
        <v>336</v>
      </c>
      <c r="Q23" s="9" t="s">
        <v>336</v>
      </c>
      <c r="R23" s="9" t="n">
        <v>20</v>
      </c>
      <c r="Y23" s="9">
        <f>Y24-AA23*2^Z23</f>
        <v/>
      </c>
      <c r="Z23" s="9" t="n">
        <v>20</v>
      </c>
      <c r="AA23" s="9">
        <f>ROUNDDOWN(Y24/2^Z23,0)</f>
        <v/>
      </c>
    </row>
    <row r="24" spans="1:27">
      <c r="A24" t="n">
        <v>21</v>
      </c>
      <c r="B24">
        <f>'ASSY REV'!B24</f>
        <v/>
      </c>
      <c r="D24" s="9">
        <f>B24*2^A24</f>
        <v/>
      </c>
      <c r="F24" s="9" t="n">
        <v>21</v>
      </c>
      <c r="G24" s="9" t="s">
        <v>337</v>
      </c>
      <c r="Q24" s="9" t="s">
        <v>337</v>
      </c>
      <c r="R24" s="9" t="n">
        <v>21</v>
      </c>
      <c r="Y24" s="9">
        <f>Y25-AA24*2^Z24</f>
        <v/>
      </c>
      <c r="Z24" s="9" t="n">
        <v>21</v>
      </c>
      <c r="AA24" s="9">
        <f>ROUNDDOWN(Y25/2^Z24,0)</f>
        <v/>
      </c>
    </row>
    <row r="25" spans="1:27">
      <c r="A25" t="n">
        <v>22</v>
      </c>
      <c r="B25">
        <f>'ASSY REV'!B25</f>
        <v/>
      </c>
      <c r="D25" s="9">
        <f>B25*2^A25</f>
        <v/>
      </c>
      <c r="F25" s="9" t="n">
        <v>22</v>
      </c>
      <c r="G25" s="9" t="s">
        <v>338</v>
      </c>
      <c r="Q25" s="9" t="s">
        <v>338</v>
      </c>
      <c r="R25" s="9" t="n">
        <v>22</v>
      </c>
      <c r="Y25" s="9">
        <f>Y26-AA25*2^Z25</f>
        <v/>
      </c>
      <c r="Z25" s="9" t="n">
        <v>22</v>
      </c>
      <c r="AA25" s="9">
        <f>ROUNDDOWN(Y26/2^Z25,0)</f>
        <v/>
      </c>
    </row>
    <row r="26" spans="1:27">
      <c r="A26" t="n">
        <v>23</v>
      </c>
      <c r="B26">
        <f>'ASSY REV'!B26</f>
        <v/>
      </c>
      <c r="D26" s="9">
        <f>B26*2^A26</f>
        <v/>
      </c>
      <c r="F26" s="9" t="n">
        <v>23</v>
      </c>
      <c r="G26" s="9" t="s">
        <v>339</v>
      </c>
      <c r="Q26" s="9" t="s">
        <v>339</v>
      </c>
      <c r="R26" s="9" t="n">
        <v>23</v>
      </c>
      <c r="Y26" s="9">
        <f>W3-AA26*2^Z26</f>
        <v/>
      </c>
      <c r="Z26" s="9" t="n">
        <v>23</v>
      </c>
      <c r="AA26" s="9">
        <f>ROUNDDOWN(Y27/2^Z26,0)</f>
        <v/>
      </c>
    </row>
    <row r="27" spans="1:27">
      <c r="F27" s="9" t="n">
        <v>24</v>
      </c>
      <c r="G27" s="9" t="s">
        <v>340</v>
      </c>
      <c r="Q27" s="9" t="s">
        <v>340</v>
      </c>
      <c r="R27" s="9" t="n">
        <v>24</v>
      </c>
    </row>
    <row r="28" spans="1:27">
      <c r="F28" s="9" t="n">
        <v>25</v>
      </c>
      <c r="G28" s="9" t="s">
        <v>341</v>
      </c>
      <c r="Q28" s="9" t="s">
        <v>341</v>
      </c>
      <c r="R28" s="9" t="n">
        <v>25</v>
      </c>
    </row>
    <row r="29" spans="1:27">
      <c r="F29" s="9" t="n">
        <v>26</v>
      </c>
      <c r="G29" s="9" t="s">
        <v>342</v>
      </c>
      <c r="Q29" s="9" t="s">
        <v>342</v>
      </c>
      <c r="R29" s="9" t="n">
        <v>26</v>
      </c>
    </row>
    <row r="30" spans="1:27">
      <c r="F30" s="9" t="n">
        <v>27</v>
      </c>
      <c r="G30" s="9" t="s">
        <v>343</v>
      </c>
      <c r="Q30" s="9" t="s">
        <v>343</v>
      </c>
      <c r="R30" s="9" t="n">
        <v>27</v>
      </c>
    </row>
    <row r="31" spans="1:27">
      <c r="F31" s="9" t="n">
        <v>28</v>
      </c>
      <c r="G31" s="9" t="s">
        <v>344</v>
      </c>
      <c r="Q31" s="9" t="s">
        <v>344</v>
      </c>
      <c r="R31" s="9" t="n">
        <v>28</v>
      </c>
    </row>
    <row r="32" spans="1:27">
      <c r="F32" s="9" t="n">
        <v>29</v>
      </c>
      <c r="G32" s="9" t="s">
        <v>345</v>
      </c>
      <c r="Q32" s="9" t="s">
        <v>345</v>
      </c>
      <c r="R32" s="9" t="n">
        <v>29</v>
      </c>
    </row>
    <row r="33" spans="1:27">
      <c r="F33" s="9" t="n">
        <v>30</v>
      </c>
      <c r="G33" s="9" t="s">
        <v>346</v>
      </c>
      <c r="Q33" s="9" t="s">
        <v>346</v>
      </c>
      <c r="R33" s="9" t="n">
        <v>30</v>
      </c>
    </row>
    <row r="34" spans="1:27">
      <c r="F34" s="9" t="n">
        <v>31</v>
      </c>
      <c r="G34" s="9" t="s">
        <v>347</v>
      </c>
      <c r="Q34" s="9" t="s">
        <v>347</v>
      </c>
      <c r="R34" s="9" t="n">
        <v>31</v>
      </c>
    </row>
    <row r="35" spans="1:27">
      <c r="F35" s="9" t="n">
        <v>32</v>
      </c>
      <c r="G35" s="9" t="s">
        <v>348</v>
      </c>
      <c r="Q35" s="9" t="s">
        <v>348</v>
      </c>
      <c r="R35" s="9" t="n">
        <v>32</v>
      </c>
    </row>
    <row r="36" spans="1:27">
      <c r="F36" s="9" t="n">
        <v>33</v>
      </c>
      <c r="G36" s="9" t="s">
        <v>349</v>
      </c>
      <c r="Q36" s="9" t="s">
        <v>349</v>
      </c>
      <c r="R36" s="9" t="n">
        <v>33</v>
      </c>
    </row>
    <row r="37" spans="1:27">
      <c r="F37" s="9" t="n">
        <v>34</v>
      </c>
      <c r="G37" s="9" t="s">
        <v>350</v>
      </c>
      <c r="Q37" s="9" t="s">
        <v>350</v>
      </c>
      <c r="R37" s="9" t="n">
        <v>34</v>
      </c>
    </row>
    <row r="38" spans="1:27">
      <c r="F38" s="9" t="n">
        <v>35</v>
      </c>
      <c r="G38" s="9" t="s">
        <v>351</v>
      </c>
      <c r="Q38" s="9" t="s">
        <v>351</v>
      </c>
      <c r="R38" s="9" t="n">
        <v>35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B20" sqref="B20"/>
    </sheetView>
  </sheetViews>
  <sheetFormatPr baseColWidth="8" defaultRowHeight="15" outlineLevelCol="0"/>
  <cols>
    <col bestFit="1" customWidth="1" max="2" min="2" style="33" width="61.7109375"/>
    <col bestFit="1" customWidth="1" max="3" min="3" style="33" width="65.140625"/>
  </cols>
  <sheetData>
    <row r="1" spans="1:3">
      <c r="A1" t="s">
        <v>352</v>
      </c>
      <c r="B1" t="s">
        <v>353</v>
      </c>
      <c r="C1" t="s">
        <v>354</v>
      </c>
    </row>
    <row r="2" spans="1:3">
      <c r="A2" t="n">
        <v>0</v>
      </c>
      <c r="B2" t="s">
        <v>355</v>
      </c>
      <c r="C2" t="s">
        <v>356</v>
      </c>
    </row>
    <row r="3" spans="1:3">
      <c r="A3" t="n">
        <v>1</v>
      </c>
      <c r="B3" t="s">
        <v>357</v>
      </c>
      <c r="C3" t="s">
        <v>358</v>
      </c>
    </row>
    <row r="4" spans="1:3">
      <c r="A4" t="n">
        <v>2</v>
      </c>
      <c r="B4" t="s">
        <v>359</v>
      </c>
      <c r="C4" t="s">
        <v>360</v>
      </c>
    </row>
    <row r="5" spans="1:3">
      <c r="A5" t="n">
        <v>3</v>
      </c>
      <c r="B5" t="s">
        <v>361</v>
      </c>
      <c r="C5" t="s">
        <v>362</v>
      </c>
    </row>
    <row r="6" spans="1:3">
      <c r="A6" t="n">
        <v>4</v>
      </c>
      <c r="B6" t="s">
        <v>363</v>
      </c>
      <c r="C6" t="s">
        <v>364</v>
      </c>
    </row>
    <row r="7" spans="1:3">
      <c r="A7" t="n">
        <v>5</v>
      </c>
      <c r="B7" t="s">
        <v>365</v>
      </c>
      <c r="C7" t="s">
        <v>366</v>
      </c>
    </row>
    <row r="8" spans="1:3">
      <c r="A8" t="n">
        <v>6</v>
      </c>
      <c r="B8" t="s">
        <v>367</v>
      </c>
      <c r="C8" t="s">
        <v>368</v>
      </c>
    </row>
    <row r="9" spans="1:3">
      <c r="A9" t="n">
        <v>7</v>
      </c>
      <c r="B9" t="s">
        <v>369</v>
      </c>
      <c r="C9" t="s">
        <v>370</v>
      </c>
    </row>
    <row r="10" spans="1:3">
      <c r="A10" t="n">
        <v>8</v>
      </c>
      <c r="B10" t="s">
        <v>371</v>
      </c>
      <c r="C10" t="s">
        <v>372</v>
      </c>
    </row>
    <row r="11" spans="1:3">
      <c r="A11" t="n">
        <v>9</v>
      </c>
      <c r="B11" t="s">
        <v>373</v>
      </c>
      <c r="C11" t="s">
        <v>374</v>
      </c>
    </row>
    <row r="12" spans="1:3">
      <c r="A12" t="n">
        <v>10</v>
      </c>
      <c r="B12" t="s">
        <v>375</v>
      </c>
      <c r="C12" t="s">
        <v>376</v>
      </c>
    </row>
    <row r="13" spans="1:3">
      <c r="A13" t="n">
        <v>11</v>
      </c>
      <c r="B13" t="s">
        <v>377</v>
      </c>
      <c r="C13" t="s">
        <v>378</v>
      </c>
    </row>
    <row r="14" spans="1:3">
      <c r="A14" t="n">
        <v>12</v>
      </c>
      <c r="B14" t="s">
        <v>379</v>
      </c>
      <c r="C14" t="s">
        <v>380</v>
      </c>
    </row>
    <row r="15" spans="1:3">
      <c r="A15" t="n">
        <v>13</v>
      </c>
      <c r="B15" t="s">
        <v>381</v>
      </c>
      <c r="C15" t="s">
        <v>382</v>
      </c>
    </row>
    <row r="16" spans="1:3">
      <c r="A16" t="n">
        <v>14</v>
      </c>
      <c r="B16" t="s">
        <v>383</v>
      </c>
      <c r="C16" t="s">
        <v>384</v>
      </c>
    </row>
    <row r="17" spans="1:3">
      <c r="A17" t="n">
        <v>15</v>
      </c>
      <c r="B17" t="s">
        <v>385</v>
      </c>
      <c r="C17" s="1" t="s">
        <v>386</v>
      </c>
    </row>
    <row r="18" spans="1:3">
      <c r="A18" t="n">
        <v>16</v>
      </c>
      <c r="B18" t="s">
        <v>387</v>
      </c>
      <c r="C18" s="1" t="s">
        <v>388</v>
      </c>
    </row>
    <row r="19" spans="1:3">
      <c r="A19" t="n">
        <v>17</v>
      </c>
      <c r="B19" s="1" t="s">
        <v>389</v>
      </c>
      <c r="C19" t="s">
        <v>390</v>
      </c>
    </row>
    <row r="20" spans="1:3">
      <c r="A20" t="n">
        <v>18</v>
      </c>
      <c r="B20" s="1" t="s">
        <v>389</v>
      </c>
      <c r="C20" t="s">
        <v>390</v>
      </c>
    </row>
    <row r="21" spans="1:3">
      <c r="A21" t="n">
        <v>19</v>
      </c>
      <c r="B21" s="1" t="s">
        <v>389</v>
      </c>
      <c r="C21" t="s">
        <v>390</v>
      </c>
    </row>
    <row r="22" spans="1:3">
      <c r="A22" t="n">
        <v>20</v>
      </c>
      <c r="B22" s="1" t="s">
        <v>389</v>
      </c>
      <c r="C22" t="s">
        <v>390</v>
      </c>
    </row>
    <row r="23" spans="1:3">
      <c r="A23" t="n">
        <v>21</v>
      </c>
      <c r="B23" s="1" t="s">
        <v>389</v>
      </c>
      <c r="C23" t="s">
        <v>390</v>
      </c>
    </row>
    <row r="24" spans="1:3">
      <c r="A24" t="n">
        <v>22</v>
      </c>
      <c r="B24" s="1" t="s">
        <v>389</v>
      </c>
      <c r="C24" t="s">
        <v>390</v>
      </c>
    </row>
    <row r="25" spans="1:3">
      <c r="A25" t="n">
        <v>23</v>
      </c>
      <c r="B25" s="1" t="s">
        <v>389</v>
      </c>
      <c r="C25" t="s">
        <v>390</v>
      </c>
    </row>
    <row r="26" spans="1:3">
      <c r="B26" t="s">
        <v>389</v>
      </c>
      <c r="C26" t="s">
        <v>390</v>
      </c>
    </row>
    <row r="27" spans="1:3">
      <c r="B27" t="s">
        <v>389</v>
      </c>
      <c r="C27" t="s">
        <v>390</v>
      </c>
    </row>
    <row r="28" spans="1:3">
      <c r="B28" s="1" t="s">
        <v>389</v>
      </c>
      <c r="C28" t="s">
        <v>390</v>
      </c>
    </row>
    <row r="29" spans="1:3">
      <c r="B29" s="1" t="s">
        <v>389</v>
      </c>
      <c r="C29" t="s">
        <v>390</v>
      </c>
    </row>
    <row r="30" spans="1:3">
      <c r="B30" s="1" t="s">
        <v>389</v>
      </c>
      <c r="C30" t="s">
        <v>390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Asteria</dc:creator>
  <dcterms:created xsi:type="dcterms:W3CDTF">2018-01-21T22:30:46Z</dcterms:created>
  <dcterms:modified xsi:type="dcterms:W3CDTF">2018-03-09T02:28:27Z</dcterms:modified>
  <cp:lastModifiedBy>Asteria</cp:lastModifiedBy>
</cp:coreProperties>
</file>