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umpkin\Altium_docs\src\"/>
    </mc:Choice>
  </mc:AlternateContent>
  <bookViews>
    <workbookView xWindow="0" yWindow="0" windowWidth="28800" windowHeight="12435" activeTab="1"/>
  </bookViews>
  <sheets>
    <sheet name="ASSY Config" sheetId="1" r:id="rId1"/>
    <sheet name="BOM" sheetId="2" r:id="rId2"/>
    <sheet name="Encoding" sheetId="3" state="hidden" r:id="rId3"/>
    <sheet name="Options" sheetId="4" state="hidden" r:id="rId4"/>
  </sheets>
  <calcPr calcId="152511"/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AA26" i="3" l="1"/>
  <c r="B26" i="3"/>
  <c r="D26" i="3" s="1"/>
  <c r="B25" i="3"/>
  <c r="D25" i="3" s="1"/>
  <c r="B24" i="3"/>
  <c r="D24" i="3" s="1"/>
  <c r="B23" i="3"/>
  <c r="D23" i="3" s="1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13" i="3"/>
  <c r="D13" i="3" s="1"/>
  <c r="B12" i="3"/>
  <c r="D12" i="3" s="1"/>
  <c r="D11" i="3"/>
  <c r="B11" i="3"/>
  <c r="B10" i="3"/>
  <c r="D10" i="3" s="1"/>
  <c r="D9" i="3"/>
  <c r="B9" i="3"/>
  <c r="B8" i="3"/>
  <c r="D8" i="3" s="1"/>
  <c r="D7" i="3"/>
  <c r="B7" i="3"/>
  <c r="B6" i="3"/>
  <c r="D6" i="3" s="1"/>
  <c r="B5" i="3"/>
  <c r="D5" i="3" s="1"/>
  <c r="B4" i="3"/>
  <c r="D4" i="3" s="1"/>
  <c r="M3" i="3"/>
  <c r="O5" i="3" s="1"/>
  <c r="T5" i="3" s="1"/>
  <c r="U5" i="3" s="1"/>
  <c r="B3" i="3"/>
  <c r="D3" i="3" s="1"/>
  <c r="F26" i="1"/>
  <c r="G26" i="1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3" i="3" l="1"/>
  <c r="O6" i="3"/>
  <c r="T6" i="3" s="1"/>
  <c r="U6" i="3" s="1"/>
  <c r="O8" i="3"/>
  <c r="T8" i="3" s="1"/>
  <c r="U8" i="3" s="1"/>
  <c r="O7" i="3"/>
  <c r="T7" i="3" s="1"/>
  <c r="U7" i="3" s="1"/>
  <c r="O4" i="3"/>
  <c r="O3" i="3"/>
  <c r="T3" i="3" s="1"/>
  <c r="T4" i="3" l="1"/>
  <c r="U4" i="3" s="1"/>
  <c r="J7" i="3"/>
  <c r="J6" i="3" s="1"/>
  <c r="J5" i="3" s="1"/>
  <c r="J4" i="3" s="1"/>
  <c r="J3" i="3" s="1"/>
  <c r="U3" i="3"/>
  <c r="W3" i="3" l="1"/>
  <c r="Y26" i="3" s="1"/>
  <c r="AA25" i="3" s="1"/>
  <c r="F25" i="1" s="1"/>
  <c r="G25" i="1" s="1"/>
  <c r="K7" i="3"/>
  <c r="Y25" i="3" l="1"/>
  <c r="K6" i="3"/>
  <c r="AA24" i="3"/>
  <c r="F24" i="1" s="1"/>
  <c r="G24" i="1" s="1"/>
  <c r="K5" i="3" l="1"/>
  <c r="Y24" i="3"/>
  <c r="K4" i="3" l="1"/>
  <c r="K3" i="3"/>
  <c r="AA23" i="3"/>
  <c r="F23" i="1" s="1"/>
  <c r="G23" i="1" s="1"/>
  <c r="Y23" i="3" l="1"/>
  <c r="I11" i="3"/>
  <c r="C2" i="1" s="1"/>
  <c r="AA22" i="3" l="1"/>
  <c r="F22" i="1" s="1"/>
  <c r="G22" i="1" s="1"/>
  <c r="Y22" i="3" l="1"/>
  <c r="AA21" i="3" s="1"/>
  <c r="F21" i="1" s="1"/>
  <c r="G21" i="1" s="1"/>
  <c r="Y21" i="3" l="1"/>
  <c r="AA20" i="3"/>
  <c r="F20" i="1" s="1"/>
  <c r="G20" i="1" s="1"/>
  <c r="Y20" i="3" l="1"/>
  <c r="AA19" i="3" l="1"/>
  <c r="F19" i="1" s="1"/>
  <c r="G19" i="1" s="1"/>
  <c r="Y19" i="3" l="1"/>
  <c r="AA18" i="3" s="1"/>
  <c r="F18" i="1" s="1"/>
  <c r="G18" i="1" s="1"/>
  <c r="Y18" i="3" l="1"/>
  <c r="AA17" i="3" s="1"/>
  <c r="F17" i="1" s="1"/>
  <c r="G17" i="1" s="1"/>
  <c r="Y17" i="3" l="1"/>
  <c r="AA16" i="3" s="1"/>
  <c r="F16" i="1" s="1"/>
  <c r="G16" i="1" s="1"/>
  <c r="Y16" i="3" l="1"/>
  <c r="AA15" i="3" s="1"/>
  <c r="F15" i="1" s="1"/>
  <c r="G15" i="1" s="1"/>
  <c r="Y15" i="3" l="1"/>
  <c r="AA14" i="3" s="1"/>
  <c r="F14" i="1" s="1"/>
  <c r="G14" i="1" s="1"/>
  <c r="Y14" i="3" l="1"/>
  <c r="AA13" i="3" s="1"/>
  <c r="F13" i="1" l="1"/>
  <c r="G13" i="1" s="1"/>
  <c r="Y13" i="3"/>
  <c r="AA12" i="3" s="1"/>
  <c r="F12" i="1" s="1"/>
  <c r="G12" i="1" s="1"/>
  <c r="Y12" i="3" l="1"/>
  <c r="AA11" i="3"/>
  <c r="F11" i="1" s="1"/>
  <c r="G11" i="1" s="1"/>
  <c r="Y11" i="3" l="1"/>
  <c r="AA10" i="3" l="1"/>
  <c r="F10" i="1" s="1"/>
  <c r="G10" i="1" s="1"/>
  <c r="Y10" i="3" l="1"/>
  <c r="AA9" i="3" s="1"/>
  <c r="F9" i="1" s="1"/>
  <c r="G9" i="1" s="1"/>
  <c r="Y9" i="3" l="1"/>
  <c r="AA8" i="3" l="1"/>
  <c r="F8" i="1" s="1"/>
  <c r="G8" i="1" s="1"/>
  <c r="Y8" i="3" l="1"/>
  <c r="AA7" i="3" l="1"/>
  <c r="F7" i="1" s="1"/>
  <c r="G7" i="1" s="1"/>
  <c r="Y7" i="3" l="1"/>
  <c r="AA6" i="3" l="1"/>
  <c r="F6" i="1" s="1"/>
  <c r="G6" i="1" s="1"/>
  <c r="Y6" i="3" l="1"/>
  <c r="AA5" i="3" l="1"/>
  <c r="F5" i="1" s="1"/>
  <c r="G5" i="1" s="1"/>
  <c r="Y5" i="3" l="1"/>
  <c r="AA4" i="3"/>
  <c r="F4" i="1" s="1"/>
  <c r="G4" i="1" s="1"/>
  <c r="Y4" i="3" l="1"/>
  <c r="AA3" i="3" l="1"/>
  <c r="F3" i="1" s="1"/>
  <c r="G3" i="1" s="1"/>
  <c r="Y3" i="3" l="1"/>
</calcChain>
</file>

<file path=xl/sharedStrings.xml><?xml version="1.0" encoding="utf-8"?>
<sst xmlns="http://schemas.openxmlformats.org/spreadsheetml/2006/main" count="172" uniqueCount="88">
  <si>
    <t>Encoding:</t>
  </si>
  <si>
    <t>Encoded Value</t>
  </si>
  <si>
    <t>Decoding:</t>
  </si>
  <si>
    <t>bit</t>
  </si>
  <si>
    <t>Input</t>
  </si>
  <si>
    <t>Output</t>
  </si>
  <si>
    <t>B</t>
  </si>
  <si>
    <t>bit value</t>
  </si>
  <si>
    <t>decimal value</t>
  </si>
  <si>
    <t>"bit" values</t>
  </si>
  <si>
    <t>number value</t>
  </si>
  <si>
    <t>values</t>
  </si>
  <si>
    <t>base 36 decoding</t>
  </si>
  <si>
    <t>decimal number</t>
  </si>
  <si>
    <t>bit values</t>
  </si>
  <si>
    <t>0</t>
  </si>
  <si>
    <t>1</t>
  </si>
  <si>
    <t>2</t>
  </si>
  <si>
    <t>3</t>
  </si>
  <si>
    <t>4</t>
  </si>
  <si>
    <t>5</t>
  </si>
  <si>
    <t>6</t>
  </si>
  <si>
    <t>Encoded Value:</t>
  </si>
  <si>
    <t>7</t>
  </si>
  <si>
    <t>8</t>
  </si>
  <si>
    <t>9</t>
  </si>
  <si>
    <t>A</t>
  </si>
  <si>
    <t>C</t>
  </si>
  <si>
    <t>D</t>
  </si>
  <si>
    <t>E</t>
  </si>
  <si>
    <t>F</t>
  </si>
  <si>
    <t>H</t>
  </si>
  <si>
    <t>J</t>
  </si>
  <si>
    <t>K</t>
  </si>
  <si>
    <t>L</t>
  </si>
  <si>
    <t>M</t>
  </si>
  <si>
    <t>N</t>
  </si>
  <si>
    <t>P</t>
  </si>
  <si>
    <t>R</t>
  </si>
  <si>
    <t>T</t>
  </si>
  <si>
    <t>U</t>
  </si>
  <si>
    <t>V</t>
  </si>
  <si>
    <t>W</t>
  </si>
  <si>
    <t>X</t>
  </si>
  <si>
    <t>Y</t>
  </si>
  <si>
    <t>Bit</t>
  </si>
  <si>
    <t>0 value</t>
  </si>
  <si>
    <t>1 value</t>
  </si>
  <si>
    <t xml:space="preserve"> </t>
  </si>
  <si>
    <t>No corresponding Assembly Revision</t>
  </si>
  <si>
    <t/>
  </si>
  <si>
    <t>base 30 encoding</t>
  </si>
  <si>
    <t>Bill of Materials</t>
  </si>
  <si>
    <t>BM Raspberry Pi testing interface</t>
  </si>
  <si>
    <t>Part Number:</t>
  </si>
  <si>
    <t>705-02259</t>
  </si>
  <si>
    <t>REV</t>
  </si>
  <si>
    <t>A0</t>
  </si>
  <si>
    <t>Source Data From:</t>
  </si>
  <si>
    <t>BM Pi Interface.BomDoc</t>
  </si>
  <si>
    <t>Assembly Number:</t>
  </si>
  <si>
    <t>710-02260</t>
  </si>
  <si>
    <t>Total Price:</t>
  </si>
  <si>
    <t>Creation Date:</t>
  </si>
  <si>
    <t>15/07/2020</t>
  </si>
  <si>
    <t>Designator</t>
  </si>
  <si>
    <t>DNP Designators</t>
  </si>
  <si>
    <t>Customer Reference</t>
  </si>
  <si>
    <t>Description</t>
  </si>
  <si>
    <t>Quantity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</si>
  <si>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</si>
  <si>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</si>
  <si>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</si>
  <si>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</si>
  <si>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</si>
  <si>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</si>
  <si>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</si>
  <si>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</si>
  <si>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Supplier Subtotal 1</t>
  </si>
  <si>
    <t>C1, C2, C3, C6, C7, C8, C9</t>
  </si>
  <si>
    <t>02259A0: C1, C2, C3, C6, C7, C8, C9</t>
  </si>
  <si>
    <t>Capacitor 100nF 0805 X7R 50V 5%</t>
  </si>
  <si>
    <t>Kyocera AVX</t>
  </si>
  <si>
    <t>08055C104JAT2A</t>
  </si>
  <si>
    <t>Digi-Key</t>
  </si>
  <si>
    <t>478-3352-1-ND</t>
  </si>
  <si>
    <t>08051C104JAT2A\2K</t>
  </si>
  <si>
    <t>478-5780-1-ND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</si>
</sst>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1"/>
  </cellStyleXfs>
  <cellXfs count="62">
    <xf numFmtId="0" fontId="0" fillId="0" borderId="0" xfId="0"/>
    <xf numFmtId="0" fontId="0" fillId="0" borderId="0" xfId="0" quotePrefix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Protection="1">
      <protection locked="0"/>
    </xf>
    <xf numFmtId="0" fontId="2" fillId="3" borderId="1" xfId="2" applyAlignment="1" applyProtection="1">
      <alignment horizontal="center"/>
      <protection locked="0"/>
    </xf>
    <xf numFmtId="0" fontId="3" fillId="0" borderId="0" xfId="0" applyFont="1"/>
    <xf numFmtId="0" fontId="5" fillId="2" borderId="0" xfId="1" applyFont="1" applyAlignment="1">
      <alignment horizontal="center"/>
    </xf>
    <xf numFmtId="49" fontId="5" fillId="2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3" borderId="1" xfId="2" applyFont="1" applyAlignment="1">
      <alignment horizontal="center"/>
    </xf>
    <xf numFmtId="0" fontId="7" fillId="4" borderId="0" xfId="0" quotePrefix="1" applyFont="1" applyFill="1" applyAlignment="1">
      <alignment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0" fillId="4" borderId="3" xfId="0" applyFill="1" applyBorder="1" applyAlignment="1">
      <alignment vertical="top"/>
    </xf>
    <xf numFmtId="0" fontId="8" fillId="0" borderId="2" xfId="0" applyFont="1" applyBorder="1"/>
    <xf numFmtId="0" fontId="8" fillId="0" borderId="0" xfId="0" quotePrefix="1" applyFont="1" applyAlignment="1">
      <alignment horizontal="left"/>
    </xf>
    <xf numFmtId="164" fontId="10" fillId="0" borderId="0" xfId="0" applyNumberFormat="1" applyFont="1" applyAlignment="1">
      <alignment horizontal="left" vertical="center"/>
    </xf>
    <xf numFmtId="0" fontId="8" fillId="0" borderId="0" xfId="0" applyFont="1"/>
    <xf numFmtId="0" fontId="0" fillId="0" borderId="3" xfId="0" applyBorder="1" applyAlignment="1">
      <alignment vertical="top"/>
    </xf>
    <xf numFmtId="0" fontId="8" fillId="0" borderId="4" xfId="0" applyFont="1" applyBorder="1"/>
    <xf numFmtId="0" fontId="8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/>
    <xf numFmtId="0" fontId="8" fillId="0" borderId="6" xfId="0" applyFont="1" applyBorder="1"/>
    <xf numFmtId="0" fontId="0" fillId="0" borderId="5" xfId="0" quotePrefix="1" applyBorder="1" applyAlignment="1">
      <alignment horizontal="left"/>
    </xf>
    <xf numFmtId="0" fontId="0" fillId="0" borderId="7" xfId="0" applyBorder="1" applyAlignment="1">
      <alignment horizontal="left"/>
    </xf>
    <xf numFmtId="0" fontId="11" fillId="0" borderId="0" xfId="0" applyFont="1"/>
    <xf numFmtId="0" fontId="0" fillId="0" borderId="3" xfId="0" applyBorder="1"/>
    <xf numFmtId="0" fontId="0" fillId="0" borderId="2" xfId="0" applyBorder="1"/>
    <xf numFmtId="0" fontId="0" fillId="0" borderId="0" xfId="0"/>
    <xf numFmtId="0" fontId="8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9" fillId="4" borderId="8" xfId="0" quotePrefix="1" applyFont="1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9" fillId="4" borderId="8" xfId="0" quotePrefix="1" applyFont="1" applyFill="1" applyBorder="1" applyAlignment="1">
      <alignment horizontal="left" vertical="center"/>
    </xf>
    <xf numFmtId="0" fontId="9" fillId="4" borderId="9" xfId="0" quotePrefix="1" applyFont="1" applyFill="1" applyBorder="1" applyAlignment="1">
      <alignment vertical="center"/>
    </xf>
    <xf numFmtId="14" fontId="0" fillId="0" borderId="0" xfId="0" applyNumberFormat="1" applyAlignment="1">
      <alignment vertical="top"/>
    </xf>
    <xf numFmtId="0" fontId="10" fillId="0" borderId="0" xfId="0" quotePrefix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quotePrefix="1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0" fillId="0" borderId="0" xfId="0" quotePrefix="1" applyFont="1" applyAlignment="1">
      <alignment vertical="top"/>
    </xf>
    <xf numFmtId="164" fontId="10" fillId="0" borderId="0" xfId="0" applyNumberFormat="1" applyFont="1" applyAlignment="1">
      <alignment vertical="top"/>
    </xf>
    <xf numFmtId="49" fontId="4" fillId="3" borderId="1" xfId="2" applyNumberFormat="1" applyFont="1" applyAlignment="1" applyProtection="1">
      <alignment horizontal="center"/>
      <protection locked="0"/>
    </xf>
    <xf numFmtId="0" fontId="10" fillId="0" borderId="10" xfId="0" quotePrefix="1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10" xfId="0" quotePrefix="1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/>
    </xf>
    <xf numFmtId="0" fontId="10" fillId="0" borderId="10" xfId="0" quotePrefix="1" applyFont="1" applyBorder="1" applyAlignment="1">
      <alignment vertical="top"/>
    </xf>
    <xf numFmtId="164" fontId="10" fillId="0" borderId="10" xfId="0" applyNumberFormat="1" applyFont="1" applyBorder="1" applyAlignment="1">
      <alignment vertical="top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10" fillId="0" borderId="10" xfId="0" quotePrefix="1" applyFont="1" applyBorder="1" applyAlignment="1">
      <alignment horizontal="right" vertical="top" wrapText="1"/>
    </xf>
    <xf numFmtId="0" fontId="6" fillId="4" borderId="0" xfId="0" quotePrefix="1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164" fontId="8" fillId="0" borderId="0" xfId="0" applyNumberFormat="1" applyFont="1" applyAlignment="1">
      <alignment horizontal="left"/>
    </xf>
    <xf numFmtId="0" fontId="9" fillId="4" borderId="10" xfId="0" quotePrefix="1" applyFont="1" applyFill="1" applyBorder="1" applyAlignment="1">
      <alignment vertical="center"/>
    </xf>
    <xf numFmtId="0" fontId="8" fillId="0" borderId="0" xfId="0" applyFont="1" applyAlignment="1">
      <alignment horizontal="right"/>
    </xf>
    <xf numFmtId="0" fontId="10" fillId="0" borderId="8" xfId="0" applyFont="1" applyBorder="1"/>
  </cellXfs>
  <cellStyles count="3">
    <cellStyle name="Good" xfId="1" builtinId="26"/>
    <cellStyle name="Input" xfId="2" builtinId="20"/>
    <cellStyle name="Normal" xfId="0" builtinId="0"/>
  </cellStyles>
  <dxfs count="2">
    <dxf>
      <font>
        <b/>
      </font>
      <fill>
        <patternFill>
          <bgColor rgb="FFFF6600"/>
        </patternFill>
      </fill>
    </dxf>
    <dxf>
      <font>
        <b/>
      </font>
      <fill>
        <patternFill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33" sqref="G33"/>
    </sheetView>
  </sheetViews>
  <sheetFormatPr defaultRowHeight="15" x14ac:dyDescent="0.25"/>
  <cols>
    <col min="1" max="2" width="9.140625" style="4" customWidth="1"/>
    <col min="3" max="3" width="77.42578125" style="4" customWidth="1"/>
    <col min="4" max="6" width="9.140625" style="4" customWidth="1"/>
    <col min="7" max="7" width="79.42578125" style="4" customWidth="1"/>
    <col min="8" max="12" width="9.140625" style="4" customWidth="1"/>
    <col min="13" max="16384" width="9.140625" style="4"/>
  </cols>
  <sheetData>
    <row r="1" spans="1:7" x14ac:dyDescent="0.25">
      <c r="A1" s="6" t="s">
        <v>0</v>
      </c>
      <c r="C1" s="7" t="s">
        <v>1</v>
      </c>
      <c r="E1" s="6" t="s">
        <v>2</v>
      </c>
      <c r="G1" s="10" t="s">
        <v>1</v>
      </c>
    </row>
    <row r="2" spans="1:7" x14ac:dyDescent="0.25">
      <c r="A2" t="s">
        <v>3</v>
      </c>
      <c r="B2" t="s">
        <v>4</v>
      </c>
      <c r="C2" s="8" t="str">
        <f>Encoding!I11</f>
        <v>00000</v>
      </c>
      <c r="E2" s="9" t="s">
        <v>3</v>
      </c>
      <c r="F2" s="7" t="s">
        <v>5</v>
      </c>
      <c r="G2" s="46" t="s">
        <v>15</v>
      </c>
    </row>
    <row r="3" spans="1:7" x14ac:dyDescent="0.25">
      <c r="A3" s="9">
        <v>0</v>
      </c>
      <c r="B3" s="5">
        <v>0</v>
      </c>
      <c r="C3" t="str">
        <f>IF(B3=0,Options!B2,Options!C2)</f>
        <v/>
      </c>
      <c r="E3" s="9">
        <v>0</v>
      </c>
      <c r="F3" s="7">
        <f>Encoding!AA3</f>
        <v>0</v>
      </c>
      <c r="G3" t="str">
        <f>IF(F3=0,Options!B2,Options!C2)</f>
        <v/>
      </c>
    </row>
    <row r="4" spans="1:7" x14ac:dyDescent="0.25">
      <c r="A4" s="9">
        <v>1</v>
      </c>
      <c r="B4" s="5">
        <v>0</v>
      </c>
      <c r="C4" t="str">
        <f>IF(B4=0,Options!B3,Options!C3)</f>
        <v/>
      </c>
      <c r="E4" s="9">
        <v>1</v>
      </c>
      <c r="F4" s="7">
        <f>Encoding!AA4</f>
        <v>0</v>
      </c>
      <c r="G4" t="str">
        <f>IF(F4=0,Options!B3,Options!C3)</f>
        <v/>
      </c>
    </row>
    <row r="5" spans="1:7" x14ac:dyDescent="0.25">
      <c r="A5" s="9">
        <v>2</v>
      </c>
      <c r="B5" s="5">
        <v>0</v>
      </c>
      <c r="C5" t="str">
        <f>IF(B5=0,Options!B4,Options!C4)</f>
        <v/>
      </c>
      <c r="E5" s="9">
        <v>2</v>
      </c>
      <c r="F5" s="7">
        <f>Encoding!AA5</f>
        <v>0</v>
      </c>
      <c r="G5" t="str">
        <f>IF(F5=0,Options!B4,Options!C4)</f>
        <v/>
      </c>
    </row>
    <row r="6" spans="1:7" x14ac:dyDescent="0.25">
      <c r="A6" s="9">
        <v>3</v>
      </c>
      <c r="B6" s="5">
        <v>0</v>
      </c>
      <c r="C6" t="str">
        <f>IF(B6=0,Options!B5,Options!C5)</f>
        <v/>
      </c>
      <c r="E6" s="9">
        <v>3</v>
      </c>
      <c r="F6" s="7">
        <f>Encoding!AA6</f>
        <v>0</v>
      </c>
      <c r="G6" t="str">
        <f>IF(F6=0,Options!B5,Options!C5)</f>
        <v/>
      </c>
    </row>
    <row r="7" spans="1:7" x14ac:dyDescent="0.25">
      <c r="A7" s="9">
        <v>4</v>
      </c>
      <c r="B7" s="5">
        <v>0</v>
      </c>
      <c r="C7" t="str">
        <f>IF(B7=0,Options!B6,Options!C6)</f>
        <v/>
      </c>
      <c r="E7" s="9">
        <v>4</v>
      </c>
      <c r="F7" s="7">
        <f>Encoding!AA7</f>
        <v>0</v>
      </c>
      <c r="G7" t="str">
        <f>IF(F7=0,Options!B6,Options!C6)</f>
        <v/>
      </c>
    </row>
    <row r="8" spans="1:7" x14ac:dyDescent="0.25">
      <c r="A8" s="9">
        <v>5</v>
      </c>
      <c r="B8" s="5">
        <v>0</v>
      </c>
      <c r="C8" t="str">
        <f>IF(B8=0,Options!B7,Options!C7)</f>
        <v/>
      </c>
      <c r="E8" s="9">
        <v>5</v>
      </c>
      <c r="F8" s="7">
        <f>Encoding!AA8</f>
        <v>0</v>
      </c>
      <c r="G8" t="str">
        <f>IF(F8=0,Options!B7,Options!C7)</f>
        <v/>
      </c>
    </row>
    <row r="9" spans="1:7" x14ac:dyDescent="0.25">
      <c r="A9" s="9">
        <v>6</v>
      </c>
      <c r="B9" s="5">
        <v>0</v>
      </c>
      <c r="C9" t="str">
        <f>IF(B9=0,Options!B8,Options!C8)</f>
        <v/>
      </c>
      <c r="E9" s="9">
        <v>6</v>
      </c>
      <c r="F9" s="7">
        <f>Encoding!AA9</f>
        <v>0</v>
      </c>
      <c r="G9" t="str">
        <f>IF(F9=0,Options!B8,Options!C8)</f>
        <v/>
      </c>
    </row>
    <row r="10" spans="1:7" x14ac:dyDescent="0.25">
      <c r="A10" s="9">
        <v>7</v>
      </c>
      <c r="B10" s="5">
        <v>0</v>
      </c>
      <c r="C10" t="str">
        <f>IF(B10=0,Options!B9,Options!C9)</f>
        <v/>
      </c>
      <c r="E10" s="9">
        <v>7</v>
      </c>
      <c r="F10" s="7">
        <f>Encoding!AA10</f>
        <v>0</v>
      </c>
      <c r="G10" t="str">
        <f>IF(F10=0,Options!B9,Options!C9)</f>
        <v/>
      </c>
    </row>
    <row r="11" spans="1:7" x14ac:dyDescent="0.25">
      <c r="A11" s="9">
        <v>8</v>
      </c>
      <c r="B11" s="5">
        <v>0</v>
      </c>
      <c r="C11" t="str">
        <f>IF(B11=0,Options!B10,Options!C10)</f>
        <v/>
      </c>
      <c r="E11" s="9">
        <v>8</v>
      </c>
      <c r="F11" s="7">
        <f>Encoding!AA11</f>
        <v>0</v>
      </c>
      <c r="G11" t="str">
        <f>IF(F11=0,Options!B10,Options!C10)</f>
        <v/>
      </c>
    </row>
    <row r="12" spans="1:7" x14ac:dyDescent="0.25">
      <c r="A12" s="9">
        <v>9</v>
      </c>
      <c r="B12" s="5">
        <v>0</v>
      </c>
      <c r="C12" t="str">
        <f>IF(B12=0,Options!B11,Options!C11)</f>
        <v/>
      </c>
      <c r="E12" s="9">
        <v>9</v>
      </c>
      <c r="F12" s="7">
        <f>Encoding!AA12</f>
        <v>0</v>
      </c>
      <c r="G12" t="str">
        <f>IF(F12=0,Options!B11,Options!C11)</f>
        <v/>
      </c>
    </row>
    <row r="13" spans="1:7" x14ac:dyDescent="0.25">
      <c r="A13" s="9">
        <v>10</v>
      </c>
      <c r="B13" s="5">
        <v>0</v>
      </c>
      <c r="C13" t="str">
        <f>IF(B13=0,Options!B12,Options!C12)</f>
        <v/>
      </c>
      <c r="E13" s="9">
        <v>10</v>
      </c>
      <c r="F13" s="7">
        <f>Encoding!AA13</f>
        <v>0</v>
      </c>
      <c r="G13" t="str">
        <f>IF(F13=0,Options!B12,Options!C12)</f>
        <v/>
      </c>
    </row>
    <row r="14" spans="1:7" x14ac:dyDescent="0.25">
      <c r="A14" s="9">
        <v>11</v>
      </c>
      <c r="B14" s="5">
        <v>0</v>
      </c>
      <c r="C14" t="str">
        <f>IF(B14=0,Options!B13,Options!C13)</f>
        <v/>
      </c>
      <c r="E14" s="9">
        <v>11</v>
      </c>
      <c r="F14" s="7">
        <f>Encoding!AA14</f>
        <v>0</v>
      </c>
      <c r="G14" t="str">
        <f>IF(F14=0,Options!B13,Options!C13)</f>
        <v/>
      </c>
    </row>
    <row r="15" spans="1:7" x14ac:dyDescent="0.25">
      <c r="A15" s="9">
        <v>12</v>
      </c>
      <c r="B15" s="5">
        <v>0</v>
      </c>
      <c r="C15" t="str">
        <f>IF(B15=0,Options!B14,Options!C14)</f>
        <v/>
      </c>
      <c r="E15" s="9">
        <v>12</v>
      </c>
      <c r="F15" s="7">
        <f>Encoding!AA15</f>
        <v>0</v>
      </c>
      <c r="G15" t="str">
        <f>IF(F15=0,Options!B14,Options!C14)</f>
        <v/>
      </c>
    </row>
    <row r="16" spans="1:7" x14ac:dyDescent="0.25">
      <c r="A16" s="9">
        <v>13</v>
      </c>
      <c r="B16" s="5">
        <v>0</v>
      </c>
      <c r="C16" t="str">
        <f>IF(B16=0,Options!B15,Options!C15)</f>
        <v/>
      </c>
      <c r="E16" s="9">
        <v>13</v>
      </c>
      <c r="F16" s="7">
        <f>Encoding!AA16</f>
        <v>0</v>
      </c>
      <c r="G16" t="str">
        <f>IF(F16=0,Options!B15,Options!C15)</f>
        <v/>
      </c>
    </row>
    <row r="17" spans="1:7" x14ac:dyDescent="0.25">
      <c r="A17" s="9">
        <v>14</v>
      </c>
      <c r="B17" s="5">
        <v>0</v>
      </c>
      <c r="C17" t="str">
        <f>IF(B17=0,Options!B16,Options!C16)</f>
        <v/>
      </c>
      <c r="E17" s="9">
        <v>14</v>
      </c>
      <c r="F17" s="7">
        <f>Encoding!AA17</f>
        <v>0</v>
      </c>
      <c r="G17" t="str">
        <f>IF(F17=0,Options!B16,Options!C16)</f>
        <v/>
      </c>
    </row>
    <row r="18" spans="1:7" x14ac:dyDescent="0.25">
      <c r="A18" s="9">
        <v>15</v>
      </c>
      <c r="B18" s="5">
        <v>0</v>
      </c>
      <c r="C18" t="str">
        <f>IF(B18=0,Options!B17,Options!C17)</f>
        <v/>
      </c>
      <c r="E18" s="9">
        <v>15</v>
      </c>
      <c r="F18" s="7">
        <f>Encoding!AA18</f>
        <v>0</v>
      </c>
      <c r="G18" t="str">
        <f>IF(F18=0,Options!B17,Options!C17)</f>
        <v/>
      </c>
    </row>
    <row r="19" spans="1:7" x14ac:dyDescent="0.25">
      <c r="A19" s="9">
        <v>16</v>
      </c>
      <c r="B19" s="5">
        <v>0</v>
      </c>
      <c r="C19" t="str">
        <f>IF(B19=0,Options!B18,Options!C18)</f>
        <v/>
      </c>
      <c r="E19" s="9">
        <v>16</v>
      </c>
      <c r="F19" s="7">
        <f>Encoding!AA19</f>
        <v>0</v>
      </c>
      <c r="G19" t="str">
        <f>IF(F19=0,Options!B18,Options!C18)</f>
        <v/>
      </c>
    </row>
    <row r="20" spans="1:7" x14ac:dyDescent="0.25">
      <c r="A20" s="9">
        <v>17</v>
      </c>
      <c r="B20" s="5">
        <v>0</v>
      </c>
      <c r="C20" t="str">
        <f>IF(B20=0,Options!B19,Options!C19)</f>
        <v/>
      </c>
      <c r="E20" s="9">
        <v>17</v>
      </c>
      <c r="F20" s="7">
        <f>Encoding!AA20</f>
        <v>0</v>
      </c>
      <c r="G20" t="str">
        <f>IF(F20=0,Options!B19,Options!C19)</f>
        <v/>
      </c>
    </row>
    <row r="21" spans="1:7" x14ac:dyDescent="0.25">
      <c r="A21" s="9">
        <v>18</v>
      </c>
      <c r="B21" s="5">
        <v>0</v>
      </c>
      <c r="C21" t="str">
        <f>IF(B21=0,Options!B20,Options!C20)</f>
        <v xml:space="preserve"> </v>
      </c>
      <c r="E21" s="9">
        <v>18</v>
      </c>
      <c r="F21" s="7">
        <f>Encoding!AA21</f>
        <v>0</v>
      </c>
      <c r="G21" t="str">
        <f>IF(F21=0,Options!B20,Options!C20)</f>
        <v xml:space="preserve"> </v>
      </c>
    </row>
    <row r="22" spans="1:7" x14ac:dyDescent="0.25">
      <c r="A22" s="9">
        <v>19</v>
      </c>
      <c r="B22" s="5">
        <v>0</v>
      </c>
      <c r="C22" t="str">
        <f>IF(B22=0,Options!B21,Options!C21)</f>
        <v xml:space="preserve"> </v>
      </c>
      <c r="E22" s="9">
        <v>19</v>
      </c>
      <c r="F22" s="7">
        <f>Encoding!AA22</f>
        <v>0</v>
      </c>
      <c r="G22" t="str">
        <f>IF(F22=0,Options!B21,Options!C21)</f>
        <v xml:space="preserve"> </v>
      </c>
    </row>
    <row r="23" spans="1:7" x14ac:dyDescent="0.25">
      <c r="A23" s="9">
        <v>20</v>
      </c>
      <c r="B23" s="5">
        <v>0</v>
      </c>
      <c r="C23" t="str">
        <f>IF(B23=0,Options!B22,Options!C22)</f>
        <v xml:space="preserve"> </v>
      </c>
      <c r="E23" s="9">
        <v>20</v>
      </c>
      <c r="F23" s="7">
        <f>Encoding!AA23</f>
        <v>0</v>
      </c>
      <c r="G23" t="str">
        <f>IF(F23=0,Options!B22,Options!C22)</f>
        <v xml:space="preserve"> </v>
      </c>
    </row>
    <row r="24" spans="1:7" x14ac:dyDescent="0.25">
      <c r="A24" s="9">
        <v>21</v>
      </c>
      <c r="B24" s="5">
        <v>0</v>
      </c>
      <c r="C24" t="str">
        <f>IF(B24=0,Options!B23,Options!C23)</f>
        <v xml:space="preserve"> </v>
      </c>
      <c r="E24" s="9">
        <v>21</v>
      </c>
      <c r="F24" s="7">
        <f>Encoding!AA24</f>
        <v>0</v>
      </c>
      <c r="G24" t="str">
        <f>IF(F24=0,Options!B23,Options!C23)</f>
        <v xml:space="preserve"> </v>
      </c>
    </row>
    <row r="25" spans="1:7" x14ac:dyDescent="0.25">
      <c r="A25" s="9">
        <v>22</v>
      </c>
      <c r="B25" s="5">
        <v>0</v>
      </c>
      <c r="C25" t="str">
        <f>IF(B25=0,Options!B24,Options!C24)</f>
        <v xml:space="preserve"> </v>
      </c>
      <c r="E25" s="9">
        <v>22</v>
      </c>
      <c r="F25" s="7">
        <f>Encoding!AA25</f>
        <v>0</v>
      </c>
      <c r="G25" t="str">
        <f>IF(F25=0,Options!B24,Options!C24)</f>
        <v xml:space="preserve"> </v>
      </c>
    </row>
    <row r="26" spans="1:7" x14ac:dyDescent="0.25">
      <c r="A26" s="9">
        <v>23</v>
      </c>
      <c r="B26" s="5">
        <v>0</v>
      </c>
      <c r="C26" t="str">
        <f>IF(B26=0,Options!B25,Options!C25)</f>
        <v xml:space="preserve"> </v>
      </c>
      <c r="E26" s="9">
        <v>23</v>
      </c>
      <c r="F26" s="7">
        <f>Encoding!AA26</f>
        <v>0</v>
      </c>
      <c r="G26" t="str">
        <f>IF(F26=0,Options!B25,Options!C25)</f>
        <v xml:space="preserve"> </v>
      </c>
    </row>
  </sheetData>
  <sheetProtection sheet="1" objects="1" scenarios="1"/>
  <conditionalFormatting sqref="C3:C26">
    <cfRule type="expression" dxfId="1" priority="3">
      <formula>$B3=1</formula>
    </cfRule>
  </conditionalFormatting>
  <conditionalFormatting sqref="G3:G26">
    <cfRule type="expression" dxfId="0" priority="1">
      <formula>$F3=1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zoomScale="85" zoomScaleNormal="85" workbookViewId="0">
      <selection activeCell="H5" sqref="H5"/>
    </sheetView>
  </sheetViews>
  <sheetFormatPr defaultRowHeight="15" x14ac:dyDescent="0.25"/>
  <cols>
    <col min="1" max="1" width="37.42578125" style="34" bestFit="1" customWidth="1"/>
    <col min="2" max="2" width="26.5703125" style="33" bestFit="1" customWidth="1"/>
    <col min="3" max="3" width="34.42578125" style="33" bestFit="1" customWidth="1"/>
    <col min="4" max="4" width="36.140625" style="34" customWidth="1"/>
    <col min="5" max="5" width="15.5703125" style="34" customWidth="1"/>
    <col min="6" max="6" width="29.140625" style="34" customWidth="1"/>
    <col min="7" max="7" width="35.85546875" style="34" customWidth="1"/>
    <col min="8" max="8" width="18.140625" style="34" customWidth="1"/>
    <col min="9" max="9" width="24.28515625" style="34" customWidth="1"/>
    <col min="10" max="10" width="19.140625" style="34" customWidth="1"/>
    <col min="11" max="11" width="30.85546875" style="34" customWidth="1"/>
    <col min="12" max="12" width="15.42578125" style="34" customWidth="1"/>
    <col min="13" max="13" width="26.85546875" style="34" customWidth="1"/>
    <col min="14" max="14" width="23.7109375" style="34" customWidth="1"/>
    <col min="15" max="261" width="9.140625" style="34" customWidth="1"/>
    <col min="262" max="262" width="37.42578125" style="34" bestFit="1" customWidth="1"/>
    <col min="263" max="263" width="26.5703125" style="34" bestFit="1" customWidth="1"/>
    <col min="264" max="264" width="34.42578125" style="34" bestFit="1" customWidth="1"/>
    <col min="265" max="267" width="35.85546875" style="34" customWidth="1"/>
    <col min="268" max="268" width="36.42578125" style="34" customWidth="1"/>
    <col min="269" max="269" width="27.5703125" style="34" bestFit="1" customWidth="1"/>
    <col min="270" max="270" width="25" style="34" bestFit="1" customWidth="1"/>
    <col min="271" max="517" width="9.140625" style="34" customWidth="1"/>
    <col min="518" max="518" width="37.42578125" style="34" bestFit="1" customWidth="1"/>
    <col min="519" max="519" width="26.5703125" style="34" bestFit="1" customWidth="1"/>
    <col min="520" max="520" width="34.42578125" style="34" bestFit="1" customWidth="1"/>
    <col min="521" max="523" width="35.85546875" style="34" customWidth="1"/>
    <col min="524" max="524" width="36.42578125" style="34" customWidth="1"/>
    <col min="525" max="525" width="27.5703125" style="34" bestFit="1" customWidth="1"/>
    <col min="526" max="526" width="25" style="34" bestFit="1" customWidth="1"/>
    <col min="527" max="773" width="9.140625" style="34" customWidth="1"/>
    <col min="774" max="774" width="37.42578125" style="34" bestFit="1" customWidth="1"/>
    <col min="775" max="775" width="26.5703125" style="34" bestFit="1" customWidth="1"/>
    <col min="776" max="776" width="34.42578125" style="34" bestFit="1" customWidth="1"/>
    <col min="777" max="779" width="35.85546875" style="34" customWidth="1"/>
    <col min="780" max="780" width="36.42578125" style="34" customWidth="1"/>
    <col min="781" max="781" width="27.5703125" style="34" bestFit="1" customWidth="1"/>
    <col min="782" max="782" width="25" style="34" bestFit="1" customWidth="1"/>
    <col min="783" max="1029" width="9.140625" style="34" customWidth="1"/>
    <col min="1030" max="1030" width="37.42578125" style="34" bestFit="1" customWidth="1"/>
    <col min="1031" max="1031" width="26.5703125" style="34" bestFit="1" customWidth="1"/>
    <col min="1032" max="1032" width="34.42578125" style="34" bestFit="1" customWidth="1"/>
    <col min="1033" max="1035" width="35.85546875" style="34" customWidth="1"/>
    <col min="1036" max="1036" width="36.42578125" style="34" customWidth="1"/>
    <col min="1037" max="1037" width="27.5703125" style="34" bestFit="1" customWidth="1"/>
    <col min="1038" max="1038" width="25" style="34" bestFit="1" customWidth="1"/>
    <col min="1039" max="1285" width="9.140625" style="34" customWidth="1"/>
    <col min="1286" max="1286" width="37.42578125" style="34" bestFit="1" customWidth="1"/>
    <col min="1287" max="1287" width="26.5703125" style="34" bestFit="1" customWidth="1"/>
    <col min="1288" max="1288" width="34.42578125" style="34" bestFit="1" customWidth="1"/>
    <col min="1289" max="1291" width="35.85546875" style="34" customWidth="1"/>
    <col min="1292" max="1292" width="36.42578125" style="34" customWidth="1"/>
    <col min="1293" max="1293" width="27.5703125" style="34" bestFit="1" customWidth="1"/>
    <col min="1294" max="1294" width="25" style="34" bestFit="1" customWidth="1"/>
    <col min="1295" max="1541" width="9.140625" style="34" customWidth="1"/>
    <col min="1542" max="1542" width="37.42578125" style="34" bestFit="1" customWidth="1"/>
    <col min="1543" max="1543" width="26.5703125" style="34" bestFit="1" customWidth="1"/>
    <col min="1544" max="1544" width="34.42578125" style="34" bestFit="1" customWidth="1"/>
    <col min="1545" max="1547" width="35.85546875" style="34" customWidth="1"/>
    <col min="1548" max="1548" width="36.42578125" style="34" customWidth="1"/>
    <col min="1549" max="1549" width="27.5703125" style="34" bestFit="1" customWidth="1"/>
    <col min="1550" max="1550" width="25" style="34" bestFit="1" customWidth="1"/>
    <col min="1551" max="1797" width="9.140625" style="34" customWidth="1"/>
    <col min="1798" max="1798" width="37.42578125" style="34" bestFit="1" customWidth="1"/>
    <col min="1799" max="1799" width="26.5703125" style="34" bestFit="1" customWidth="1"/>
    <col min="1800" max="1800" width="34.42578125" style="34" bestFit="1" customWidth="1"/>
    <col min="1801" max="1803" width="35.85546875" style="34" customWidth="1"/>
    <col min="1804" max="1804" width="36.42578125" style="34" customWidth="1"/>
    <col min="1805" max="1805" width="27.5703125" style="34" bestFit="1" customWidth="1"/>
    <col min="1806" max="1806" width="25" style="34" bestFit="1" customWidth="1"/>
    <col min="1807" max="2053" width="9.140625" style="34" customWidth="1"/>
    <col min="2054" max="2054" width="37.42578125" style="34" bestFit="1" customWidth="1"/>
    <col min="2055" max="2055" width="26.5703125" style="34" bestFit="1" customWidth="1"/>
    <col min="2056" max="2056" width="34.42578125" style="34" bestFit="1" customWidth="1"/>
    <col min="2057" max="2059" width="35.85546875" style="34" customWidth="1"/>
    <col min="2060" max="2060" width="36.42578125" style="34" customWidth="1"/>
    <col min="2061" max="2061" width="27.5703125" style="34" bestFit="1" customWidth="1"/>
    <col min="2062" max="2062" width="25" style="34" bestFit="1" customWidth="1"/>
    <col min="2063" max="2309" width="9.140625" style="34" customWidth="1"/>
    <col min="2310" max="2310" width="37.42578125" style="34" bestFit="1" customWidth="1"/>
    <col min="2311" max="2311" width="26.5703125" style="34" bestFit="1" customWidth="1"/>
    <col min="2312" max="2312" width="34.42578125" style="34" bestFit="1" customWidth="1"/>
    <col min="2313" max="2315" width="35.85546875" style="34" customWidth="1"/>
    <col min="2316" max="2316" width="36.42578125" style="34" customWidth="1"/>
    <col min="2317" max="2317" width="27.5703125" style="34" bestFit="1" customWidth="1"/>
    <col min="2318" max="2318" width="25" style="34" bestFit="1" customWidth="1"/>
    <col min="2319" max="2565" width="9.140625" style="34" customWidth="1"/>
    <col min="2566" max="2566" width="37.42578125" style="34" bestFit="1" customWidth="1"/>
    <col min="2567" max="2567" width="26.5703125" style="34" bestFit="1" customWidth="1"/>
    <col min="2568" max="2568" width="34.42578125" style="34" bestFit="1" customWidth="1"/>
    <col min="2569" max="2571" width="35.85546875" style="34" customWidth="1"/>
    <col min="2572" max="2572" width="36.42578125" style="34" customWidth="1"/>
    <col min="2573" max="2573" width="27.5703125" style="34" bestFit="1" customWidth="1"/>
    <col min="2574" max="2574" width="25" style="34" bestFit="1" customWidth="1"/>
    <col min="2575" max="2821" width="9.140625" style="34" customWidth="1"/>
    <col min="2822" max="2822" width="37.42578125" style="34" bestFit="1" customWidth="1"/>
    <col min="2823" max="2823" width="26.5703125" style="34" bestFit="1" customWidth="1"/>
    <col min="2824" max="2824" width="34.42578125" style="34" bestFit="1" customWidth="1"/>
    <col min="2825" max="2827" width="35.85546875" style="34" customWidth="1"/>
    <col min="2828" max="2828" width="36.42578125" style="34" customWidth="1"/>
    <col min="2829" max="2829" width="27.5703125" style="34" bestFit="1" customWidth="1"/>
    <col min="2830" max="2830" width="25" style="34" bestFit="1" customWidth="1"/>
    <col min="2831" max="3077" width="9.140625" style="34" customWidth="1"/>
    <col min="3078" max="3078" width="37.42578125" style="34" bestFit="1" customWidth="1"/>
    <col min="3079" max="3079" width="26.5703125" style="34" bestFit="1" customWidth="1"/>
    <col min="3080" max="3080" width="34.42578125" style="34" bestFit="1" customWidth="1"/>
    <col min="3081" max="3083" width="35.85546875" style="34" customWidth="1"/>
    <col min="3084" max="3084" width="36.42578125" style="34" customWidth="1"/>
    <col min="3085" max="3085" width="27.5703125" style="34" bestFit="1" customWidth="1"/>
    <col min="3086" max="3086" width="25" style="34" bestFit="1" customWidth="1"/>
    <col min="3087" max="3333" width="9.140625" style="34" customWidth="1"/>
    <col min="3334" max="3334" width="37.42578125" style="34" bestFit="1" customWidth="1"/>
    <col min="3335" max="3335" width="26.5703125" style="34" bestFit="1" customWidth="1"/>
    <col min="3336" max="3336" width="34.42578125" style="34" bestFit="1" customWidth="1"/>
    <col min="3337" max="3339" width="35.85546875" style="34" customWidth="1"/>
    <col min="3340" max="3340" width="36.42578125" style="34" customWidth="1"/>
    <col min="3341" max="3341" width="27.5703125" style="34" bestFit="1" customWidth="1"/>
    <col min="3342" max="3342" width="25" style="34" bestFit="1" customWidth="1"/>
    <col min="3343" max="3589" width="9.140625" style="34" customWidth="1"/>
    <col min="3590" max="3590" width="37.42578125" style="34" bestFit="1" customWidth="1"/>
    <col min="3591" max="3591" width="26.5703125" style="34" bestFit="1" customWidth="1"/>
    <col min="3592" max="3592" width="34.42578125" style="34" bestFit="1" customWidth="1"/>
    <col min="3593" max="3595" width="35.85546875" style="34" customWidth="1"/>
    <col min="3596" max="3596" width="36.42578125" style="34" customWidth="1"/>
    <col min="3597" max="3597" width="27.5703125" style="34" bestFit="1" customWidth="1"/>
    <col min="3598" max="3598" width="25" style="34" bestFit="1" customWidth="1"/>
    <col min="3599" max="3845" width="9.140625" style="34" customWidth="1"/>
    <col min="3846" max="3846" width="37.42578125" style="34" bestFit="1" customWidth="1"/>
    <col min="3847" max="3847" width="26.5703125" style="34" bestFit="1" customWidth="1"/>
    <col min="3848" max="3848" width="34.42578125" style="34" bestFit="1" customWidth="1"/>
    <col min="3849" max="3851" width="35.85546875" style="34" customWidth="1"/>
    <col min="3852" max="3852" width="36.42578125" style="34" customWidth="1"/>
    <col min="3853" max="3853" width="27.5703125" style="34" bestFit="1" customWidth="1"/>
    <col min="3854" max="3854" width="25" style="34" bestFit="1" customWidth="1"/>
    <col min="3855" max="4101" width="9.140625" style="34" customWidth="1"/>
    <col min="4102" max="4102" width="37.42578125" style="34" bestFit="1" customWidth="1"/>
    <col min="4103" max="4103" width="26.5703125" style="34" bestFit="1" customWidth="1"/>
    <col min="4104" max="4104" width="34.42578125" style="34" bestFit="1" customWidth="1"/>
    <col min="4105" max="4107" width="35.85546875" style="34" customWidth="1"/>
    <col min="4108" max="4108" width="36.42578125" style="34" customWidth="1"/>
    <col min="4109" max="4109" width="27.5703125" style="34" bestFit="1" customWidth="1"/>
    <col min="4110" max="4110" width="25" style="34" bestFit="1" customWidth="1"/>
    <col min="4111" max="4357" width="9.140625" style="34" customWidth="1"/>
    <col min="4358" max="4358" width="37.42578125" style="34" bestFit="1" customWidth="1"/>
    <col min="4359" max="4359" width="26.5703125" style="34" bestFit="1" customWidth="1"/>
    <col min="4360" max="4360" width="34.42578125" style="34" bestFit="1" customWidth="1"/>
    <col min="4361" max="4363" width="35.85546875" style="34" customWidth="1"/>
    <col min="4364" max="4364" width="36.42578125" style="34" customWidth="1"/>
    <col min="4365" max="4365" width="27.5703125" style="34" bestFit="1" customWidth="1"/>
    <col min="4366" max="4366" width="25" style="34" bestFit="1" customWidth="1"/>
    <col min="4367" max="4613" width="9.140625" style="34" customWidth="1"/>
    <col min="4614" max="4614" width="37.42578125" style="34" bestFit="1" customWidth="1"/>
    <col min="4615" max="4615" width="26.5703125" style="34" bestFit="1" customWidth="1"/>
    <col min="4616" max="4616" width="34.42578125" style="34" bestFit="1" customWidth="1"/>
    <col min="4617" max="4619" width="35.85546875" style="34" customWidth="1"/>
    <col min="4620" max="4620" width="36.42578125" style="34" customWidth="1"/>
    <col min="4621" max="4621" width="27.5703125" style="34" bestFit="1" customWidth="1"/>
    <col min="4622" max="4622" width="25" style="34" bestFit="1" customWidth="1"/>
    <col min="4623" max="4869" width="9.140625" style="34" customWidth="1"/>
    <col min="4870" max="4870" width="37.42578125" style="34" bestFit="1" customWidth="1"/>
    <col min="4871" max="4871" width="26.5703125" style="34" bestFit="1" customWidth="1"/>
    <col min="4872" max="4872" width="34.42578125" style="34" bestFit="1" customWidth="1"/>
    <col min="4873" max="4875" width="35.85546875" style="34" customWidth="1"/>
    <col min="4876" max="4876" width="36.42578125" style="34" customWidth="1"/>
    <col min="4877" max="4877" width="27.5703125" style="34" bestFit="1" customWidth="1"/>
    <col min="4878" max="4878" width="25" style="34" bestFit="1" customWidth="1"/>
    <col min="4879" max="5125" width="9.140625" style="34" customWidth="1"/>
    <col min="5126" max="5126" width="37.42578125" style="34" bestFit="1" customWidth="1"/>
    <col min="5127" max="5127" width="26.5703125" style="34" bestFit="1" customWidth="1"/>
    <col min="5128" max="5128" width="34.42578125" style="34" bestFit="1" customWidth="1"/>
    <col min="5129" max="5131" width="35.85546875" style="34" customWidth="1"/>
    <col min="5132" max="5132" width="36.42578125" style="34" customWidth="1"/>
    <col min="5133" max="5133" width="27.5703125" style="34" bestFit="1" customWidth="1"/>
    <col min="5134" max="5134" width="25" style="34" bestFit="1" customWidth="1"/>
    <col min="5135" max="5381" width="9.140625" style="34" customWidth="1"/>
    <col min="5382" max="5382" width="37.42578125" style="34" bestFit="1" customWidth="1"/>
    <col min="5383" max="5383" width="26.5703125" style="34" bestFit="1" customWidth="1"/>
    <col min="5384" max="5384" width="34.42578125" style="34" bestFit="1" customWidth="1"/>
    <col min="5385" max="5387" width="35.85546875" style="34" customWidth="1"/>
    <col min="5388" max="5388" width="36.42578125" style="34" customWidth="1"/>
    <col min="5389" max="5389" width="27.5703125" style="34" bestFit="1" customWidth="1"/>
    <col min="5390" max="5390" width="25" style="34" bestFit="1" customWidth="1"/>
    <col min="5391" max="5637" width="9.140625" style="34" customWidth="1"/>
    <col min="5638" max="5638" width="37.42578125" style="34" bestFit="1" customWidth="1"/>
    <col min="5639" max="5639" width="26.5703125" style="34" bestFit="1" customWidth="1"/>
    <col min="5640" max="5640" width="34.42578125" style="34" bestFit="1" customWidth="1"/>
    <col min="5641" max="5643" width="35.85546875" style="34" customWidth="1"/>
    <col min="5644" max="5644" width="36.42578125" style="34" customWidth="1"/>
    <col min="5645" max="5645" width="27.5703125" style="34" bestFit="1" customWidth="1"/>
    <col min="5646" max="5646" width="25" style="34" bestFit="1" customWidth="1"/>
    <col min="5647" max="5893" width="9.140625" style="34" customWidth="1"/>
    <col min="5894" max="5894" width="37.42578125" style="34" bestFit="1" customWidth="1"/>
    <col min="5895" max="5895" width="26.5703125" style="34" bestFit="1" customWidth="1"/>
    <col min="5896" max="5896" width="34.42578125" style="34" bestFit="1" customWidth="1"/>
    <col min="5897" max="5899" width="35.85546875" style="34" customWidth="1"/>
    <col min="5900" max="5900" width="36.42578125" style="34" customWidth="1"/>
    <col min="5901" max="5901" width="27.5703125" style="34" bestFit="1" customWidth="1"/>
    <col min="5902" max="5902" width="25" style="34" bestFit="1" customWidth="1"/>
    <col min="5903" max="6149" width="9.140625" style="34" customWidth="1"/>
    <col min="6150" max="6150" width="37.42578125" style="34" bestFit="1" customWidth="1"/>
    <col min="6151" max="6151" width="26.5703125" style="34" bestFit="1" customWidth="1"/>
    <col min="6152" max="6152" width="34.42578125" style="34" bestFit="1" customWidth="1"/>
    <col min="6153" max="6155" width="35.85546875" style="34" customWidth="1"/>
    <col min="6156" max="6156" width="36.42578125" style="34" customWidth="1"/>
    <col min="6157" max="6157" width="27.5703125" style="34" bestFit="1" customWidth="1"/>
    <col min="6158" max="6158" width="25" style="34" bestFit="1" customWidth="1"/>
    <col min="6159" max="6405" width="9.140625" style="34" customWidth="1"/>
    <col min="6406" max="6406" width="37.42578125" style="34" bestFit="1" customWidth="1"/>
    <col min="6407" max="6407" width="26.5703125" style="34" bestFit="1" customWidth="1"/>
    <col min="6408" max="6408" width="34.42578125" style="34" bestFit="1" customWidth="1"/>
    <col min="6409" max="6411" width="35.85546875" style="34" customWidth="1"/>
    <col min="6412" max="6412" width="36.42578125" style="34" customWidth="1"/>
    <col min="6413" max="6413" width="27.5703125" style="34" bestFit="1" customWidth="1"/>
    <col min="6414" max="6414" width="25" style="34" bestFit="1" customWidth="1"/>
    <col min="6415" max="6661" width="9.140625" style="34" customWidth="1"/>
    <col min="6662" max="6662" width="37.42578125" style="34" bestFit="1" customWidth="1"/>
    <col min="6663" max="6663" width="26.5703125" style="34" bestFit="1" customWidth="1"/>
    <col min="6664" max="6664" width="34.42578125" style="34" bestFit="1" customWidth="1"/>
    <col min="6665" max="6667" width="35.85546875" style="34" customWidth="1"/>
    <col min="6668" max="6668" width="36.42578125" style="34" customWidth="1"/>
    <col min="6669" max="6669" width="27.5703125" style="34" bestFit="1" customWidth="1"/>
    <col min="6670" max="6670" width="25" style="34" bestFit="1" customWidth="1"/>
    <col min="6671" max="6917" width="9.140625" style="34" customWidth="1"/>
    <col min="6918" max="6918" width="37.42578125" style="34" bestFit="1" customWidth="1"/>
    <col min="6919" max="6919" width="26.5703125" style="34" bestFit="1" customWidth="1"/>
    <col min="6920" max="6920" width="34.42578125" style="34" bestFit="1" customWidth="1"/>
    <col min="6921" max="6923" width="35.85546875" style="34" customWidth="1"/>
    <col min="6924" max="6924" width="36.42578125" style="34" customWidth="1"/>
    <col min="6925" max="6925" width="27.5703125" style="34" bestFit="1" customWidth="1"/>
    <col min="6926" max="6926" width="25" style="34" bestFit="1" customWidth="1"/>
    <col min="6927" max="7173" width="9.140625" style="34" customWidth="1"/>
    <col min="7174" max="7174" width="37.42578125" style="34" bestFit="1" customWidth="1"/>
    <col min="7175" max="7175" width="26.5703125" style="34" bestFit="1" customWidth="1"/>
    <col min="7176" max="7176" width="34.42578125" style="34" bestFit="1" customWidth="1"/>
    <col min="7177" max="7179" width="35.85546875" style="34" customWidth="1"/>
    <col min="7180" max="7180" width="36.42578125" style="34" customWidth="1"/>
    <col min="7181" max="7181" width="27.5703125" style="34" bestFit="1" customWidth="1"/>
    <col min="7182" max="7182" width="25" style="34" bestFit="1" customWidth="1"/>
    <col min="7183" max="7429" width="9.140625" style="34" customWidth="1"/>
    <col min="7430" max="7430" width="37.42578125" style="34" bestFit="1" customWidth="1"/>
    <col min="7431" max="7431" width="26.5703125" style="34" bestFit="1" customWidth="1"/>
    <col min="7432" max="7432" width="34.42578125" style="34" bestFit="1" customWidth="1"/>
    <col min="7433" max="7435" width="35.85546875" style="34" customWidth="1"/>
    <col min="7436" max="7436" width="36.42578125" style="34" customWidth="1"/>
    <col min="7437" max="7437" width="27.5703125" style="34" bestFit="1" customWidth="1"/>
    <col min="7438" max="7438" width="25" style="34" bestFit="1" customWidth="1"/>
    <col min="7439" max="7685" width="9.140625" style="34" customWidth="1"/>
    <col min="7686" max="7686" width="37.42578125" style="34" bestFit="1" customWidth="1"/>
    <col min="7687" max="7687" width="26.5703125" style="34" bestFit="1" customWidth="1"/>
    <col min="7688" max="7688" width="34.42578125" style="34" bestFit="1" customWidth="1"/>
    <col min="7689" max="7691" width="35.85546875" style="34" customWidth="1"/>
    <col min="7692" max="7692" width="36.42578125" style="34" customWidth="1"/>
    <col min="7693" max="7693" width="27.5703125" style="34" bestFit="1" customWidth="1"/>
    <col min="7694" max="7694" width="25" style="34" bestFit="1" customWidth="1"/>
    <col min="7695" max="7941" width="9.140625" style="34" customWidth="1"/>
    <col min="7942" max="7942" width="37.42578125" style="34" bestFit="1" customWidth="1"/>
    <col min="7943" max="7943" width="26.5703125" style="34" bestFit="1" customWidth="1"/>
    <col min="7944" max="7944" width="34.42578125" style="34" bestFit="1" customWidth="1"/>
    <col min="7945" max="7947" width="35.85546875" style="34" customWidth="1"/>
    <col min="7948" max="7948" width="36.42578125" style="34" customWidth="1"/>
    <col min="7949" max="7949" width="27.5703125" style="34" bestFit="1" customWidth="1"/>
    <col min="7950" max="7950" width="25" style="34" bestFit="1" customWidth="1"/>
    <col min="7951" max="8197" width="9.140625" style="34" customWidth="1"/>
    <col min="8198" max="8198" width="37.42578125" style="34" bestFit="1" customWidth="1"/>
    <col min="8199" max="8199" width="26.5703125" style="34" bestFit="1" customWidth="1"/>
    <col min="8200" max="8200" width="34.42578125" style="34" bestFit="1" customWidth="1"/>
    <col min="8201" max="8203" width="35.85546875" style="34" customWidth="1"/>
    <col min="8204" max="8204" width="36.42578125" style="34" customWidth="1"/>
    <col min="8205" max="8205" width="27.5703125" style="34" bestFit="1" customWidth="1"/>
    <col min="8206" max="8206" width="25" style="34" bestFit="1" customWidth="1"/>
    <col min="8207" max="8453" width="9.140625" style="34" customWidth="1"/>
    <col min="8454" max="8454" width="37.42578125" style="34" bestFit="1" customWidth="1"/>
    <col min="8455" max="8455" width="26.5703125" style="34" bestFit="1" customWidth="1"/>
    <col min="8456" max="8456" width="34.42578125" style="34" bestFit="1" customWidth="1"/>
    <col min="8457" max="8459" width="35.85546875" style="34" customWidth="1"/>
    <col min="8460" max="8460" width="36.42578125" style="34" customWidth="1"/>
    <col min="8461" max="8461" width="27.5703125" style="34" bestFit="1" customWidth="1"/>
    <col min="8462" max="8462" width="25" style="34" bestFit="1" customWidth="1"/>
    <col min="8463" max="8709" width="9.140625" style="34" customWidth="1"/>
    <col min="8710" max="8710" width="37.42578125" style="34" bestFit="1" customWidth="1"/>
    <col min="8711" max="8711" width="26.5703125" style="34" bestFit="1" customWidth="1"/>
    <col min="8712" max="8712" width="34.42578125" style="34" bestFit="1" customWidth="1"/>
    <col min="8713" max="8715" width="35.85546875" style="34" customWidth="1"/>
    <col min="8716" max="8716" width="36.42578125" style="34" customWidth="1"/>
    <col min="8717" max="8717" width="27.5703125" style="34" bestFit="1" customWidth="1"/>
    <col min="8718" max="8718" width="25" style="34" bestFit="1" customWidth="1"/>
    <col min="8719" max="8965" width="9.140625" style="34" customWidth="1"/>
    <col min="8966" max="8966" width="37.42578125" style="34" bestFit="1" customWidth="1"/>
    <col min="8967" max="8967" width="26.5703125" style="34" bestFit="1" customWidth="1"/>
    <col min="8968" max="8968" width="34.42578125" style="34" bestFit="1" customWidth="1"/>
    <col min="8969" max="8971" width="35.85546875" style="34" customWidth="1"/>
    <col min="8972" max="8972" width="36.42578125" style="34" customWidth="1"/>
    <col min="8973" max="8973" width="27.5703125" style="34" bestFit="1" customWidth="1"/>
    <col min="8974" max="8974" width="25" style="34" bestFit="1" customWidth="1"/>
    <col min="8975" max="9221" width="9.140625" style="34" customWidth="1"/>
    <col min="9222" max="9222" width="37.42578125" style="34" bestFit="1" customWidth="1"/>
    <col min="9223" max="9223" width="26.5703125" style="34" bestFit="1" customWidth="1"/>
    <col min="9224" max="9224" width="34.42578125" style="34" bestFit="1" customWidth="1"/>
    <col min="9225" max="9227" width="35.85546875" style="34" customWidth="1"/>
    <col min="9228" max="9228" width="36.42578125" style="34" customWidth="1"/>
    <col min="9229" max="9229" width="27.5703125" style="34" bestFit="1" customWidth="1"/>
    <col min="9230" max="9230" width="25" style="34" bestFit="1" customWidth="1"/>
    <col min="9231" max="9477" width="9.140625" style="34" customWidth="1"/>
    <col min="9478" max="9478" width="37.42578125" style="34" bestFit="1" customWidth="1"/>
    <col min="9479" max="9479" width="26.5703125" style="34" bestFit="1" customWidth="1"/>
    <col min="9480" max="9480" width="34.42578125" style="34" bestFit="1" customWidth="1"/>
    <col min="9481" max="9483" width="35.85546875" style="34" customWidth="1"/>
    <col min="9484" max="9484" width="36.42578125" style="34" customWidth="1"/>
    <col min="9485" max="9485" width="27.5703125" style="34" bestFit="1" customWidth="1"/>
    <col min="9486" max="9486" width="25" style="34" bestFit="1" customWidth="1"/>
    <col min="9487" max="9733" width="9.140625" style="34" customWidth="1"/>
    <col min="9734" max="9734" width="37.42578125" style="34" bestFit="1" customWidth="1"/>
    <col min="9735" max="9735" width="26.5703125" style="34" bestFit="1" customWidth="1"/>
    <col min="9736" max="9736" width="34.42578125" style="34" bestFit="1" customWidth="1"/>
    <col min="9737" max="9739" width="35.85546875" style="34" customWidth="1"/>
    <col min="9740" max="9740" width="36.42578125" style="34" customWidth="1"/>
    <col min="9741" max="9741" width="27.5703125" style="34" bestFit="1" customWidth="1"/>
    <col min="9742" max="9742" width="25" style="34" bestFit="1" customWidth="1"/>
    <col min="9743" max="9989" width="9.140625" style="34" customWidth="1"/>
    <col min="9990" max="9990" width="37.42578125" style="34" bestFit="1" customWidth="1"/>
    <col min="9991" max="9991" width="26.5703125" style="34" bestFit="1" customWidth="1"/>
    <col min="9992" max="9992" width="34.42578125" style="34" bestFit="1" customWidth="1"/>
    <col min="9993" max="9995" width="35.85546875" style="34" customWidth="1"/>
    <col min="9996" max="9996" width="36.42578125" style="34" customWidth="1"/>
    <col min="9997" max="9997" width="27.5703125" style="34" bestFit="1" customWidth="1"/>
    <col min="9998" max="9998" width="25" style="34" bestFit="1" customWidth="1"/>
    <col min="9999" max="10245" width="9.140625" style="34" customWidth="1"/>
    <col min="10246" max="10246" width="37.42578125" style="34" bestFit="1" customWidth="1"/>
    <col min="10247" max="10247" width="26.5703125" style="34" bestFit="1" customWidth="1"/>
    <col min="10248" max="10248" width="34.42578125" style="34" bestFit="1" customWidth="1"/>
    <col min="10249" max="10251" width="35.85546875" style="34" customWidth="1"/>
    <col min="10252" max="10252" width="36.42578125" style="34" customWidth="1"/>
    <col min="10253" max="10253" width="27.5703125" style="34" bestFit="1" customWidth="1"/>
    <col min="10254" max="10254" width="25" style="34" bestFit="1" customWidth="1"/>
    <col min="10255" max="10501" width="9.140625" style="34" customWidth="1"/>
    <col min="10502" max="10502" width="37.42578125" style="34" bestFit="1" customWidth="1"/>
    <col min="10503" max="10503" width="26.5703125" style="34" bestFit="1" customWidth="1"/>
    <col min="10504" max="10504" width="34.42578125" style="34" bestFit="1" customWidth="1"/>
    <col min="10505" max="10507" width="35.85546875" style="34" customWidth="1"/>
    <col min="10508" max="10508" width="36.42578125" style="34" customWidth="1"/>
    <col min="10509" max="10509" width="27.5703125" style="34" bestFit="1" customWidth="1"/>
    <col min="10510" max="10510" width="25" style="34" bestFit="1" customWidth="1"/>
    <col min="10511" max="10757" width="9.140625" style="34" customWidth="1"/>
    <col min="10758" max="10758" width="37.42578125" style="34" bestFit="1" customWidth="1"/>
    <col min="10759" max="10759" width="26.5703125" style="34" bestFit="1" customWidth="1"/>
    <col min="10760" max="10760" width="34.42578125" style="34" bestFit="1" customWidth="1"/>
    <col min="10761" max="10763" width="35.85546875" style="34" customWidth="1"/>
    <col min="10764" max="10764" width="36.42578125" style="34" customWidth="1"/>
    <col min="10765" max="10765" width="27.5703125" style="34" bestFit="1" customWidth="1"/>
    <col min="10766" max="10766" width="25" style="34" bestFit="1" customWidth="1"/>
    <col min="10767" max="11013" width="9.140625" style="34" customWidth="1"/>
    <col min="11014" max="11014" width="37.42578125" style="34" bestFit="1" customWidth="1"/>
    <col min="11015" max="11015" width="26.5703125" style="34" bestFit="1" customWidth="1"/>
    <col min="11016" max="11016" width="34.42578125" style="34" bestFit="1" customWidth="1"/>
    <col min="11017" max="11019" width="35.85546875" style="34" customWidth="1"/>
    <col min="11020" max="11020" width="36.42578125" style="34" customWidth="1"/>
    <col min="11021" max="11021" width="27.5703125" style="34" bestFit="1" customWidth="1"/>
    <col min="11022" max="11022" width="25" style="34" bestFit="1" customWidth="1"/>
    <col min="11023" max="11269" width="9.140625" style="34" customWidth="1"/>
    <col min="11270" max="11270" width="37.42578125" style="34" bestFit="1" customWidth="1"/>
    <col min="11271" max="11271" width="26.5703125" style="34" bestFit="1" customWidth="1"/>
    <col min="11272" max="11272" width="34.42578125" style="34" bestFit="1" customWidth="1"/>
    <col min="11273" max="11275" width="35.85546875" style="34" customWidth="1"/>
    <col min="11276" max="11276" width="36.42578125" style="34" customWidth="1"/>
    <col min="11277" max="11277" width="27.5703125" style="34" bestFit="1" customWidth="1"/>
    <col min="11278" max="11278" width="25" style="34" bestFit="1" customWidth="1"/>
    <col min="11279" max="11525" width="9.140625" style="34" customWidth="1"/>
    <col min="11526" max="11526" width="37.42578125" style="34" bestFit="1" customWidth="1"/>
    <col min="11527" max="11527" width="26.5703125" style="34" bestFit="1" customWidth="1"/>
    <col min="11528" max="11528" width="34.42578125" style="34" bestFit="1" customWidth="1"/>
    <col min="11529" max="11531" width="35.85546875" style="34" customWidth="1"/>
    <col min="11532" max="11532" width="36.42578125" style="34" customWidth="1"/>
    <col min="11533" max="11533" width="27.5703125" style="34" bestFit="1" customWidth="1"/>
    <col min="11534" max="11534" width="25" style="34" bestFit="1" customWidth="1"/>
    <col min="11535" max="11781" width="9.140625" style="34" customWidth="1"/>
    <col min="11782" max="11782" width="37.42578125" style="34" bestFit="1" customWidth="1"/>
    <col min="11783" max="11783" width="26.5703125" style="34" bestFit="1" customWidth="1"/>
    <col min="11784" max="11784" width="34.42578125" style="34" bestFit="1" customWidth="1"/>
    <col min="11785" max="11787" width="35.85546875" style="34" customWidth="1"/>
    <col min="11788" max="11788" width="36.42578125" style="34" customWidth="1"/>
    <col min="11789" max="11789" width="27.5703125" style="34" bestFit="1" customWidth="1"/>
    <col min="11790" max="11790" width="25" style="34" bestFit="1" customWidth="1"/>
    <col min="11791" max="12037" width="9.140625" style="34" customWidth="1"/>
    <col min="12038" max="12038" width="37.42578125" style="34" bestFit="1" customWidth="1"/>
    <col min="12039" max="12039" width="26.5703125" style="34" bestFit="1" customWidth="1"/>
    <col min="12040" max="12040" width="34.42578125" style="34" bestFit="1" customWidth="1"/>
    <col min="12041" max="12043" width="35.85546875" style="34" customWidth="1"/>
    <col min="12044" max="12044" width="36.42578125" style="34" customWidth="1"/>
    <col min="12045" max="12045" width="27.5703125" style="34" bestFit="1" customWidth="1"/>
    <col min="12046" max="12046" width="25" style="34" bestFit="1" customWidth="1"/>
    <col min="12047" max="12293" width="9.140625" style="34" customWidth="1"/>
    <col min="12294" max="12294" width="37.42578125" style="34" bestFit="1" customWidth="1"/>
    <col min="12295" max="12295" width="26.5703125" style="34" bestFit="1" customWidth="1"/>
    <col min="12296" max="12296" width="34.42578125" style="34" bestFit="1" customWidth="1"/>
    <col min="12297" max="12299" width="35.85546875" style="34" customWidth="1"/>
    <col min="12300" max="12300" width="36.42578125" style="34" customWidth="1"/>
    <col min="12301" max="12301" width="27.5703125" style="34" bestFit="1" customWidth="1"/>
    <col min="12302" max="12302" width="25" style="34" bestFit="1" customWidth="1"/>
    <col min="12303" max="12549" width="9.140625" style="34" customWidth="1"/>
    <col min="12550" max="12550" width="37.42578125" style="34" bestFit="1" customWidth="1"/>
    <col min="12551" max="12551" width="26.5703125" style="34" bestFit="1" customWidth="1"/>
    <col min="12552" max="12552" width="34.42578125" style="34" bestFit="1" customWidth="1"/>
    <col min="12553" max="12555" width="35.85546875" style="34" customWidth="1"/>
    <col min="12556" max="12556" width="36.42578125" style="34" customWidth="1"/>
    <col min="12557" max="12557" width="27.5703125" style="34" bestFit="1" customWidth="1"/>
    <col min="12558" max="12558" width="25" style="34" bestFit="1" customWidth="1"/>
    <col min="12559" max="12805" width="9.140625" style="34" customWidth="1"/>
    <col min="12806" max="12806" width="37.42578125" style="34" bestFit="1" customWidth="1"/>
    <col min="12807" max="12807" width="26.5703125" style="34" bestFit="1" customWidth="1"/>
    <col min="12808" max="12808" width="34.42578125" style="34" bestFit="1" customWidth="1"/>
    <col min="12809" max="12811" width="35.85546875" style="34" customWidth="1"/>
    <col min="12812" max="12812" width="36.42578125" style="34" customWidth="1"/>
    <col min="12813" max="12813" width="27.5703125" style="34" bestFit="1" customWidth="1"/>
    <col min="12814" max="12814" width="25" style="34" bestFit="1" customWidth="1"/>
    <col min="12815" max="13061" width="9.140625" style="34" customWidth="1"/>
    <col min="13062" max="13062" width="37.42578125" style="34" bestFit="1" customWidth="1"/>
    <col min="13063" max="13063" width="26.5703125" style="34" bestFit="1" customWidth="1"/>
    <col min="13064" max="13064" width="34.42578125" style="34" bestFit="1" customWidth="1"/>
    <col min="13065" max="13067" width="35.85546875" style="34" customWidth="1"/>
    <col min="13068" max="13068" width="36.42578125" style="34" customWidth="1"/>
    <col min="13069" max="13069" width="27.5703125" style="34" bestFit="1" customWidth="1"/>
    <col min="13070" max="13070" width="25" style="34" bestFit="1" customWidth="1"/>
    <col min="13071" max="13317" width="9.140625" style="34" customWidth="1"/>
    <col min="13318" max="13318" width="37.42578125" style="34" bestFit="1" customWidth="1"/>
    <col min="13319" max="13319" width="26.5703125" style="34" bestFit="1" customWidth="1"/>
    <col min="13320" max="13320" width="34.42578125" style="34" bestFit="1" customWidth="1"/>
    <col min="13321" max="13323" width="35.85546875" style="34" customWidth="1"/>
    <col min="13324" max="13324" width="36.42578125" style="34" customWidth="1"/>
    <col min="13325" max="13325" width="27.5703125" style="34" bestFit="1" customWidth="1"/>
    <col min="13326" max="13326" width="25" style="34" bestFit="1" customWidth="1"/>
    <col min="13327" max="13573" width="9.140625" style="34" customWidth="1"/>
    <col min="13574" max="13574" width="37.42578125" style="34" bestFit="1" customWidth="1"/>
    <col min="13575" max="13575" width="26.5703125" style="34" bestFit="1" customWidth="1"/>
    <col min="13576" max="13576" width="34.42578125" style="34" bestFit="1" customWidth="1"/>
    <col min="13577" max="13579" width="35.85546875" style="34" customWidth="1"/>
    <col min="13580" max="13580" width="36.42578125" style="34" customWidth="1"/>
    <col min="13581" max="13581" width="27.5703125" style="34" bestFit="1" customWidth="1"/>
    <col min="13582" max="13582" width="25" style="34" bestFit="1" customWidth="1"/>
    <col min="13583" max="13829" width="9.140625" style="34" customWidth="1"/>
    <col min="13830" max="13830" width="37.42578125" style="34" bestFit="1" customWidth="1"/>
    <col min="13831" max="13831" width="26.5703125" style="34" bestFit="1" customWidth="1"/>
    <col min="13832" max="13832" width="34.42578125" style="34" bestFit="1" customWidth="1"/>
    <col min="13833" max="13835" width="35.85546875" style="34" customWidth="1"/>
    <col min="13836" max="13836" width="36.42578125" style="34" customWidth="1"/>
    <col min="13837" max="13837" width="27.5703125" style="34" bestFit="1" customWidth="1"/>
    <col min="13838" max="13838" width="25" style="34" bestFit="1" customWidth="1"/>
    <col min="13839" max="14085" width="9.140625" style="34" customWidth="1"/>
    <col min="14086" max="14086" width="37.42578125" style="34" bestFit="1" customWidth="1"/>
    <col min="14087" max="14087" width="26.5703125" style="34" bestFit="1" customWidth="1"/>
    <col min="14088" max="14088" width="34.42578125" style="34" bestFit="1" customWidth="1"/>
    <col min="14089" max="14091" width="35.85546875" style="34" customWidth="1"/>
    <col min="14092" max="14092" width="36.42578125" style="34" customWidth="1"/>
    <col min="14093" max="14093" width="27.5703125" style="34" bestFit="1" customWidth="1"/>
    <col min="14094" max="14094" width="25" style="34" bestFit="1" customWidth="1"/>
    <col min="14095" max="14341" width="9.140625" style="34" customWidth="1"/>
    <col min="14342" max="14342" width="37.42578125" style="34" bestFit="1" customWidth="1"/>
    <col min="14343" max="14343" width="26.5703125" style="34" bestFit="1" customWidth="1"/>
    <col min="14344" max="14344" width="34.42578125" style="34" bestFit="1" customWidth="1"/>
    <col min="14345" max="14347" width="35.85546875" style="34" customWidth="1"/>
    <col min="14348" max="14348" width="36.42578125" style="34" customWidth="1"/>
    <col min="14349" max="14349" width="27.5703125" style="34" bestFit="1" customWidth="1"/>
    <col min="14350" max="14350" width="25" style="34" bestFit="1" customWidth="1"/>
    <col min="14351" max="14597" width="9.140625" style="34" customWidth="1"/>
    <col min="14598" max="14598" width="37.42578125" style="34" bestFit="1" customWidth="1"/>
    <col min="14599" max="14599" width="26.5703125" style="34" bestFit="1" customWidth="1"/>
    <col min="14600" max="14600" width="34.42578125" style="34" bestFit="1" customWidth="1"/>
    <col min="14601" max="14603" width="35.85546875" style="34" customWidth="1"/>
    <col min="14604" max="14604" width="36.42578125" style="34" customWidth="1"/>
    <col min="14605" max="14605" width="27.5703125" style="34" bestFit="1" customWidth="1"/>
    <col min="14606" max="14606" width="25" style="34" bestFit="1" customWidth="1"/>
    <col min="14607" max="14853" width="9.140625" style="34" customWidth="1"/>
    <col min="14854" max="14854" width="37.42578125" style="34" bestFit="1" customWidth="1"/>
    <col min="14855" max="14855" width="26.5703125" style="34" bestFit="1" customWidth="1"/>
    <col min="14856" max="14856" width="34.42578125" style="34" bestFit="1" customWidth="1"/>
    <col min="14857" max="14859" width="35.85546875" style="34" customWidth="1"/>
    <col min="14860" max="14860" width="36.42578125" style="34" customWidth="1"/>
    <col min="14861" max="14861" width="27.5703125" style="34" bestFit="1" customWidth="1"/>
    <col min="14862" max="14862" width="25" style="34" bestFit="1" customWidth="1"/>
    <col min="14863" max="15109" width="9.140625" style="34" customWidth="1"/>
    <col min="15110" max="15110" width="37.42578125" style="34" bestFit="1" customWidth="1"/>
    <col min="15111" max="15111" width="26.5703125" style="34" bestFit="1" customWidth="1"/>
    <col min="15112" max="15112" width="34.42578125" style="34" bestFit="1" customWidth="1"/>
    <col min="15113" max="15115" width="35.85546875" style="34" customWidth="1"/>
    <col min="15116" max="15116" width="36.42578125" style="34" customWidth="1"/>
    <col min="15117" max="15117" width="27.5703125" style="34" bestFit="1" customWidth="1"/>
    <col min="15118" max="15118" width="25" style="34" bestFit="1" customWidth="1"/>
    <col min="15119" max="15365" width="9.140625" style="34" customWidth="1"/>
    <col min="15366" max="15366" width="37.42578125" style="34" bestFit="1" customWidth="1"/>
    <col min="15367" max="15367" width="26.5703125" style="34" bestFit="1" customWidth="1"/>
    <col min="15368" max="15368" width="34.42578125" style="34" bestFit="1" customWidth="1"/>
    <col min="15369" max="15371" width="35.85546875" style="34" customWidth="1"/>
    <col min="15372" max="15372" width="36.42578125" style="34" customWidth="1"/>
    <col min="15373" max="15373" width="27.5703125" style="34" bestFit="1" customWidth="1"/>
    <col min="15374" max="15374" width="25" style="34" bestFit="1" customWidth="1"/>
    <col min="15375" max="15621" width="9.140625" style="34" customWidth="1"/>
    <col min="15622" max="15622" width="37.42578125" style="34" bestFit="1" customWidth="1"/>
    <col min="15623" max="15623" width="26.5703125" style="34" bestFit="1" customWidth="1"/>
    <col min="15624" max="15624" width="34.42578125" style="34" bestFit="1" customWidth="1"/>
    <col min="15625" max="15627" width="35.85546875" style="34" customWidth="1"/>
    <col min="15628" max="15628" width="36.42578125" style="34" customWidth="1"/>
    <col min="15629" max="15629" width="27.5703125" style="34" bestFit="1" customWidth="1"/>
    <col min="15630" max="15630" width="25" style="34" bestFit="1" customWidth="1"/>
    <col min="15631" max="15877" width="9.140625" style="34" customWidth="1"/>
    <col min="15878" max="15878" width="37.42578125" style="34" bestFit="1" customWidth="1"/>
    <col min="15879" max="15879" width="26.5703125" style="34" bestFit="1" customWidth="1"/>
    <col min="15880" max="15880" width="34.42578125" style="34" bestFit="1" customWidth="1"/>
    <col min="15881" max="15883" width="35.85546875" style="34" customWidth="1"/>
    <col min="15884" max="15884" width="36.42578125" style="34" customWidth="1"/>
    <col min="15885" max="15885" width="27.5703125" style="34" bestFit="1" customWidth="1"/>
    <col min="15886" max="15886" width="25" style="34" bestFit="1" customWidth="1"/>
    <col min="15887" max="16133" width="9.140625" style="34" customWidth="1"/>
    <col min="16134" max="16134" width="37.42578125" style="34" bestFit="1" customWidth="1"/>
    <col min="16135" max="16135" width="26.5703125" style="34" bestFit="1" customWidth="1"/>
    <col min="16136" max="16136" width="34.42578125" style="34" bestFit="1" customWidth="1"/>
    <col min="16137" max="16139" width="35.85546875" style="34" customWidth="1"/>
    <col min="16140" max="16140" width="36.42578125" style="34" customWidth="1"/>
    <col min="16141" max="16141" width="27.5703125" style="34" bestFit="1" customWidth="1"/>
    <col min="16142" max="16142" width="25" style="34" bestFit="1" customWidth="1"/>
    <col min="16143" max="16384" width="9.140625" style="34" customWidth="1"/>
  </cols>
  <sheetData>
    <row r="1" spans="1:14" ht="37.5" customHeight="1" x14ac:dyDescent="0.25">
      <c r="A1" s="56" t="s">
        <v>52</v>
      </c>
      <c r="B1" s="11" t="s">
        <v>53</v>
      </c>
      <c r="C1" s="13"/>
      <c r="D1" s="12" t="s">
        <v>54</v>
      </c>
      <c r="E1" s="11" t="s">
        <v>55</v>
      </c>
      <c r="F1" s="12" t="s">
        <v>56</v>
      </c>
      <c r="G1" s="13" t="s">
        <v>57</v>
      </c>
      <c r="H1" s="13"/>
      <c r="I1" s="13"/>
      <c r="J1" s="13"/>
      <c r="K1" s="13"/>
      <c r="L1" s="13"/>
      <c r="M1" s="13"/>
      <c r="N1" s="14"/>
    </row>
    <row r="2" spans="1:14" ht="23.25" customHeight="1" x14ac:dyDescent="0.25">
      <c r="A2" s="15" t="s">
        <v>58</v>
      </c>
      <c r="B2" s="16" t="s">
        <v>59</v>
      </c>
      <c r="C2" s="22"/>
      <c r="D2" s="57" t="s">
        <v>60</v>
      </c>
      <c r="E2" s="17" t="s">
        <v>61</v>
      </c>
      <c r="F2" s="60" t="s">
        <v>62</v>
      </c>
      <c r="G2" s="58">
        <v>59.59</v>
      </c>
      <c r="H2" s="18"/>
      <c r="I2" s="18"/>
      <c r="J2" s="18"/>
      <c r="K2" s="18"/>
      <c r="L2"/>
      <c r="M2" s="30"/>
      <c r="N2" s="19"/>
    </row>
    <row r="3" spans="1:14" x14ac:dyDescent="0.25">
      <c r="A3" s="20"/>
      <c r="B3" s="21"/>
      <c r="C3" s="22"/>
      <c r="D3" s="23"/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1:14" ht="15.75" customHeight="1" x14ac:dyDescent="0.25">
      <c r="A4" s="61" t="s">
        <v>63</v>
      </c>
      <c r="B4" s="25" t="s">
        <v>64</v>
      </c>
      <c r="C4" s="26"/>
      <c r="D4" s="27"/>
      <c r="E4" s="27"/>
      <c r="F4" s="27"/>
      <c r="G4" s="27"/>
      <c r="H4" s="27"/>
      <c r="I4" s="27"/>
      <c r="J4" s="27"/>
      <c r="K4" s="27"/>
      <c r="L4" s="27"/>
      <c r="M4" s="27"/>
      <c r="N4" s="28"/>
    </row>
    <row r="5" spans="1:14" ht="15.75" customHeight="1" x14ac:dyDescent="0.25">
      <c r="A5" s="29"/>
      <c r="B5" s="22"/>
      <c r="C5" s="22"/>
      <c r="D5"/>
      <c r="E5"/>
      <c r="F5"/>
      <c r="G5" s="30"/>
      <c r="H5" s="30"/>
      <c r="I5"/>
      <c r="J5" s="30"/>
      <c r="K5" s="30"/>
      <c r="L5"/>
      <c r="M5" s="30"/>
      <c r="N5" s="28"/>
    </row>
    <row r="6" spans="1:14" s="31" customFormat="1" ht="19.5" customHeight="1" x14ac:dyDescent="0.25">
      <c r="A6" s="35" t="s">
        <v>65</v>
      </c>
      <c r="B6" s="36" t="s">
        <v>66</v>
      </c>
      <c r="C6" s="37" t="s">
        <v>67</v>
      </c>
      <c r="D6" s="37" t="s">
        <v>68</v>
      </c>
      <c r="E6" s="35" t="s">
        <v>69</v>
      </c>
      <c r="F6" s="35" t="s">
        <v>70</v>
      </c>
      <c r="G6" s="35" t="s">
        <v>71</v>
      </c>
      <c r="H6" s="35" t="s">
        <v>72</v>
      </c>
      <c r="I6" s="35" t="s">
        <v>73</v>
      </c>
      <c r="J6" s="35" t="s">
        <v>74</v>
      </c>
      <c r="K6" s="35" t="s">
        <v>75</v>
      </c>
      <c r="L6" s="38" t="s">
        <v>76</v>
      </c>
      <c r="M6" s="59" t="s">
        <v>77</v>
      </c>
      <c r="N6" s="38" t="s">
        <v>78</v>
      </c>
    </row>
    <row r="7" spans="1:14" s="32" customFormat="1" ht="16.5" customHeight="1" x14ac:dyDescent="0.25">
      <c r="A7" s="47" t="s">
        <v>79</v>
      </c>
      <c r="B7" s="48"/>
      <c r="C7" s="49" t="s">
        <v>80</v>
      </c>
      <c r="D7" s="50" t="s">
        <v>81</v>
      </c>
      <c r="E7" s="55">
        <v>7</v>
      </c>
      <c r="F7" s="47" t="s">
        <v>82</v>
      </c>
      <c r="G7" s="47" t="s">
        <v>83</v>
      </c>
      <c r="H7" s="47" t="s">
        <v>84</v>
      </c>
      <c r="I7" s="47" t="s">
        <v>85</v>
      </c>
      <c r="J7" s="47" t="s">
        <v>82</v>
      </c>
      <c r="K7" s="47" t="s">
        <v>86</v>
      </c>
      <c r="L7" s="51" t="s">
        <v>84</v>
      </c>
      <c r="M7" s="51" t="s">
        <v>87</v>
      </c>
      <c r="N7" s="52">
        <v>1.58</v>
      </c>
    </row>
    <row r="8" spans="1:14" s="32" customFormat="1" ht="16.5" customHeight="1" x14ac:dyDescent="0.25">
      <c r="A8" s="47"/>
      <c r="B8" s="48"/>
      <c r="C8" s="49"/>
      <c r="D8" s="50"/>
      <c r="E8" s="55"/>
      <c r="F8" s="49"/>
      <c r="G8" s="49"/>
      <c r="H8" s="49"/>
      <c r="I8" s="49"/>
      <c r="J8" s="49"/>
      <c r="K8" s="49"/>
      <c r="L8" s="51"/>
      <c r="M8" s="51"/>
      <c r="N8" s="52"/>
    </row>
    <row r="9" spans="1:14" s="32" customFormat="1" ht="16.5" customHeight="1" x14ac:dyDescent="0.25">
      <c r="A9" s="47"/>
      <c r="B9" s="48"/>
      <c r="C9" s="49"/>
      <c r="D9" s="50"/>
      <c r="E9" s="55"/>
      <c r="F9" s="47"/>
      <c r="G9" s="47"/>
      <c r="H9" s="47"/>
      <c r="I9" s="47"/>
      <c r="J9" s="47"/>
      <c r="K9" s="47"/>
      <c r="L9" s="51"/>
      <c r="M9" s="51"/>
      <c r="N9" s="52"/>
    </row>
    <row r="10" spans="1:14" s="32" customFormat="1" ht="16.5" customHeight="1" x14ac:dyDescent="0.25">
      <c r="A10" s="47"/>
      <c r="B10" s="48"/>
      <c r="C10" s="49"/>
      <c r="D10" s="50"/>
      <c r="E10" s="55"/>
      <c r="F10" s="49"/>
      <c r="G10" s="49"/>
      <c r="H10" s="49"/>
      <c r="I10" s="49"/>
      <c r="J10" s="49"/>
      <c r="K10" s="49"/>
      <c r="L10" s="51"/>
      <c r="M10" s="51"/>
      <c r="N10" s="52"/>
    </row>
    <row r="11" spans="1:14" s="32" customFormat="1" ht="16.5" customHeight="1" x14ac:dyDescent="0.25">
      <c r="A11" s="47"/>
      <c r="B11" s="48"/>
      <c r="C11" s="49"/>
      <c r="D11" s="50"/>
      <c r="E11" s="55"/>
      <c r="F11" s="47"/>
      <c r="G11" s="47"/>
      <c r="H11" s="47"/>
      <c r="I11" s="47"/>
      <c r="J11" s="47"/>
      <c r="K11" s="47"/>
      <c r="L11" s="51"/>
      <c r="M11" s="51"/>
      <c r="N11" s="52"/>
    </row>
    <row r="12" spans="1:14" s="32" customFormat="1" ht="16.5" customHeight="1" x14ac:dyDescent="0.25">
      <c r="A12" s="47"/>
      <c r="B12" s="48"/>
      <c r="C12" s="49"/>
      <c r="D12" s="50"/>
      <c r="E12" s="55"/>
      <c r="F12" s="49"/>
      <c r="G12" s="49"/>
      <c r="H12" s="49"/>
      <c r="I12" s="49"/>
      <c r="J12" s="49"/>
      <c r="K12" s="49"/>
      <c r="L12" s="51"/>
      <c r="M12" s="51"/>
      <c r="N12" s="52"/>
    </row>
    <row r="13" spans="1:14" s="32" customFormat="1" ht="16.5" customHeight="1" x14ac:dyDescent="0.25">
      <c r="A13" s="47"/>
      <c r="B13" s="48"/>
      <c r="C13" s="49"/>
      <c r="D13" s="50"/>
      <c r="E13" s="55"/>
      <c r="F13" s="47"/>
      <c r="G13" s="47"/>
      <c r="H13" s="47"/>
      <c r="I13" s="47"/>
      <c r="J13" s="47"/>
      <c r="K13" s="47"/>
      <c r="L13" s="51"/>
      <c r="M13" s="51"/>
      <c r="N13" s="52"/>
    </row>
    <row r="14" spans="1:14" s="32" customFormat="1" ht="16.5" customHeight="1" x14ac:dyDescent="0.25">
      <c r="A14" s="47"/>
      <c r="B14" s="48"/>
      <c r="C14" s="49"/>
      <c r="D14" s="50"/>
      <c r="E14" s="55"/>
      <c r="F14" s="49"/>
      <c r="G14" s="49"/>
      <c r="H14" s="49"/>
      <c r="I14" s="49"/>
      <c r="J14" s="49"/>
      <c r="K14" s="49"/>
      <c r="L14" s="51"/>
      <c r="M14" s="51"/>
      <c r="N14" s="52"/>
    </row>
    <row r="15" spans="1:14" s="32" customFormat="1" ht="16.5" customHeight="1" x14ac:dyDescent="0.25">
      <c r="A15" s="47"/>
      <c r="B15" s="48"/>
      <c r="C15" s="49"/>
      <c r="D15" s="50"/>
      <c r="E15" s="55"/>
      <c r="F15" s="47"/>
      <c r="G15" s="47"/>
      <c r="H15" s="47"/>
      <c r="I15" s="47"/>
      <c r="J15" s="47"/>
      <c r="K15" s="47"/>
      <c r="L15" s="51"/>
      <c r="M15" s="51"/>
      <c r="N15" s="52"/>
    </row>
    <row r="16" spans="1:14" s="32" customFormat="1" ht="16.5" customHeight="1" x14ac:dyDescent="0.25">
      <c r="A16" s="47"/>
      <c r="B16" s="48"/>
      <c r="C16" s="49"/>
      <c r="D16" s="50"/>
      <c r="E16" s="55"/>
      <c r="F16" s="49"/>
      <c r="G16" s="49"/>
      <c r="H16" s="49"/>
      <c r="I16" s="49"/>
      <c r="J16" s="49"/>
      <c r="K16" s="49"/>
      <c r="L16" s="51"/>
      <c r="M16" s="51"/>
      <c r="N16" s="52"/>
    </row>
    <row r="17" spans="1:14" s="32" customFormat="1" ht="16.5" customHeight="1" x14ac:dyDescent="0.25">
      <c r="A17" s="47"/>
      <c r="B17" s="48"/>
      <c r="C17" s="49"/>
      <c r="D17" s="50"/>
      <c r="E17" s="55"/>
      <c r="F17" s="47"/>
      <c r="G17" s="47"/>
      <c r="H17" s="47"/>
      <c r="I17" s="47"/>
      <c r="J17" s="47"/>
      <c r="K17" s="47"/>
      <c r="L17" s="51"/>
      <c r="M17" s="51"/>
      <c r="N17" s="52"/>
    </row>
    <row r="18" spans="1:14" s="32" customFormat="1" ht="16.5" customHeight="1" x14ac:dyDescent="0.25">
      <c r="A18" s="47"/>
      <c r="B18" s="48"/>
      <c r="C18" s="49"/>
      <c r="D18" s="50"/>
      <c r="E18" s="55"/>
      <c r="F18" s="49"/>
      <c r="G18" s="49"/>
      <c r="H18" s="49"/>
      <c r="I18" s="49"/>
      <c r="J18" s="49"/>
      <c r="K18" s="49"/>
      <c r="L18" s="51"/>
      <c r="M18" s="51"/>
      <c r="N18" s="52"/>
    </row>
    <row r="19" spans="1:14" s="32" customFormat="1" ht="16.5" customHeight="1" x14ac:dyDescent="0.25">
      <c r="A19" s="47"/>
      <c r="B19" s="48"/>
      <c r="C19" s="49"/>
      <c r="D19" s="50"/>
      <c r="E19" s="55"/>
      <c r="F19" s="47"/>
      <c r="G19" s="47"/>
      <c r="H19" s="47"/>
      <c r="I19" s="47"/>
      <c r="J19" s="47"/>
      <c r="K19" s="47"/>
      <c r="L19" s="51"/>
      <c r="M19" s="51"/>
      <c r="N19" s="52"/>
    </row>
    <row r="20" spans="1:14" s="32" customFormat="1" ht="16.5" customHeight="1" x14ac:dyDescent="0.25">
      <c r="A20" s="47"/>
      <c r="B20" s="48"/>
      <c r="C20" s="49"/>
      <c r="D20" s="50"/>
      <c r="E20" s="55"/>
      <c r="F20" s="49"/>
      <c r="G20" s="49"/>
      <c r="H20" s="49"/>
      <c r="I20" s="49"/>
      <c r="J20" s="49"/>
      <c r="K20" s="49"/>
      <c r="L20" s="51"/>
      <c r="M20" s="51"/>
      <c r="N20" s="52"/>
    </row>
    <row r="21" spans="1:14" s="32" customFormat="1" ht="16.5" customHeight="1" x14ac:dyDescent="0.25">
      <c r="A21" s="47"/>
      <c r="B21" s="48"/>
      <c r="C21" s="49"/>
      <c r="D21" s="50"/>
      <c r="E21" s="55"/>
      <c r="F21" s="47"/>
      <c r="G21" s="47"/>
      <c r="H21" s="47"/>
      <c r="I21" s="47"/>
      <c r="J21" s="47"/>
      <c r="K21" s="47"/>
      <c r="L21" s="51"/>
      <c r="M21" s="51"/>
      <c r="N21" s="52"/>
    </row>
    <row r="22" spans="1:14" s="32" customFormat="1" ht="16.5" customHeight="1" x14ac:dyDescent="0.25">
      <c r="A22" s="47"/>
      <c r="B22" s="48"/>
      <c r="C22" s="49"/>
      <c r="D22" s="50"/>
      <c r="E22" s="55"/>
      <c r="F22" s="49"/>
      <c r="G22" s="49"/>
      <c r="H22" s="49"/>
      <c r="I22" s="49"/>
      <c r="J22" s="49"/>
      <c r="K22" s="49"/>
      <c r="L22" s="51"/>
      <c r="M22" s="51"/>
      <c r="N22" s="52"/>
    </row>
    <row r="23" spans="1:14" s="32" customFormat="1" ht="16.5" customHeight="1" x14ac:dyDescent="0.25">
      <c r="A23" s="47"/>
      <c r="B23" s="48"/>
      <c r="C23" s="49"/>
      <c r="D23" s="50"/>
      <c r="E23" s="55"/>
      <c r="F23" s="47"/>
      <c r="G23" s="47"/>
      <c r="H23" s="47"/>
      <c r="I23" s="47"/>
      <c r="J23" s="47"/>
      <c r="K23" s="47"/>
      <c r="L23" s="51"/>
      <c r="M23" s="51"/>
      <c r="N23" s="52"/>
    </row>
    <row r="24" spans="1:14" s="32" customFormat="1" ht="16.5" customHeight="1" x14ac:dyDescent="0.25">
      <c r="A24" s="47"/>
      <c r="B24" s="48"/>
      <c r="C24" s="49"/>
      <c r="D24" s="50"/>
      <c r="E24" s="55"/>
      <c r="F24" s="49"/>
      <c r="G24" s="49"/>
      <c r="H24" s="49"/>
      <c r="I24" s="49"/>
      <c r="J24" s="49"/>
      <c r="K24" s="49"/>
      <c r="L24" s="51"/>
      <c r="M24" s="51"/>
      <c r="N24" s="52"/>
    </row>
    <row r="25" spans="1:14" s="32" customFormat="1" ht="16.5" customHeight="1" x14ac:dyDescent="0.25">
      <c r="A25" s="47"/>
      <c r="B25" s="48"/>
      <c r="C25" s="49"/>
      <c r="D25" s="50"/>
      <c r="E25" s="55"/>
      <c r="F25" s="47"/>
      <c r="G25" s="47"/>
      <c r="H25" s="47"/>
      <c r="I25" s="47"/>
      <c r="J25" s="47"/>
      <c r="K25" s="47"/>
      <c r="L25" s="51"/>
      <c r="M25" s="51"/>
      <c r="N25" s="52"/>
    </row>
    <row r="26" spans="1:14" s="32" customFormat="1" ht="16.5" customHeight="1" x14ac:dyDescent="0.25">
      <c r="A26" s="47"/>
      <c r="B26" s="48"/>
      <c r="C26" s="49"/>
      <c r="D26" s="50"/>
      <c r="E26" s="55"/>
      <c r="F26" s="49"/>
      <c r="G26" s="49"/>
      <c r="H26" s="49"/>
      <c r="I26" s="49"/>
      <c r="J26" s="49"/>
      <c r="K26" s="49"/>
      <c r="L26" s="51"/>
      <c r="M26" s="51"/>
      <c r="N26" s="52"/>
    </row>
    <row r="27" spans="1:14" s="32" customFormat="1" ht="16.5" customHeight="1" x14ac:dyDescent="0.25">
      <c r="A27" s="47"/>
      <c r="B27" s="48"/>
      <c r="C27" s="49"/>
      <c r="D27" s="50"/>
      <c r="E27" s="55"/>
      <c r="F27" s="47"/>
      <c r="G27" s="47"/>
      <c r="H27" s="47"/>
      <c r="I27" s="47"/>
      <c r="J27" s="47"/>
      <c r="K27" s="47"/>
      <c r="L27" s="51"/>
      <c r="M27" s="51"/>
      <c r="N27" s="52"/>
    </row>
    <row r="28" spans="1:14" s="32" customFormat="1" ht="16.5" customHeight="1" x14ac:dyDescent="0.25">
      <c r="A28" s="47"/>
      <c r="B28" s="48"/>
      <c r="C28" s="49"/>
      <c r="D28" s="50"/>
      <c r="E28" s="55"/>
      <c r="F28" s="49"/>
      <c r="G28" s="49"/>
      <c r="H28" s="49"/>
      <c r="I28" s="49"/>
      <c r="J28" s="49"/>
      <c r="K28" s="49"/>
      <c r="L28" s="51"/>
      <c r="M28" s="51"/>
      <c r="N28" s="52"/>
    </row>
    <row r="29" spans="1:14" s="32" customFormat="1" ht="16.5" customHeight="1" x14ac:dyDescent="0.25">
      <c r="A29" s="47"/>
      <c r="B29" s="48"/>
      <c r="C29" s="49"/>
      <c r="D29" s="50"/>
      <c r="E29" s="55"/>
      <c r="F29" s="47"/>
      <c r="G29" s="47"/>
      <c r="H29" s="47"/>
      <c r="I29" s="47"/>
      <c r="J29" s="47"/>
      <c r="K29" s="47"/>
      <c r="L29" s="51"/>
      <c r="M29" s="51"/>
      <c r="N29" s="52"/>
    </row>
    <row r="30" spans="1:14" s="32" customFormat="1" ht="16.5" customHeight="1" x14ac:dyDescent="0.25">
      <c r="A30" s="47"/>
      <c r="B30" s="48"/>
      <c r="C30" s="49"/>
      <c r="D30" s="50"/>
      <c r="E30" s="55"/>
      <c r="F30" s="49"/>
      <c r="G30" s="49"/>
      <c r="H30" s="49"/>
      <c r="I30" s="49"/>
      <c r="J30" s="49"/>
      <c r="K30" s="49"/>
      <c r="L30" s="51"/>
      <c r="M30" s="51"/>
      <c r="N30" s="52"/>
    </row>
    <row r="31" spans="1:14" s="32" customFormat="1" ht="16.5" customHeight="1" x14ac:dyDescent="0.25">
      <c r="A31" s="47"/>
      <c r="B31" s="48"/>
      <c r="C31" s="49"/>
      <c r="D31" s="50"/>
      <c r="E31" s="55"/>
      <c r="F31" s="47"/>
      <c r="G31" s="47"/>
      <c r="H31" s="47"/>
      <c r="I31" s="47"/>
      <c r="J31" s="47"/>
      <c r="K31" s="47"/>
      <c r="L31" s="51"/>
      <c r="M31" s="51"/>
      <c r="N31" s="52"/>
    </row>
    <row r="32" spans="1:14" s="32" customFormat="1" ht="16.5" customHeight="1" x14ac:dyDescent="0.25">
      <c r="A32" s="47"/>
      <c r="B32" s="48"/>
      <c r="C32" s="49"/>
      <c r="D32" s="50"/>
      <c r="E32" s="55"/>
      <c r="F32" s="49"/>
      <c r="G32" s="49"/>
      <c r="H32" s="49"/>
      <c r="I32" s="49"/>
      <c r="J32" s="49"/>
      <c r="K32" s="49"/>
      <c r="L32" s="51"/>
      <c r="M32" s="51"/>
      <c r="N32" s="52"/>
    </row>
    <row r="33" spans="1:14" s="32" customFormat="1" ht="16.5" customHeight="1" x14ac:dyDescent="0.25">
      <c r="A33" s="47"/>
      <c r="B33" s="48"/>
      <c r="C33" s="49"/>
      <c r="D33" s="50"/>
      <c r="E33" s="55"/>
      <c r="F33" s="47"/>
      <c r="G33" s="47"/>
      <c r="H33" s="47"/>
      <c r="I33" s="47"/>
      <c r="J33" s="47"/>
      <c r="K33" s="47"/>
      <c r="L33" s="51"/>
      <c r="M33" s="51"/>
      <c r="N33" s="52"/>
    </row>
    <row r="34" spans="1:14" s="32" customFormat="1" ht="16.5" customHeight="1" x14ac:dyDescent="0.25">
      <c r="A34" s="47"/>
      <c r="B34" s="48"/>
      <c r="C34" s="49"/>
      <c r="D34" s="50"/>
      <c r="E34" s="55"/>
      <c r="F34" s="49"/>
      <c r="G34" s="49"/>
      <c r="H34" s="49"/>
      <c r="I34" s="49"/>
      <c r="J34" s="49"/>
      <c r="K34" s="49"/>
      <c r="L34" s="51"/>
      <c r="M34" s="51"/>
      <c r="N34" s="52"/>
    </row>
    <row r="35" spans="1:14" s="32" customFormat="1" ht="16.5" customHeight="1" x14ac:dyDescent="0.25">
      <c r="A35" s="47"/>
      <c r="B35" s="48"/>
      <c r="C35" s="49"/>
      <c r="D35" s="50"/>
      <c r="E35" s="55"/>
      <c r="F35" s="47"/>
      <c r="G35" s="47"/>
      <c r="H35" s="47"/>
      <c r="I35" s="47"/>
      <c r="J35" s="47"/>
      <c r="K35" s="47"/>
      <c r="L35" s="51"/>
      <c r="M35" s="51"/>
      <c r="N35" s="52"/>
    </row>
    <row r="36" spans="1:14" s="32" customFormat="1" ht="16.5" customHeight="1" x14ac:dyDescent="0.25">
      <c r="A36" s="47"/>
      <c r="B36" s="48"/>
      <c r="C36" s="49"/>
      <c r="D36" s="50"/>
      <c r="E36" s="55"/>
      <c r="F36" s="49"/>
      <c r="G36" s="49"/>
      <c r="H36" s="49"/>
      <c r="I36" s="49"/>
      <c r="J36" s="49"/>
      <c r="K36" s="49"/>
      <c r="L36" s="51"/>
      <c r="M36" s="51"/>
      <c r="N36" s="52"/>
    </row>
    <row r="37" spans="1:14" s="32" customFormat="1" ht="16.5" customHeight="1" x14ac:dyDescent="0.25">
      <c r="A37" s="47"/>
      <c r="B37" s="48"/>
      <c r="C37" s="49"/>
      <c r="D37" s="50"/>
      <c r="E37" s="55"/>
      <c r="F37" s="47"/>
      <c r="G37" s="47"/>
      <c r="H37" s="47"/>
      <c r="I37" s="47"/>
      <c r="J37" s="47"/>
      <c r="K37" s="47"/>
      <c r="L37" s="51"/>
      <c r="M37" s="51"/>
      <c r="N37" s="52"/>
    </row>
    <row r="38" spans="1:14" s="32" customFormat="1" ht="16.5" customHeight="1" x14ac:dyDescent="0.25">
      <c r="A38" s="47"/>
      <c r="B38" s="48"/>
      <c r="C38" s="49"/>
      <c r="D38" s="50"/>
      <c r="E38" s="55"/>
      <c r="F38" s="49"/>
      <c r="G38" s="49"/>
      <c r="H38" s="49"/>
      <c r="I38" s="49"/>
      <c r="J38" s="49"/>
      <c r="K38" s="49"/>
      <c r="L38" s="51"/>
      <c r="M38" s="51"/>
      <c r="N38" s="52"/>
    </row>
    <row r="39" spans="1:14" s="32" customFormat="1" ht="16.5" customHeight="1" x14ac:dyDescent="0.25">
      <c r="A39" s="47"/>
      <c r="B39" s="48"/>
      <c r="C39" s="49"/>
      <c r="D39" s="50"/>
      <c r="E39" s="55"/>
      <c r="F39" s="47"/>
      <c r="G39" s="47"/>
      <c r="H39" s="47"/>
      <c r="I39" s="47"/>
      <c r="J39" s="47"/>
      <c r="K39" s="47"/>
      <c r="L39" s="51"/>
      <c r="M39" s="51"/>
      <c r="N39" s="52"/>
    </row>
    <row r="40" spans="1:14" s="32" customFormat="1" ht="16.5" customHeight="1" x14ac:dyDescent="0.25">
      <c r="A40" s="47"/>
      <c r="B40" s="48"/>
      <c r="C40" s="49"/>
      <c r="D40" s="50"/>
      <c r="E40" s="55"/>
      <c r="F40" s="49"/>
      <c r="G40" s="49"/>
      <c r="H40" s="49"/>
      <c r="I40" s="49"/>
      <c r="J40" s="49"/>
      <c r="K40" s="49"/>
      <c r="L40" s="51"/>
      <c r="M40" s="51"/>
      <c r="N40" s="52"/>
    </row>
    <row r="41" spans="1:14" s="32" customFormat="1" ht="16.5" customHeight="1" x14ac:dyDescent="0.25">
      <c r="A41" s="47"/>
      <c r="B41" s="48"/>
      <c r="C41" s="49"/>
      <c r="D41" s="50"/>
      <c r="E41" s="55"/>
      <c r="F41" s="47"/>
      <c r="G41" s="47"/>
      <c r="H41" s="47"/>
      <c r="I41" s="47"/>
      <c r="J41" s="47"/>
      <c r="K41" s="47"/>
      <c r="L41" s="51"/>
      <c r="M41" s="51"/>
      <c r="N41" s="52"/>
    </row>
    <row r="42" spans="1:14" s="32" customFormat="1" ht="16.5" customHeight="1" x14ac:dyDescent="0.25">
      <c r="A42" s="47"/>
      <c r="B42" s="48"/>
      <c r="C42" s="49"/>
      <c r="D42" s="50"/>
      <c r="E42" s="55"/>
      <c r="F42" s="49"/>
      <c r="G42" s="49"/>
      <c r="H42" s="49"/>
      <c r="I42" s="49"/>
      <c r="J42" s="49"/>
      <c r="K42" s="49"/>
      <c r="L42" s="51"/>
      <c r="M42" s="51"/>
      <c r="N42" s="52"/>
    </row>
    <row r="43" spans="1:14" s="32" customFormat="1" ht="16.5" customHeight="1" x14ac:dyDescent="0.25">
      <c r="A43" s="47"/>
      <c r="B43" s="48"/>
      <c r="C43" s="49"/>
      <c r="D43" s="50"/>
      <c r="E43" s="55"/>
      <c r="F43" s="47"/>
      <c r="G43" s="47"/>
      <c r="H43" s="47"/>
      <c r="I43" s="47"/>
      <c r="J43" s="47"/>
      <c r="K43" s="47"/>
      <c r="L43" s="51"/>
      <c r="M43" s="51"/>
      <c r="N43" s="52"/>
    </row>
    <row r="44" spans="1:14" s="32" customFormat="1" ht="16.5" customHeight="1" x14ac:dyDescent="0.25">
      <c r="A44" s="47"/>
      <c r="B44" s="48"/>
      <c r="C44" s="49"/>
      <c r="D44" s="50"/>
      <c r="E44" s="55"/>
      <c r="F44" s="49"/>
      <c r="G44" s="49"/>
      <c r="H44" s="49"/>
      <c r="I44" s="49"/>
      <c r="J44" s="49"/>
      <c r="K44" s="49"/>
      <c r="L44" s="51"/>
      <c r="M44" s="51"/>
      <c r="N44" s="52"/>
    </row>
    <row r="45" spans="1:14" s="32" customFormat="1" ht="16.5" customHeight="1" x14ac:dyDescent="0.25">
      <c r="A45" s="47"/>
      <c r="B45" s="48"/>
      <c r="C45" s="49"/>
      <c r="D45" s="50"/>
      <c r="E45" s="55"/>
      <c r="F45" s="47"/>
      <c r="G45" s="47"/>
      <c r="H45" s="47"/>
      <c r="I45" s="47"/>
      <c r="J45" s="47"/>
      <c r="K45" s="47"/>
      <c r="L45" s="51"/>
      <c r="M45" s="51"/>
      <c r="N45" s="52"/>
    </row>
    <row r="46" spans="1:14" s="32" customFormat="1" ht="16.5" customHeight="1" x14ac:dyDescent="0.25">
      <c r="A46" s="47"/>
      <c r="B46" s="48"/>
      <c r="C46" s="49"/>
      <c r="D46" s="50"/>
      <c r="E46" s="55"/>
      <c r="F46" s="49"/>
      <c r="G46" s="49"/>
      <c r="H46" s="49"/>
      <c r="I46" s="49"/>
      <c r="J46" s="49"/>
      <c r="K46" s="49"/>
      <c r="L46" s="51"/>
      <c r="M46" s="51"/>
      <c r="N46" s="52"/>
    </row>
    <row r="47" spans="1:14" s="32" customFormat="1" ht="16.5" customHeight="1" x14ac:dyDescent="0.25">
      <c r="A47" s="47"/>
      <c r="B47" s="48"/>
      <c r="C47" s="49"/>
      <c r="D47" s="50"/>
      <c r="E47" s="55"/>
      <c r="F47" s="47"/>
      <c r="G47" s="47"/>
      <c r="H47" s="47"/>
      <c r="I47" s="47"/>
      <c r="J47" s="47"/>
      <c r="K47" s="47"/>
      <c r="L47" s="51"/>
      <c r="M47" s="51"/>
      <c r="N47" s="52"/>
    </row>
    <row r="48" spans="1:14" s="32" customFormat="1" ht="16.5" customHeight="1" x14ac:dyDescent="0.25">
      <c r="A48" s="47"/>
      <c r="B48" s="48"/>
      <c r="C48" s="49"/>
      <c r="D48" s="50"/>
      <c r="E48" s="55"/>
      <c r="F48" s="49"/>
      <c r="G48" s="49"/>
      <c r="H48" s="49"/>
      <c r="I48" s="49"/>
      <c r="J48" s="49"/>
      <c r="K48" s="49"/>
      <c r="L48" s="51"/>
      <c r="M48" s="51"/>
      <c r="N48" s="52"/>
    </row>
    <row r="49" spans="1:14" s="32" customFormat="1" ht="16.5" customHeight="1" x14ac:dyDescent="0.25">
      <c r="A49" s="47"/>
      <c r="B49" s="48"/>
      <c r="C49" s="49"/>
      <c r="D49" s="50"/>
      <c r="E49" s="55"/>
      <c r="F49" s="47"/>
      <c r="G49" s="47"/>
      <c r="H49" s="47"/>
      <c r="I49" s="47"/>
      <c r="J49" s="47"/>
      <c r="K49" s="47"/>
      <c r="L49" s="51"/>
      <c r="M49" s="51"/>
      <c r="N49" s="52"/>
    </row>
    <row r="50" spans="1:14" s="32" customFormat="1" ht="16.5" customHeight="1" x14ac:dyDescent="0.25">
      <c r="A50" s="47"/>
      <c r="B50" s="48"/>
      <c r="C50" s="49"/>
      <c r="D50" s="50"/>
      <c r="E50" s="55"/>
      <c r="F50" s="49"/>
      <c r="G50" s="49"/>
      <c r="H50" s="49"/>
      <c r="I50" s="49"/>
      <c r="J50" s="49"/>
      <c r="K50" s="49"/>
      <c r="L50" s="51"/>
      <c r="M50" s="51"/>
      <c r="N50" s="52"/>
    </row>
    <row r="51" spans="1:14" s="32" customFormat="1" ht="16.5" customHeight="1" x14ac:dyDescent="0.25">
      <c r="A51" s="47"/>
      <c r="B51" s="48"/>
      <c r="C51" s="49"/>
      <c r="D51" s="50"/>
      <c r="E51" s="55"/>
      <c r="F51" s="47"/>
      <c r="G51" s="47"/>
      <c r="H51" s="47"/>
      <c r="I51" s="47"/>
      <c r="J51" s="47"/>
      <c r="K51" s="47"/>
      <c r="L51" s="51"/>
      <c r="M51" s="51"/>
      <c r="N51" s="52"/>
    </row>
    <row r="52" spans="1:14" s="32" customFormat="1" ht="16.5" customHeight="1" x14ac:dyDescent="0.25">
      <c r="A52" s="47"/>
      <c r="B52" s="48"/>
      <c r="C52" s="49"/>
      <c r="D52" s="50"/>
      <c r="E52" s="55"/>
      <c r="F52" s="49"/>
      <c r="G52" s="49"/>
      <c r="H52" s="49"/>
      <c r="I52" s="49"/>
      <c r="J52" s="49"/>
      <c r="K52" s="49"/>
      <c r="L52" s="51"/>
      <c r="M52" s="51"/>
      <c r="N52" s="52"/>
    </row>
    <row r="53" spans="1:14" s="32" customFormat="1" ht="16.5" customHeight="1" x14ac:dyDescent="0.25">
      <c r="A53" s="47"/>
      <c r="B53" s="48"/>
      <c r="C53" s="49"/>
      <c r="D53" s="50"/>
      <c r="E53" s="55"/>
      <c r="F53" s="47"/>
      <c r="G53" s="47"/>
      <c r="H53" s="47"/>
      <c r="I53" s="47"/>
      <c r="J53" s="47"/>
      <c r="K53" s="47"/>
      <c r="L53" s="51"/>
      <c r="M53" s="51"/>
      <c r="N53" s="52"/>
    </row>
    <row r="54" spans="1:14" s="32" customFormat="1" ht="16.5" customHeight="1" x14ac:dyDescent="0.25">
      <c r="A54" s="47"/>
      <c r="B54" s="48"/>
      <c r="C54" s="49"/>
      <c r="D54" s="50"/>
      <c r="E54" s="55"/>
      <c r="F54" s="49"/>
      <c r="G54" s="49"/>
      <c r="H54" s="49"/>
      <c r="I54" s="49"/>
      <c r="J54" s="49"/>
      <c r="K54" s="49"/>
      <c r="L54" s="51"/>
      <c r="M54" s="51"/>
      <c r="N54" s="52"/>
    </row>
    <row r="55" spans="1:14" s="32" customFormat="1" ht="16.5" customHeight="1" x14ac:dyDescent="0.25">
      <c r="A55" s="47"/>
      <c r="B55" s="48"/>
      <c r="C55" s="49"/>
      <c r="D55" s="50"/>
      <c r="E55" s="55"/>
      <c r="F55" s="47"/>
      <c r="G55" s="47"/>
      <c r="H55" s="47"/>
      <c r="I55" s="47"/>
      <c r="J55" s="47"/>
      <c r="K55" s="47"/>
      <c r="L55" s="51"/>
      <c r="M55" s="51"/>
      <c r="N55" s="52"/>
    </row>
    <row r="56" spans="1:14" s="32" customFormat="1" ht="16.5" customHeight="1" x14ac:dyDescent="0.25">
      <c r="A56" s="47"/>
      <c r="B56" s="48"/>
      <c r="C56" s="49"/>
      <c r="D56" s="50"/>
      <c r="E56" s="55"/>
      <c r="F56" s="49"/>
      <c r="G56" s="49"/>
      <c r="H56" s="49"/>
      <c r="I56" s="49"/>
      <c r="J56" s="49"/>
      <c r="K56" s="49"/>
      <c r="L56" s="51"/>
      <c r="M56" s="51"/>
      <c r="N56" s="52"/>
    </row>
    <row r="57" spans="1:14" s="32" customFormat="1" ht="16.5" customHeight="1" x14ac:dyDescent="0.25">
      <c r="A57" s="47"/>
      <c r="B57" s="48"/>
      <c r="C57" s="49"/>
      <c r="D57" s="50"/>
      <c r="E57" s="55"/>
      <c r="F57" s="47"/>
      <c r="G57" s="47"/>
      <c r="H57" s="47"/>
      <c r="I57" s="47"/>
      <c r="J57" s="47"/>
      <c r="K57" s="47"/>
      <c r="L57" s="51"/>
      <c r="M57" s="51"/>
      <c r="N57" s="52"/>
    </row>
    <row r="58" spans="1:14" s="32" customFormat="1" ht="16.5" customHeight="1" x14ac:dyDescent="0.25">
      <c r="A58" s="47"/>
      <c r="B58" s="48"/>
      <c r="C58" s="49"/>
      <c r="D58" s="50"/>
      <c r="E58" s="55"/>
      <c r="F58" s="49"/>
      <c r="G58" s="49"/>
      <c r="H58" s="49"/>
      <c r="I58" s="49"/>
      <c r="J58" s="49"/>
      <c r="K58" s="49"/>
      <c r="L58" s="51"/>
      <c r="M58" s="51"/>
      <c r="N58" s="52"/>
    </row>
    <row r="59" spans="1:14" s="32" customFormat="1" ht="16.5" customHeight="1" x14ac:dyDescent="0.25">
      <c r="A59" s="47"/>
      <c r="B59" s="48"/>
      <c r="C59" s="49"/>
      <c r="D59" s="50"/>
      <c r="E59" s="55"/>
      <c r="F59" s="47"/>
      <c r="G59" s="47"/>
      <c r="H59" s="47"/>
      <c r="I59" s="47"/>
      <c r="J59" s="47"/>
      <c r="K59" s="47"/>
      <c r="L59" s="51"/>
      <c r="M59" s="51"/>
      <c r="N59" s="52"/>
    </row>
    <row r="60" spans="1:14" s="32" customFormat="1" ht="16.5" customHeight="1" x14ac:dyDescent="0.25">
      <c r="A60" s="47"/>
      <c r="B60" s="48"/>
      <c r="C60" s="49"/>
      <c r="D60" s="50"/>
      <c r="E60" s="55"/>
      <c r="F60" s="49"/>
      <c r="G60" s="49"/>
      <c r="H60" s="49"/>
      <c r="I60" s="49"/>
      <c r="J60" s="49"/>
      <c r="K60" s="49"/>
      <c r="L60" s="51"/>
      <c r="M60" s="51"/>
      <c r="N60" s="52"/>
    </row>
    <row r="61" spans="1:14" s="32" customFormat="1" ht="16.5" customHeight="1" x14ac:dyDescent="0.25">
      <c r="A61" s="47"/>
      <c r="B61" s="48"/>
      <c r="C61" s="49"/>
      <c r="D61" s="50"/>
      <c r="E61" s="55"/>
      <c r="F61" s="47"/>
      <c r="G61" s="47"/>
      <c r="H61" s="47"/>
      <c r="I61" s="47"/>
      <c r="J61" s="47"/>
      <c r="K61" s="47"/>
      <c r="L61" s="51"/>
      <c r="M61" s="51"/>
      <c r="N61" s="52"/>
    </row>
    <row r="62" spans="1:14" s="32" customFormat="1" ht="16.5" customHeight="1" x14ac:dyDescent="0.25">
      <c r="A62" s="47"/>
      <c r="B62" s="48"/>
      <c r="C62" s="49"/>
      <c r="D62" s="50"/>
      <c r="E62" s="55"/>
      <c r="F62" s="49"/>
      <c r="G62" s="49"/>
      <c r="H62" s="49"/>
      <c r="I62" s="49"/>
      <c r="J62" s="49"/>
      <c r="K62" s="49"/>
      <c r="L62" s="51"/>
      <c r="M62" s="51"/>
      <c r="N62" s="52"/>
    </row>
    <row r="63" spans="1:14" s="32" customFormat="1" ht="16.5" customHeight="1" x14ac:dyDescent="0.25">
      <c r="A63" s="47"/>
      <c r="B63" s="48"/>
      <c r="C63" s="49"/>
      <c r="D63" s="50"/>
      <c r="E63" s="55"/>
      <c r="F63" s="47"/>
      <c r="G63" s="47"/>
      <c r="H63" s="47"/>
      <c r="I63" s="47"/>
      <c r="J63" s="47"/>
      <c r="K63" s="47"/>
      <c r="L63" s="51"/>
      <c r="M63" s="51"/>
      <c r="N63" s="52"/>
    </row>
    <row r="64" spans="1:14" s="32" customFormat="1" ht="16.5" customHeight="1" x14ac:dyDescent="0.25">
      <c r="A64" s="47"/>
      <c r="B64" s="48"/>
      <c r="C64" s="49"/>
      <c r="D64" s="50"/>
      <c r="E64" s="55"/>
      <c r="F64" s="49"/>
      <c r="G64" s="49"/>
      <c r="H64" s="49"/>
      <c r="I64" s="49"/>
      <c r="J64" s="49"/>
      <c r="K64" s="49"/>
      <c r="L64" s="51"/>
      <c r="M64" s="51"/>
      <c r="N64" s="52"/>
    </row>
    <row r="65" spans="1:14" s="32" customFormat="1" ht="16.5" customHeight="1" x14ac:dyDescent="0.25">
      <c r="A65" s="47"/>
      <c r="B65" s="48"/>
      <c r="C65" s="49"/>
      <c r="D65" s="50"/>
      <c r="E65" s="55"/>
      <c r="F65" s="47"/>
      <c r="G65" s="47"/>
      <c r="H65" s="47"/>
      <c r="I65" s="47"/>
      <c r="J65" s="47"/>
      <c r="K65" s="47"/>
      <c r="L65" s="51"/>
      <c r="M65" s="51"/>
      <c r="N65" s="52"/>
    </row>
    <row r="66" spans="1:14" s="32" customFormat="1" ht="16.5" customHeight="1" x14ac:dyDescent="0.25">
      <c r="A66" s="47"/>
      <c r="B66" s="48"/>
      <c r="C66" s="49"/>
      <c r="D66" s="50"/>
      <c r="E66" s="55"/>
      <c r="F66" s="49"/>
      <c r="G66" s="49"/>
      <c r="H66" s="49"/>
      <c r="I66" s="49"/>
      <c r="J66" s="49"/>
      <c r="K66" s="49"/>
      <c r="L66" s="51"/>
      <c r="M66" s="51"/>
      <c r="N66" s="52"/>
    </row>
    <row r="67" spans="1:14" s="32" customFormat="1" ht="16.5" customHeight="1" x14ac:dyDescent="0.25">
      <c r="A67" s="47"/>
      <c r="B67" s="48"/>
      <c r="C67" s="49"/>
      <c r="D67" s="50"/>
      <c r="E67" s="55"/>
      <c r="F67" s="47"/>
      <c r="G67" s="47"/>
      <c r="H67" s="47"/>
      <c r="I67" s="47"/>
      <c r="J67" s="47"/>
      <c r="K67" s="47"/>
      <c r="L67" s="51"/>
      <c r="M67" s="51"/>
      <c r="N67" s="52"/>
    </row>
    <row r="68" spans="1:14" s="32" customFormat="1" ht="16.5" customHeight="1" x14ac:dyDescent="0.25">
      <c r="A68" s="47"/>
      <c r="B68" s="48"/>
      <c r="C68" s="49"/>
      <c r="D68" s="50"/>
      <c r="E68" s="55"/>
      <c r="F68" s="49"/>
      <c r="G68" s="49"/>
      <c r="H68" s="49"/>
      <c r="I68" s="49"/>
      <c r="J68" s="49"/>
      <c r="K68" s="49"/>
      <c r="L68" s="51"/>
      <c r="M68" s="51"/>
      <c r="N68" s="52"/>
    </row>
    <row r="69" spans="1:14" s="32" customFormat="1" ht="16.5" customHeight="1" x14ac:dyDescent="0.25">
      <c r="A69" s="47"/>
      <c r="B69" s="48"/>
      <c r="C69" s="49"/>
      <c r="D69" s="50"/>
      <c r="E69" s="55"/>
      <c r="F69" s="47"/>
      <c r="G69" s="47"/>
      <c r="H69" s="47"/>
      <c r="I69" s="47"/>
      <c r="J69" s="47"/>
      <c r="K69" s="47"/>
      <c r="L69" s="51"/>
      <c r="M69" s="51"/>
      <c r="N69" s="52"/>
    </row>
    <row r="70" spans="1:14" s="32" customFormat="1" ht="16.5" customHeight="1" x14ac:dyDescent="0.25">
      <c r="A70" s="47"/>
      <c r="B70" s="48"/>
      <c r="C70" s="49"/>
      <c r="D70" s="50"/>
      <c r="E70" s="55"/>
      <c r="F70" s="49"/>
      <c r="G70" s="49"/>
      <c r="H70" s="49"/>
      <c r="I70" s="49"/>
      <c r="J70" s="49"/>
      <c r="K70" s="49"/>
      <c r="L70" s="51"/>
      <c r="M70" s="51"/>
      <c r="N70" s="52"/>
    </row>
    <row r="71" spans="1:14" s="32" customFormat="1" ht="16.5" customHeight="1" x14ac:dyDescent="0.25">
      <c r="A71" s="47"/>
      <c r="B71" s="48"/>
      <c r="C71" s="49"/>
      <c r="D71" s="50"/>
      <c r="E71" s="55"/>
      <c r="F71" s="47"/>
      <c r="G71" s="47"/>
      <c r="H71" s="47"/>
      <c r="I71" s="47"/>
      <c r="J71" s="47"/>
      <c r="K71" s="47"/>
      <c r="L71" s="51"/>
      <c r="M71" s="51"/>
      <c r="N71" s="52"/>
    </row>
    <row r="72" spans="1:14" s="32" customFormat="1" ht="16.5" customHeight="1" x14ac:dyDescent="0.25">
      <c r="A72" s="47"/>
      <c r="B72" s="48"/>
      <c r="C72" s="49"/>
      <c r="D72" s="50"/>
      <c r="E72" s="55"/>
      <c r="F72" s="49"/>
      <c r="G72" s="49"/>
      <c r="H72" s="49"/>
      <c r="I72" s="49"/>
      <c r="J72" s="49"/>
      <c r="K72" s="49"/>
      <c r="L72" s="51"/>
      <c r="M72" s="51"/>
      <c r="N72" s="52"/>
    </row>
    <row r="73" spans="1:14" s="32" customFormat="1" ht="16.5" customHeight="1" x14ac:dyDescent="0.25">
      <c r="A73" s="47"/>
      <c r="B73" s="48"/>
      <c r="C73" s="49"/>
      <c r="D73" s="50"/>
      <c r="E73" s="55"/>
      <c r="F73" s="47"/>
      <c r="G73" s="47"/>
      <c r="H73" s="47"/>
      <c r="I73" s="47"/>
      <c r="J73" s="47"/>
      <c r="K73" s="47"/>
      <c r="L73" s="51"/>
      <c r="M73" s="51"/>
      <c r="N73" s="52"/>
    </row>
    <row r="74" spans="1:14" s="32" customFormat="1" ht="16.5" customHeight="1" x14ac:dyDescent="0.25">
      <c r="A74" s="47"/>
      <c r="B74" s="48"/>
      <c r="C74" s="49"/>
      <c r="D74" s="50"/>
      <c r="E74" s="55"/>
      <c r="F74" s="49"/>
      <c r="G74" s="49"/>
      <c r="H74" s="49"/>
      <c r="I74" s="49"/>
      <c r="J74" s="49"/>
      <c r="K74" s="49"/>
      <c r="L74" s="51"/>
      <c r="M74" s="51"/>
      <c r="N74" s="52"/>
    </row>
    <row r="75" spans="1:14" s="32" customFormat="1" ht="16.5" customHeight="1" x14ac:dyDescent="0.25">
      <c r="A75" s="47"/>
      <c r="B75" s="48"/>
      <c r="C75" s="49"/>
      <c r="D75" s="50"/>
      <c r="E75" s="55"/>
      <c r="F75" s="47"/>
      <c r="G75" s="47"/>
      <c r="H75" s="47"/>
      <c r="I75" s="47"/>
      <c r="J75" s="47"/>
      <c r="K75" s="47"/>
      <c r="L75" s="51"/>
      <c r="M75" s="51"/>
      <c r="N75" s="52"/>
    </row>
    <row r="76" spans="1:14" s="32" customFormat="1" ht="16.5" customHeight="1" x14ac:dyDescent="0.25">
      <c r="A76" s="40"/>
      <c r="B76" s="41"/>
      <c r="C76" s="42"/>
      <c r="D76" s="43"/>
      <c r="E76" s="42"/>
      <c r="F76" s="42"/>
      <c r="G76" s="42"/>
      <c r="H76" s="42"/>
      <c r="I76" s="42"/>
      <c r="J76" s="42"/>
      <c r="K76" s="42"/>
      <c r="L76" s="44"/>
      <c r="M76" s="44"/>
      <c r="N76" s="45"/>
    </row>
    <row r="77" spans="1:14" s="32" customFormat="1" ht="16.5" customHeight="1" x14ac:dyDescent="0.25">
      <c r="A77" s="40"/>
      <c r="B77" s="41"/>
      <c r="C77" s="42"/>
      <c r="D77" s="43"/>
      <c r="E77" s="40"/>
      <c r="F77" s="40"/>
      <c r="G77" s="40"/>
      <c r="H77" s="40"/>
      <c r="I77" s="40"/>
      <c r="J77" s="40"/>
      <c r="K77" s="40"/>
      <c r="L77" s="44"/>
      <c r="M77" s="44"/>
      <c r="N77" s="45"/>
    </row>
    <row r="78" spans="1:14" s="32" customFormat="1" ht="16.5" customHeight="1" x14ac:dyDescent="0.25">
      <c r="A78" s="40"/>
      <c r="B78" s="41"/>
      <c r="C78" s="42"/>
      <c r="D78" s="43"/>
      <c r="E78" s="42"/>
      <c r="F78" s="42"/>
      <c r="G78" s="42"/>
      <c r="H78" s="42"/>
      <c r="I78" s="42"/>
      <c r="J78" s="42"/>
      <c r="K78" s="42"/>
      <c r="L78" s="44"/>
      <c r="M78" s="44"/>
      <c r="N78" s="45"/>
    </row>
    <row r="79" spans="1:14" x14ac:dyDescent="0.25">
      <c r="A79" s="39"/>
      <c r="B79"/>
      <c r="C79"/>
      <c r="D79" s="33"/>
      <c r="E79"/>
      <c r="F79"/>
      <c r="G79" s="30"/>
      <c r="H79" s="30"/>
      <c r="I79"/>
      <c r="J79" s="30"/>
      <c r="K79" s="30"/>
      <c r="L79"/>
      <c r="M79" s="30"/>
      <c r="N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workbookViewId="0">
      <selection activeCell="I27" sqref="I27"/>
    </sheetView>
  </sheetViews>
  <sheetFormatPr defaultRowHeight="15" x14ac:dyDescent="0.25"/>
  <cols>
    <col min="11" max="11" width="16.28515625" style="30" bestFit="1" customWidth="1"/>
  </cols>
  <sheetData>
    <row r="1" spans="1:27" x14ac:dyDescent="0.25">
      <c r="B1" t="s">
        <v>0</v>
      </c>
      <c r="M1" t="s">
        <v>2</v>
      </c>
    </row>
    <row r="2" spans="1:27" x14ac:dyDescent="0.25">
      <c r="A2" t="s">
        <v>3</v>
      </c>
      <c r="B2" t="s">
        <v>4</v>
      </c>
      <c r="D2" t="s">
        <v>7</v>
      </c>
      <c r="E2" t="s">
        <v>8</v>
      </c>
      <c r="F2" t="s">
        <v>51</v>
      </c>
      <c r="I2" t="s">
        <v>9</v>
      </c>
      <c r="J2" t="s">
        <v>10</v>
      </c>
      <c r="K2" t="s">
        <v>51</v>
      </c>
      <c r="M2" t="s">
        <v>1</v>
      </c>
      <c r="O2" s="9" t="s">
        <v>11</v>
      </c>
      <c r="Q2" s="22" t="s">
        <v>12</v>
      </c>
      <c r="R2" s="9"/>
      <c r="T2" t="s">
        <v>10</v>
      </c>
      <c r="W2" t="s">
        <v>13</v>
      </c>
      <c r="Y2" t="s">
        <v>14</v>
      </c>
      <c r="Z2" s="9" t="s">
        <v>3</v>
      </c>
      <c r="AA2" t="s">
        <v>5</v>
      </c>
    </row>
    <row r="3" spans="1:27" x14ac:dyDescent="0.25">
      <c r="A3">
        <v>0</v>
      </c>
      <c r="B3">
        <f>'ASSY Config'!B3</f>
        <v>0</v>
      </c>
      <c r="D3" s="9">
        <f t="shared" ref="D3:D26" si="0">B3*2^A3</f>
        <v>0</v>
      </c>
      <c r="E3" s="9">
        <f>SUM(D3:D26)</f>
        <v>0</v>
      </c>
      <c r="F3" s="9">
        <v>0</v>
      </c>
      <c r="G3" s="2">
        <v>0</v>
      </c>
      <c r="I3" s="9">
        <f>30^A3</f>
        <v>1</v>
      </c>
      <c r="J3" s="9">
        <f>ROUNDDOWN($E$3/I3,0)-(J4*30)-(J5*30^2)-(J6*30^3)-(J7*30^4)</f>
        <v>0</v>
      </c>
      <c r="K3" s="2">
        <f>VLOOKUP(J3,$F$2:$G$37,2)</f>
        <v>0</v>
      </c>
      <c r="M3" t="str">
        <f>'ASSY Config'!G2</f>
        <v>0</v>
      </c>
      <c r="O3" s="9" t="str">
        <f>IF(LEN($M$3)&gt;0,MID($M$3,LEN($M$3),1),0)</f>
        <v>0</v>
      </c>
      <c r="Q3" s="54" t="s">
        <v>15</v>
      </c>
      <c r="R3" s="9">
        <v>0</v>
      </c>
      <c r="T3" s="9">
        <f t="shared" ref="T3:T8" si="1">IF(O3&lt;&gt;0,VLOOKUP(O3,$Q$3:$R$32,2),0)</f>
        <v>0</v>
      </c>
      <c r="U3" s="9">
        <f t="shared" ref="U3:U8" si="2">T3*30^R3</f>
        <v>0</v>
      </c>
      <c r="W3" s="9">
        <f>SUM(U3:U8)</f>
        <v>0</v>
      </c>
      <c r="Y3" s="9">
        <f t="shared" ref="Y3:Y25" si="3">Y4-AA3*2^Z3</f>
        <v>0</v>
      </c>
      <c r="Z3" s="9">
        <v>0</v>
      </c>
      <c r="AA3" s="9">
        <f t="shared" ref="AA3:AA26" si="4">ROUNDDOWN(Y4/2^Z3,0)</f>
        <v>0</v>
      </c>
    </row>
    <row r="4" spans="1:27" x14ac:dyDescent="0.25">
      <c r="A4">
        <v>1</v>
      </c>
      <c r="B4">
        <f>'ASSY Config'!B4</f>
        <v>0</v>
      </c>
      <c r="D4" s="9">
        <f t="shared" si="0"/>
        <v>0</v>
      </c>
      <c r="F4" s="9">
        <v>1</v>
      </c>
      <c r="G4" s="2">
        <v>1</v>
      </c>
      <c r="I4" s="9">
        <f>30^A4</f>
        <v>30</v>
      </c>
      <c r="J4" s="9">
        <f>ROUNDDOWN($E$3/I4,0)-(J5*30)-(J6*30^2)-(J7*30^3)</f>
        <v>0</v>
      </c>
      <c r="K4" s="2">
        <f>VLOOKUP(J4,$F$2:$G$37,2)</f>
        <v>0</v>
      </c>
      <c r="O4" s="9">
        <f>IF(LEN($M$3)&gt;1,MID($M$3,LEN($M$3)-1,1),0)</f>
        <v>0</v>
      </c>
      <c r="Q4" s="54" t="s">
        <v>16</v>
      </c>
      <c r="R4" s="9">
        <v>1</v>
      </c>
      <c r="T4" s="9">
        <f t="shared" si="1"/>
        <v>0</v>
      </c>
      <c r="U4" s="9">
        <f t="shared" si="2"/>
        <v>0</v>
      </c>
      <c r="Y4" s="9">
        <f t="shared" si="3"/>
        <v>0</v>
      </c>
      <c r="Z4" s="9">
        <v>1</v>
      </c>
      <c r="AA4" s="9">
        <f t="shared" si="4"/>
        <v>0</v>
      </c>
    </row>
    <row r="5" spans="1:27" x14ac:dyDescent="0.25">
      <c r="A5">
        <v>2</v>
      </c>
      <c r="B5">
        <f>'ASSY Config'!B5</f>
        <v>0</v>
      </c>
      <c r="D5" s="9">
        <f t="shared" si="0"/>
        <v>0</v>
      </c>
      <c r="F5" s="9">
        <v>2</v>
      </c>
      <c r="G5" s="2">
        <v>2</v>
      </c>
      <c r="I5" s="9">
        <f>30^A5</f>
        <v>900</v>
      </c>
      <c r="J5" s="9">
        <f>ROUNDDOWN($E$3/I5,0)-(J6*30)-(J7*30^2)</f>
        <v>0</v>
      </c>
      <c r="K5" s="2">
        <f>VLOOKUP(J5,$F$2:$G$37,2)</f>
        <v>0</v>
      </c>
      <c r="O5" s="9">
        <f>IF(LEN($M$3)&gt;2,MID($M$3,LEN($M$3)-2,1),0)</f>
        <v>0</v>
      </c>
      <c r="Q5" s="54" t="s">
        <v>17</v>
      </c>
      <c r="R5" s="9">
        <v>2</v>
      </c>
      <c r="T5" s="9">
        <f t="shared" si="1"/>
        <v>0</v>
      </c>
      <c r="U5" s="9">
        <f t="shared" si="2"/>
        <v>0</v>
      </c>
      <c r="Y5" s="9">
        <f t="shared" si="3"/>
        <v>0</v>
      </c>
      <c r="Z5" s="9">
        <v>2</v>
      </c>
      <c r="AA5" s="9">
        <f t="shared" si="4"/>
        <v>0</v>
      </c>
    </row>
    <row r="6" spans="1:27" x14ac:dyDescent="0.25">
      <c r="A6">
        <v>3</v>
      </c>
      <c r="B6">
        <f>'ASSY Config'!B6</f>
        <v>0</v>
      </c>
      <c r="D6" s="9">
        <f t="shared" si="0"/>
        <v>0</v>
      </c>
      <c r="F6" s="9">
        <v>3</v>
      </c>
      <c r="G6" s="2">
        <v>3</v>
      </c>
      <c r="I6" s="9">
        <f>30^A6</f>
        <v>27000</v>
      </c>
      <c r="J6" s="9">
        <f>ROUNDDOWN($E$3/I6,0)-(J7*30)</f>
        <v>0</v>
      </c>
      <c r="K6" s="2">
        <f>VLOOKUP(J6,$F$2:$G$37,2)</f>
        <v>0</v>
      </c>
      <c r="O6" s="9">
        <f>IF(LEN($M$3)&gt;3,MID($M$3,LEN($M$3)-3,1),0)</f>
        <v>0</v>
      </c>
      <c r="Q6" s="54" t="s">
        <v>18</v>
      </c>
      <c r="R6" s="9">
        <v>3</v>
      </c>
      <c r="T6" s="9">
        <f t="shared" si="1"/>
        <v>0</v>
      </c>
      <c r="U6" s="9">
        <f t="shared" si="2"/>
        <v>0</v>
      </c>
      <c r="Y6" s="9">
        <f t="shared" si="3"/>
        <v>0</v>
      </c>
      <c r="Z6" s="9">
        <v>3</v>
      </c>
      <c r="AA6" s="9">
        <f t="shared" si="4"/>
        <v>0</v>
      </c>
    </row>
    <row r="7" spans="1:27" x14ac:dyDescent="0.25">
      <c r="A7">
        <v>4</v>
      </c>
      <c r="B7">
        <f>'ASSY Config'!B7</f>
        <v>0</v>
      </c>
      <c r="D7" s="9">
        <f t="shared" si="0"/>
        <v>0</v>
      </c>
      <c r="F7" s="9">
        <v>4</v>
      </c>
      <c r="G7" s="2">
        <v>4</v>
      </c>
      <c r="I7" s="9">
        <f>30^A7</f>
        <v>810000</v>
      </c>
      <c r="J7" s="9">
        <f>ROUNDDOWN($E$3/I7,0)</f>
        <v>0</v>
      </c>
      <c r="K7" s="2">
        <f>VLOOKUP(J7,$F$2:$G$37,2)</f>
        <v>0</v>
      </c>
      <c r="O7" s="9">
        <f>IF(LEN($M$3)&gt;4,MID($M$3,LEN($M$3)-4,1),0)</f>
        <v>0</v>
      </c>
      <c r="Q7" s="54" t="s">
        <v>19</v>
      </c>
      <c r="R7" s="9">
        <v>4</v>
      </c>
      <c r="T7" s="9">
        <f t="shared" si="1"/>
        <v>0</v>
      </c>
      <c r="U7" s="9">
        <f t="shared" si="2"/>
        <v>0</v>
      </c>
      <c r="Y7" s="9">
        <f t="shared" si="3"/>
        <v>0</v>
      </c>
      <c r="Z7" s="9">
        <v>4</v>
      </c>
      <c r="AA7" s="9">
        <f t="shared" si="4"/>
        <v>0</v>
      </c>
    </row>
    <row r="8" spans="1:27" x14ac:dyDescent="0.25">
      <c r="A8">
        <v>5</v>
      </c>
      <c r="B8">
        <f>'ASSY Config'!B8</f>
        <v>0</v>
      </c>
      <c r="D8" s="9">
        <f t="shared" si="0"/>
        <v>0</v>
      </c>
      <c r="F8" s="9">
        <v>5</v>
      </c>
      <c r="G8" s="2">
        <v>5</v>
      </c>
      <c r="O8" s="9">
        <f>IF(LEN($M$3)&gt;5,MID($M$3,LEN($M$3)-5,1),0)</f>
        <v>0</v>
      </c>
      <c r="Q8" s="54" t="s">
        <v>20</v>
      </c>
      <c r="R8" s="9">
        <v>5</v>
      </c>
      <c r="T8" s="9">
        <f t="shared" si="1"/>
        <v>0</v>
      </c>
      <c r="U8" s="9">
        <f t="shared" si="2"/>
        <v>0</v>
      </c>
      <c r="Y8" s="9">
        <f t="shared" si="3"/>
        <v>0</v>
      </c>
      <c r="Z8" s="9">
        <v>5</v>
      </c>
      <c r="AA8" s="9">
        <f t="shared" si="4"/>
        <v>0</v>
      </c>
    </row>
    <row r="9" spans="1:27" x14ac:dyDescent="0.25">
      <c r="A9">
        <v>6</v>
      </c>
      <c r="B9">
        <f>'ASSY Config'!B9</f>
        <v>0</v>
      </c>
      <c r="D9" s="9">
        <f t="shared" si="0"/>
        <v>0</v>
      </c>
      <c r="F9" s="9">
        <v>6</v>
      </c>
      <c r="G9" s="2">
        <v>6</v>
      </c>
      <c r="Q9" s="54" t="s">
        <v>21</v>
      </c>
      <c r="R9" s="9">
        <v>6</v>
      </c>
      <c r="T9" s="9"/>
      <c r="U9" s="9"/>
      <c r="Y9" s="9">
        <f t="shared" si="3"/>
        <v>0</v>
      </c>
      <c r="Z9" s="9">
        <v>6</v>
      </c>
      <c r="AA9" s="9">
        <f t="shared" si="4"/>
        <v>0</v>
      </c>
    </row>
    <row r="10" spans="1:27" x14ac:dyDescent="0.25">
      <c r="A10">
        <v>7</v>
      </c>
      <c r="B10">
        <f>'ASSY Config'!B10</f>
        <v>0</v>
      </c>
      <c r="D10" s="9">
        <f t="shared" si="0"/>
        <v>0</v>
      </c>
      <c r="F10" s="9">
        <v>7</v>
      </c>
      <c r="G10" s="2">
        <v>7</v>
      </c>
      <c r="I10" t="s">
        <v>22</v>
      </c>
      <c r="Q10" s="54" t="s">
        <v>23</v>
      </c>
      <c r="R10" s="9">
        <v>7</v>
      </c>
      <c r="Y10" s="9">
        <f t="shared" si="3"/>
        <v>0</v>
      </c>
      <c r="Z10" s="9">
        <v>7</v>
      </c>
      <c r="AA10" s="9">
        <f t="shared" si="4"/>
        <v>0</v>
      </c>
    </row>
    <row r="11" spans="1:27" x14ac:dyDescent="0.25">
      <c r="A11">
        <v>8</v>
      </c>
      <c r="B11">
        <f>'ASSY Config'!B11</f>
        <v>0</v>
      </c>
      <c r="D11" s="9">
        <f t="shared" si="0"/>
        <v>0</v>
      </c>
      <c r="F11" s="9">
        <v>8</v>
      </c>
      <c r="G11" s="2">
        <v>8</v>
      </c>
      <c r="I11" s="3" t="str">
        <f>K7&amp;K6&amp;K5&amp;K4&amp;K3</f>
        <v>00000</v>
      </c>
      <c r="Q11" s="54" t="s">
        <v>24</v>
      </c>
      <c r="R11" s="9">
        <v>8</v>
      </c>
      <c r="Y11" s="9">
        <f t="shared" si="3"/>
        <v>0</v>
      </c>
      <c r="Z11" s="9">
        <v>8</v>
      </c>
      <c r="AA11" s="9">
        <f t="shared" si="4"/>
        <v>0</v>
      </c>
    </row>
    <row r="12" spans="1:27" x14ac:dyDescent="0.25">
      <c r="A12">
        <v>9</v>
      </c>
      <c r="B12">
        <f>'ASSY Config'!B12</f>
        <v>0</v>
      </c>
      <c r="D12" s="9">
        <f t="shared" si="0"/>
        <v>0</v>
      </c>
      <c r="F12" s="9">
        <v>9</v>
      </c>
      <c r="G12" s="2">
        <v>9</v>
      </c>
      <c r="Q12" s="54" t="s">
        <v>25</v>
      </c>
      <c r="R12" s="9">
        <v>9</v>
      </c>
      <c r="Y12" s="9">
        <f t="shared" si="3"/>
        <v>0</v>
      </c>
      <c r="Z12" s="9">
        <v>9</v>
      </c>
      <c r="AA12" s="9">
        <f t="shared" si="4"/>
        <v>0</v>
      </c>
    </row>
    <row r="13" spans="1:27" x14ac:dyDescent="0.25">
      <c r="A13">
        <v>10</v>
      </c>
      <c r="B13">
        <f>'ASSY Config'!B13</f>
        <v>0</v>
      </c>
      <c r="D13" s="9">
        <f t="shared" si="0"/>
        <v>0</v>
      </c>
      <c r="F13" s="9">
        <v>10</v>
      </c>
      <c r="G13" s="9" t="s">
        <v>26</v>
      </c>
      <c r="Q13" s="53" t="s">
        <v>26</v>
      </c>
      <c r="R13" s="9">
        <v>10</v>
      </c>
      <c r="Y13" s="9">
        <f t="shared" si="3"/>
        <v>0</v>
      </c>
      <c r="Z13" s="9">
        <v>10</v>
      </c>
      <c r="AA13" s="9">
        <f t="shared" si="4"/>
        <v>0</v>
      </c>
    </row>
    <row r="14" spans="1:27" x14ac:dyDescent="0.25">
      <c r="A14">
        <v>11</v>
      </c>
      <c r="B14">
        <f>'ASSY Config'!B14</f>
        <v>0</v>
      </c>
      <c r="D14" s="9">
        <f t="shared" si="0"/>
        <v>0</v>
      </c>
      <c r="F14" s="9">
        <v>11</v>
      </c>
      <c r="G14" s="9" t="s">
        <v>6</v>
      </c>
      <c r="Q14" s="53" t="s">
        <v>6</v>
      </c>
      <c r="R14" s="9">
        <v>11</v>
      </c>
      <c r="Y14" s="9">
        <f t="shared" si="3"/>
        <v>0</v>
      </c>
      <c r="Z14" s="9">
        <v>11</v>
      </c>
      <c r="AA14" s="9">
        <f t="shared" si="4"/>
        <v>0</v>
      </c>
    </row>
    <row r="15" spans="1:27" x14ac:dyDescent="0.25">
      <c r="A15">
        <v>12</v>
      </c>
      <c r="B15">
        <f>'ASSY Config'!B15</f>
        <v>0</v>
      </c>
      <c r="D15" s="9">
        <f t="shared" si="0"/>
        <v>0</v>
      </c>
      <c r="F15" s="9">
        <v>12</v>
      </c>
      <c r="G15" s="9" t="s">
        <v>27</v>
      </c>
      <c r="Q15" s="53" t="s">
        <v>27</v>
      </c>
      <c r="R15" s="9">
        <v>12</v>
      </c>
      <c r="Y15" s="9">
        <f t="shared" si="3"/>
        <v>0</v>
      </c>
      <c r="Z15" s="9">
        <v>12</v>
      </c>
      <c r="AA15" s="9">
        <f t="shared" si="4"/>
        <v>0</v>
      </c>
    </row>
    <row r="16" spans="1:27" x14ac:dyDescent="0.25">
      <c r="A16">
        <v>13</v>
      </c>
      <c r="B16">
        <f>'ASSY Config'!B16</f>
        <v>0</v>
      </c>
      <c r="D16" s="9">
        <f t="shared" si="0"/>
        <v>0</v>
      </c>
      <c r="F16" s="9">
        <v>13</v>
      </c>
      <c r="G16" s="9" t="s">
        <v>28</v>
      </c>
      <c r="Q16" s="53" t="s">
        <v>28</v>
      </c>
      <c r="R16" s="9">
        <v>13</v>
      </c>
      <c r="Y16" s="9">
        <f t="shared" si="3"/>
        <v>0</v>
      </c>
      <c r="Z16" s="9">
        <v>13</v>
      </c>
      <c r="AA16" s="9">
        <f t="shared" si="4"/>
        <v>0</v>
      </c>
    </row>
    <row r="17" spans="1:27" x14ac:dyDescent="0.25">
      <c r="A17">
        <v>14</v>
      </c>
      <c r="B17">
        <f>'ASSY Config'!B17</f>
        <v>0</v>
      </c>
      <c r="D17" s="9">
        <f t="shared" si="0"/>
        <v>0</v>
      </c>
      <c r="F17" s="9">
        <v>14</v>
      </c>
      <c r="G17" s="9" t="s">
        <v>29</v>
      </c>
      <c r="Q17" s="53" t="s">
        <v>29</v>
      </c>
      <c r="R17" s="9">
        <v>14</v>
      </c>
      <c r="Y17" s="9">
        <f t="shared" si="3"/>
        <v>0</v>
      </c>
      <c r="Z17" s="9">
        <v>14</v>
      </c>
      <c r="AA17" s="9">
        <f t="shared" si="4"/>
        <v>0</v>
      </c>
    </row>
    <row r="18" spans="1:27" x14ac:dyDescent="0.25">
      <c r="A18">
        <v>15</v>
      </c>
      <c r="B18">
        <f>'ASSY Config'!B18</f>
        <v>0</v>
      </c>
      <c r="D18" s="9">
        <f t="shared" si="0"/>
        <v>0</v>
      </c>
      <c r="F18" s="9">
        <v>15</v>
      </c>
      <c r="G18" s="9" t="s">
        <v>30</v>
      </c>
      <c r="Q18" s="53" t="s">
        <v>30</v>
      </c>
      <c r="R18" s="9">
        <v>15</v>
      </c>
      <c r="Y18" s="9">
        <f t="shared" si="3"/>
        <v>0</v>
      </c>
      <c r="Z18" s="9">
        <v>15</v>
      </c>
      <c r="AA18" s="9">
        <f t="shared" si="4"/>
        <v>0</v>
      </c>
    </row>
    <row r="19" spans="1:27" x14ac:dyDescent="0.25">
      <c r="A19">
        <v>16</v>
      </c>
      <c r="B19">
        <f>'ASSY Config'!B19</f>
        <v>0</v>
      </c>
      <c r="D19" s="9">
        <f t="shared" si="0"/>
        <v>0</v>
      </c>
      <c r="F19" s="9">
        <v>16</v>
      </c>
      <c r="G19" s="9" t="s">
        <v>31</v>
      </c>
      <c r="Q19" s="53" t="s">
        <v>31</v>
      </c>
      <c r="R19" s="9">
        <v>16</v>
      </c>
      <c r="Y19" s="9">
        <f t="shared" si="3"/>
        <v>0</v>
      </c>
      <c r="Z19" s="9">
        <v>16</v>
      </c>
      <c r="AA19" s="9">
        <f t="shared" si="4"/>
        <v>0</v>
      </c>
    </row>
    <row r="20" spans="1:27" x14ac:dyDescent="0.25">
      <c r="A20">
        <v>17</v>
      </c>
      <c r="B20">
        <f>'ASSY Config'!B20</f>
        <v>0</v>
      </c>
      <c r="D20" s="9">
        <f t="shared" si="0"/>
        <v>0</v>
      </c>
      <c r="F20" s="9">
        <v>17</v>
      </c>
      <c r="G20" s="9" t="s">
        <v>32</v>
      </c>
      <c r="Q20" s="53" t="s">
        <v>32</v>
      </c>
      <c r="R20" s="9">
        <v>17</v>
      </c>
      <c r="Y20" s="9">
        <f t="shared" si="3"/>
        <v>0</v>
      </c>
      <c r="Z20" s="9">
        <v>17</v>
      </c>
      <c r="AA20" s="9">
        <f t="shared" si="4"/>
        <v>0</v>
      </c>
    </row>
    <row r="21" spans="1:27" x14ac:dyDescent="0.25">
      <c r="A21">
        <v>18</v>
      </c>
      <c r="B21">
        <f>'ASSY Config'!B21</f>
        <v>0</v>
      </c>
      <c r="D21" s="9">
        <f t="shared" si="0"/>
        <v>0</v>
      </c>
      <c r="F21" s="9">
        <v>18</v>
      </c>
      <c r="G21" s="9" t="s">
        <v>33</v>
      </c>
      <c r="Q21" s="53" t="s">
        <v>33</v>
      </c>
      <c r="R21" s="9">
        <v>18</v>
      </c>
      <c r="Y21" s="9">
        <f t="shared" si="3"/>
        <v>0</v>
      </c>
      <c r="Z21" s="9">
        <v>18</v>
      </c>
      <c r="AA21" s="9">
        <f t="shared" si="4"/>
        <v>0</v>
      </c>
    </row>
    <row r="22" spans="1:27" x14ac:dyDescent="0.25">
      <c r="A22">
        <v>19</v>
      </c>
      <c r="B22">
        <f>'ASSY Config'!B22</f>
        <v>0</v>
      </c>
      <c r="D22" s="9">
        <f t="shared" si="0"/>
        <v>0</v>
      </c>
      <c r="F22" s="9">
        <v>19</v>
      </c>
      <c r="G22" s="9" t="s">
        <v>34</v>
      </c>
      <c r="Q22" s="53" t="s">
        <v>34</v>
      </c>
      <c r="R22" s="9">
        <v>19</v>
      </c>
      <c r="Y22" s="9">
        <f t="shared" si="3"/>
        <v>0</v>
      </c>
      <c r="Z22" s="9">
        <v>19</v>
      </c>
      <c r="AA22" s="9">
        <f t="shared" si="4"/>
        <v>0</v>
      </c>
    </row>
    <row r="23" spans="1:27" x14ac:dyDescent="0.25">
      <c r="A23">
        <v>20</v>
      </c>
      <c r="B23">
        <f>'ASSY Config'!B23</f>
        <v>0</v>
      </c>
      <c r="D23" s="9">
        <f t="shared" si="0"/>
        <v>0</v>
      </c>
      <c r="F23" s="9">
        <v>20</v>
      </c>
      <c r="G23" s="9" t="s">
        <v>35</v>
      </c>
      <c r="Q23" s="53" t="s">
        <v>35</v>
      </c>
      <c r="R23" s="9">
        <v>20</v>
      </c>
      <c r="Y23" s="9">
        <f t="shared" si="3"/>
        <v>0</v>
      </c>
      <c r="Z23" s="9">
        <v>20</v>
      </c>
      <c r="AA23" s="9">
        <f t="shared" si="4"/>
        <v>0</v>
      </c>
    </row>
    <row r="24" spans="1:27" x14ac:dyDescent="0.25">
      <c r="A24">
        <v>21</v>
      </c>
      <c r="B24">
        <f>'ASSY Config'!B24</f>
        <v>0</v>
      </c>
      <c r="D24" s="9">
        <f t="shared" si="0"/>
        <v>0</v>
      </c>
      <c r="F24" s="9">
        <v>21</v>
      </c>
      <c r="G24" s="9" t="s">
        <v>36</v>
      </c>
      <c r="Q24" s="53" t="s">
        <v>36</v>
      </c>
      <c r="R24" s="9">
        <v>21</v>
      </c>
      <c r="Y24" s="9">
        <f t="shared" si="3"/>
        <v>0</v>
      </c>
      <c r="Z24" s="9">
        <v>21</v>
      </c>
      <c r="AA24" s="9">
        <f t="shared" si="4"/>
        <v>0</v>
      </c>
    </row>
    <row r="25" spans="1:27" x14ac:dyDescent="0.25">
      <c r="A25">
        <v>22</v>
      </c>
      <c r="B25">
        <f>'ASSY Config'!B25</f>
        <v>0</v>
      </c>
      <c r="D25" s="9">
        <f t="shared" si="0"/>
        <v>0</v>
      </c>
      <c r="F25" s="9">
        <v>22</v>
      </c>
      <c r="G25" s="9" t="s">
        <v>37</v>
      </c>
      <c r="Q25" s="53" t="s">
        <v>37</v>
      </c>
      <c r="R25" s="9">
        <v>22</v>
      </c>
      <c r="Y25" s="9">
        <f t="shared" si="3"/>
        <v>0</v>
      </c>
      <c r="Z25" s="9">
        <v>22</v>
      </c>
      <c r="AA25" s="9">
        <f t="shared" si="4"/>
        <v>0</v>
      </c>
    </row>
    <row r="26" spans="1:27" x14ac:dyDescent="0.25">
      <c r="A26">
        <v>23</v>
      </c>
      <c r="B26">
        <f>'ASSY Config'!B26</f>
        <v>0</v>
      </c>
      <c r="D26" s="9">
        <f t="shared" si="0"/>
        <v>0</v>
      </c>
      <c r="F26" s="9">
        <v>23</v>
      </c>
      <c r="G26" s="9" t="s">
        <v>38</v>
      </c>
      <c r="Q26" s="53" t="s">
        <v>38</v>
      </c>
      <c r="R26" s="9">
        <v>23</v>
      </c>
      <c r="Y26" s="9">
        <f>W3-AA26*2^Z26</f>
        <v>0</v>
      </c>
      <c r="Z26" s="9">
        <v>23</v>
      </c>
      <c r="AA26" s="9">
        <f t="shared" si="4"/>
        <v>0</v>
      </c>
    </row>
    <row r="27" spans="1:27" x14ac:dyDescent="0.25">
      <c r="F27" s="9">
        <v>24</v>
      </c>
      <c r="G27" s="9" t="s">
        <v>39</v>
      </c>
      <c r="Q27" s="53" t="s">
        <v>39</v>
      </c>
      <c r="R27" s="9">
        <v>24</v>
      </c>
    </row>
    <row r="28" spans="1:27" x14ac:dyDescent="0.25">
      <c r="F28" s="9">
        <v>25</v>
      </c>
      <c r="G28" s="9" t="s">
        <v>40</v>
      </c>
      <c r="Q28" s="53" t="s">
        <v>40</v>
      </c>
      <c r="R28" s="9">
        <v>25</v>
      </c>
    </row>
    <row r="29" spans="1:27" x14ac:dyDescent="0.25">
      <c r="F29" s="9">
        <v>26</v>
      </c>
      <c r="G29" s="9" t="s">
        <v>41</v>
      </c>
      <c r="Q29" s="53" t="s">
        <v>41</v>
      </c>
      <c r="R29" s="9">
        <v>26</v>
      </c>
    </row>
    <row r="30" spans="1:27" x14ac:dyDescent="0.25">
      <c r="F30" s="9">
        <v>27</v>
      </c>
      <c r="G30" s="9" t="s">
        <v>42</v>
      </c>
      <c r="Q30" s="53" t="s">
        <v>42</v>
      </c>
      <c r="R30" s="9">
        <v>27</v>
      </c>
    </row>
    <row r="31" spans="1:27" x14ac:dyDescent="0.25">
      <c r="F31" s="9">
        <v>28</v>
      </c>
      <c r="G31" s="9" t="s">
        <v>43</v>
      </c>
      <c r="Q31" s="53" t="s">
        <v>43</v>
      </c>
      <c r="R31" s="9">
        <v>28</v>
      </c>
    </row>
    <row r="32" spans="1:27" x14ac:dyDescent="0.25">
      <c r="F32" s="9">
        <v>29</v>
      </c>
      <c r="G32" s="9" t="s">
        <v>44</v>
      </c>
      <c r="Q32" s="53" t="s">
        <v>44</v>
      </c>
      <c r="R32" s="9">
        <v>29</v>
      </c>
    </row>
    <row r="33" spans="6:18" x14ac:dyDescent="0.25">
      <c r="F33" s="9"/>
      <c r="G33" s="9"/>
      <c r="Q33" s="9"/>
      <c r="R33" s="9"/>
    </row>
    <row r="34" spans="6:18" x14ac:dyDescent="0.25">
      <c r="F34" s="9"/>
      <c r="Q34" s="9"/>
      <c r="R34" s="9"/>
    </row>
    <row r="35" spans="6:18" x14ac:dyDescent="0.25">
      <c r="F35" s="9"/>
      <c r="Q35" s="9"/>
      <c r="R35" s="9"/>
    </row>
    <row r="36" spans="6:18" x14ac:dyDescent="0.25">
      <c r="F36" s="9"/>
      <c r="Q36" s="9"/>
      <c r="R36" s="9"/>
    </row>
    <row r="37" spans="6:18" x14ac:dyDescent="0.25">
      <c r="F37" s="9"/>
      <c r="Q37" s="9"/>
      <c r="R37" s="9"/>
    </row>
    <row r="38" spans="6:18" x14ac:dyDescent="0.25">
      <c r="F38" s="9"/>
      <c r="Q38" s="9"/>
      <c r="R38" s="9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32" sqref="C32"/>
    </sheetView>
  </sheetViews>
  <sheetFormatPr defaultRowHeight="15" x14ac:dyDescent="0.25"/>
  <cols>
    <col min="2" max="2" width="61.7109375" style="30" bestFit="1" customWidth="1"/>
    <col min="3" max="3" width="65.140625" style="30" bestFit="1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>
        <v>0</v>
      </c>
      <c r="B2" s="1" t="s">
        <v>50</v>
      </c>
      <c r="C2" s="30" t="s">
        <v>49</v>
      </c>
    </row>
    <row r="3" spans="1:3" x14ac:dyDescent="0.25">
      <c r="A3">
        <v>1</v>
      </c>
      <c r="B3" s="1" t="s">
        <v>50</v>
      </c>
      <c r="C3" s="30" t="s">
        <v>49</v>
      </c>
    </row>
    <row r="4" spans="1:3" x14ac:dyDescent="0.25">
      <c r="A4">
        <v>2</v>
      </c>
      <c r="B4" s="1" t="s">
        <v>50</v>
      </c>
      <c r="C4" s="30" t="s">
        <v>49</v>
      </c>
    </row>
    <row r="5" spans="1:3" x14ac:dyDescent="0.25">
      <c r="A5">
        <v>3</v>
      </c>
      <c r="B5" s="1" t="s">
        <v>50</v>
      </c>
      <c r="C5" s="30" t="s">
        <v>49</v>
      </c>
    </row>
    <row r="6" spans="1:3" x14ac:dyDescent="0.25">
      <c r="A6">
        <v>4</v>
      </c>
      <c r="B6" s="1" t="s">
        <v>50</v>
      </c>
      <c r="C6" s="30" t="s">
        <v>49</v>
      </c>
    </row>
    <row r="7" spans="1:3" x14ac:dyDescent="0.25">
      <c r="A7">
        <v>5</v>
      </c>
      <c r="B7" s="1" t="s">
        <v>50</v>
      </c>
      <c r="C7" s="30" t="s">
        <v>49</v>
      </c>
    </row>
    <row r="8" spans="1:3" x14ac:dyDescent="0.25">
      <c r="A8">
        <v>6</v>
      </c>
      <c r="B8" s="1" t="s">
        <v>50</v>
      </c>
      <c r="C8" s="30" t="s">
        <v>49</v>
      </c>
    </row>
    <row r="9" spans="1:3" x14ac:dyDescent="0.25">
      <c r="A9">
        <v>7</v>
      </c>
      <c r="B9" s="1" t="s">
        <v>50</v>
      </c>
      <c r="C9" s="30" t="s">
        <v>49</v>
      </c>
    </row>
    <row r="10" spans="1:3" x14ac:dyDescent="0.25">
      <c r="A10">
        <v>8</v>
      </c>
      <c r="B10" s="1" t="s">
        <v>50</v>
      </c>
      <c r="C10" s="30" t="s">
        <v>49</v>
      </c>
    </row>
    <row r="11" spans="1:3" x14ac:dyDescent="0.25">
      <c r="A11">
        <v>9</v>
      </c>
      <c r="B11" s="1" t="s">
        <v>50</v>
      </c>
      <c r="C11" s="30" t="s">
        <v>49</v>
      </c>
    </row>
    <row r="12" spans="1:3" x14ac:dyDescent="0.25">
      <c r="A12">
        <v>10</v>
      </c>
      <c r="B12" s="1" t="s">
        <v>50</v>
      </c>
      <c r="C12" s="30" t="s">
        <v>49</v>
      </c>
    </row>
    <row r="13" spans="1:3" x14ac:dyDescent="0.25">
      <c r="A13">
        <v>11</v>
      </c>
      <c r="B13" s="1" t="s">
        <v>50</v>
      </c>
      <c r="C13" s="30" t="s">
        <v>49</v>
      </c>
    </row>
    <row r="14" spans="1:3" x14ac:dyDescent="0.25">
      <c r="A14">
        <v>12</v>
      </c>
      <c r="B14" s="1" t="s">
        <v>50</v>
      </c>
      <c r="C14" s="30" t="s">
        <v>49</v>
      </c>
    </row>
    <row r="15" spans="1:3" x14ac:dyDescent="0.25">
      <c r="A15">
        <v>13</v>
      </c>
      <c r="B15" s="1" t="s">
        <v>50</v>
      </c>
      <c r="C15" s="30" t="s">
        <v>49</v>
      </c>
    </row>
    <row r="16" spans="1:3" x14ac:dyDescent="0.25">
      <c r="A16">
        <v>14</v>
      </c>
      <c r="B16" s="1" t="s">
        <v>50</v>
      </c>
      <c r="C16" s="30" t="s">
        <v>49</v>
      </c>
    </row>
    <row r="17" spans="1:3" x14ac:dyDescent="0.25">
      <c r="A17">
        <v>15</v>
      </c>
      <c r="B17" s="1" t="s">
        <v>50</v>
      </c>
      <c r="C17" s="30" t="s">
        <v>49</v>
      </c>
    </row>
    <row r="18" spans="1:3" x14ac:dyDescent="0.25">
      <c r="A18">
        <v>16</v>
      </c>
      <c r="B18" s="1" t="s">
        <v>50</v>
      </c>
      <c r="C18" s="30" t="s">
        <v>49</v>
      </c>
    </row>
    <row r="19" spans="1:3" x14ac:dyDescent="0.25">
      <c r="A19">
        <v>17</v>
      </c>
      <c r="B19" s="1" t="s">
        <v>50</v>
      </c>
      <c r="C19" s="30" t="s">
        <v>49</v>
      </c>
    </row>
    <row r="20" spans="1:3" x14ac:dyDescent="0.25">
      <c r="A20">
        <v>18</v>
      </c>
      <c r="B20" s="1" t="s">
        <v>48</v>
      </c>
      <c r="C20" t="s">
        <v>49</v>
      </c>
    </row>
    <row r="21" spans="1:3" x14ac:dyDescent="0.25">
      <c r="A21">
        <v>19</v>
      </c>
      <c r="B21" s="1" t="s">
        <v>48</v>
      </c>
      <c r="C21" t="s">
        <v>49</v>
      </c>
    </row>
    <row r="22" spans="1:3" x14ac:dyDescent="0.25">
      <c r="A22">
        <v>20</v>
      </c>
      <c r="B22" s="1" t="s">
        <v>48</v>
      </c>
      <c r="C22" t="s">
        <v>49</v>
      </c>
    </row>
    <row r="23" spans="1:3" x14ac:dyDescent="0.25">
      <c r="A23">
        <v>21</v>
      </c>
      <c r="B23" s="1" t="s">
        <v>48</v>
      </c>
      <c r="C23" t="s">
        <v>49</v>
      </c>
    </row>
    <row r="24" spans="1:3" x14ac:dyDescent="0.25">
      <c r="A24">
        <v>22</v>
      </c>
      <c r="B24" s="1" t="s">
        <v>48</v>
      </c>
      <c r="C24" t="s">
        <v>49</v>
      </c>
    </row>
    <row r="25" spans="1:3" x14ac:dyDescent="0.25">
      <c r="A25">
        <v>23</v>
      </c>
      <c r="B25" s="1" t="s">
        <v>48</v>
      </c>
      <c r="C25" t="s">
        <v>49</v>
      </c>
    </row>
    <row r="26" spans="1:3" x14ac:dyDescent="0.25">
      <c r="B26" t="s">
        <v>48</v>
      </c>
      <c r="C26"/>
    </row>
    <row r="27" spans="1:3" x14ac:dyDescent="0.25">
      <c r="B27" t="s">
        <v>48</v>
      </c>
      <c r="C27"/>
    </row>
    <row r="28" spans="1:3" x14ac:dyDescent="0.25">
      <c r="B28" s="1" t="s">
        <v>48</v>
      </c>
      <c r="C28"/>
    </row>
    <row r="29" spans="1:3" x14ac:dyDescent="0.25">
      <c r="B29" s="1" t="s">
        <v>48</v>
      </c>
      <c r="C29"/>
    </row>
    <row r="30" spans="1:3" x14ac:dyDescent="0.25">
      <c r="B30" s="1" t="s">
        <v>48</v>
      </c>
      <c r="C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ASSY Config</vt:lpstr>
      <vt:lpstr>BOM</vt:lpstr>
      <vt:lpstr>Encoding</vt:lpstr>
      <vt:lpstr>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Asteria</dc:creator>
  <cp:lastModifiedBy>David Wright</cp:lastModifiedBy>
  <dcterms:created xsi:type="dcterms:W3CDTF">2018-01-21T22:30:46Z</dcterms:created>
  <dcterms:modified xsi:type="dcterms:W3CDTF">2020-07-15T04:54:42Z</dcterms:modified>
</cp:coreProperties>
</file>