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windowHeight="12435" windowWidth="28800" xWindow="0" yWindow="0"/>
  </bookViews>
  <sheets>
    <sheet xmlns:r="http://schemas.openxmlformats.org/officeDocument/2006/relationships" name="ASSY Config" sheetId="1" state="visible" r:id="rId1"/>
    <sheet xmlns:r="http://schemas.openxmlformats.org/officeDocument/2006/relationships" name="BOM" sheetId="2" state="visible" r:id="rId2"/>
    <sheet xmlns:r="http://schemas.openxmlformats.org/officeDocument/2006/relationships" name="Encoding" sheetId="3" state="hidden" r:id="rId3"/>
    <sheet xmlns:r="http://schemas.openxmlformats.org/officeDocument/2006/relationships" name="Options" sheetId="4" state="hidden" r:id="rId4"/>
  </sheets>
  <definedNames/>
  <calcPr calcId="152511" fullCalcOnLoad="1"/>
</workbook>
</file>

<file path=xl/sharedStrings.xml><?xml version="1.0" encoding="utf-8"?>
<sst xmlns="http://schemas.openxmlformats.org/spreadsheetml/2006/main" uniqueCount="126">
  <si>
    <t>Encoding:</t>
  </si>
  <si>
    <t>Encoded Value</t>
  </si>
  <si>
    <t>Decoding:</t>
  </si>
  <si>
    <t>bit</t>
  </si>
  <si>
    <t>Input</t>
  </si>
  <si>
    <t>Output</t>
  </si>
  <si>
    <t>0</t>
  </si>
  <si>
    <t>Bill of Materials</t>
  </si>
  <si>
    <t>Battery Module Development Board Cells</t>
  </si>
  <si>
    <t>Part Number:</t>
  </si>
  <si>
    <t>705-02190</t>
  </si>
  <si>
    <t>REV</t>
  </si>
  <si>
    <t>A0</t>
  </si>
  <si>
    <t>Source Data From:</t>
  </si>
  <si>
    <t>BM Dev Cells.BomDoc</t>
  </si>
  <si>
    <t>Assembly Number:</t>
  </si>
  <si>
    <t>710-02191</t>
  </si>
  <si>
    <t>Total Price</t>
  </si>
  <si>
    <t>Creation Date:</t>
  </si>
  <si>
    <t>26/03/2020</t>
  </si>
  <si>
    <t>Designator</t>
  </si>
  <si>
    <t>DNP Designators</t>
  </si>
  <si>
    <t>Description</t>
  </si>
  <si>
    <t>Quantity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</si>
  <si>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</si>
  <si>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</si>
  <si>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</si>
  <si>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</si>
  <si>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</si>
  <si>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</si>
  <si>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</si>
  <si>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</si>
  <si>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Supplier Subtotal 1</t>
  </si>
  <si>
    <t>B1, B2, B3, B4</t>
  </si>
  <si>
    <t>Battery 18650 Holder</t>
  </si>
  <si>
    <t>Keystone Electronics</t>
  </si>
  <si>
    <t>Digi-Key</t>
  </si>
  <si>
    <t>36-1043-ND</t>
  </si>
  <si>
    <t>Mouser</t>
  </si>
  <si>
    <t>534-1043</t>
  </si>
  <si>
    <t>H1, H2</t>
  </si>
  <si>
    <t>Header 3x2 TH thru-board 2mm</t>
  </si>
  <si>
    <t>Samtec</t>
  </si>
  <si>
    <t>MTMM-103-03-G-D-243</t>
  </si>
  <si>
    <t>MTMM-103-03-G-D-243-ND</t>
  </si>
  <si>
    <t>MTMM-103-03-G-D-000</t>
  </si>
  <si>
    <t>MTMM-103-03-G-D-000-ND</t>
  </si>
  <si>
    <t>H3</t>
  </si>
  <si>
    <t>Header 2x2 TH thru-board 2mm</t>
  </si>
  <si>
    <t>MTMM-102-02-S-D-196</t>
  </si>
  <si>
    <t>MTMM-102-02-S-D-196-ND</t>
  </si>
  <si>
    <t>MTMM-102-02-G-D-196</t>
  </si>
  <si>
    <t>MTMM-102-02-G-D-196-ND</t>
  </si>
  <si>
    <t>JP2, JP3, JP4</t>
  </si>
  <si>
    <t>Header 2x1 RA TH</t>
  </si>
  <si>
    <t>TSW-102-08-G-S-RA</t>
  </si>
  <si>
    <t>SAM1043-02-ND</t>
  </si>
  <si>
    <t>TSW-102-08-L-S-RA</t>
  </si>
  <si>
    <t>SAM10325-ND</t>
  </si>
  <si>
    <t>JP10</t>
  </si>
  <si>
    <t>Jumper 0805 2 pos</t>
  </si>
  <si>
    <t>P0.0ACT-ND</t>
  </si>
  <si>
    <t>311-0.0CRCT-ND</t>
  </si>
  <si>
    <t>R53, R73</t>
  </si>
  <si>
    <t>R52, R65, R76</t>
  </si>
  <si>
    <t>Resistor 0R 2512 1W</t>
  </si>
  <si>
    <t>YAG1232CT-ND</t>
  </si>
  <si>
    <t>RMCF2512ZT0R00CT-ND</t>
  </si>
  <si>
    <t>VC0, VC1, VC2, VC3, VC4</t>
  </si>
  <si>
    <t>Testpoint Hook</t>
  </si>
  <si>
    <t>36-5016CT-ND</t>
  </si>
  <si>
    <t>36-5018CT-ND</t>
  </si>
  <si>
    <t>bit value</t>
  </si>
  <si>
    <t>decimal value</t>
  </si>
  <si>
    <t>base 30 encoding</t>
  </si>
  <si>
    <t>"bit" values</t>
  </si>
  <si>
    <t>number value</t>
  </si>
  <si>
    <t>values</t>
  </si>
  <si>
    <t>base 36 decoding</t>
  </si>
  <si>
    <t>decimal number</t>
  </si>
  <si>
    <t>bit values</t>
  </si>
  <si>
    <t>1</t>
  </si>
  <si>
    <t>2</t>
  </si>
  <si>
    <t>3</t>
  </si>
  <si>
    <t>4</t>
  </si>
  <si>
    <t>5</t>
  </si>
  <si>
    <t>6</t>
  </si>
  <si>
    <t>Encoded Value:</t>
  </si>
  <si>
    <t>7</t>
  </si>
  <si>
    <t>8</t>
  </si>
  <si>
    <t>9</t>
  </si>
  <si>
    <t>A</t>
  </si>
  <si>
    <t>B</t>
  </si>
  <si>
    <t>C</t>
  </si>
  <si>
    <t>D</t>
  </si>
  <si>
    <t>E</t>
  </si>
  <si>
    <t>F</t>
  </si>
  <si>
    <t>H</t>
  </si>
  <si>
    <t>J</t>
  </si>
  <si>
    <t>K</t>
  </si>
  <si>
    <t>L</t>
  </si>
  <si>
    <t>M</t>
  </si>
  <si>
    <t>N</t>
  </si>
  <si>
    <t>P</t>
  </si>
  <si>
    <t>R</t>
  </si>
  <si>
    <t>T</t>
  </si>
  <si>
    <t>U</t>
  </si>
  <si>
    <t>V</t>
  </si>
  <si>
    <t>W</t>
  </si>
  <si>
    <t>X</t>
  </si>
  <si>
    <t>Y</t>
  </si>
  <si>
    <t>Bit</t>
  </si>
  <si>
    <t>0 value</t>
  </si>
  <si>
    <t>1 value</t>
  </si>
  <si>
    <t>Not 2 cell operation</t>
  </si>
  <si>
    <t>2 cell operation, place JP10 in position B and DNP R65 and R73</t>
  </si>
  <si>
    <t>Not 3 cell operation</t>
  </si>
  <si>
    <t>3 cell operation, place JP10 in position B, DNP B3, R52, R53 and R76</t>
  </si>
  <si>
    <t>Not 4 cell operation</t>
  </si>
  <si>
    <t>4 cell operation, Place JP10 in position A, DNP R52, R53, R73 and R76</t>
  </si>
  <si>
    <t>-</t>
  </si>
  <si>
    <t>Two Board stacking confirguration, top board. Place H2 and H3 as MTMM-103-09-S-D-243 and H1 as MTMM-102-07-S-D-196</t>
  </si>
  <si>
    <t>Two Board stacking confirguration, bottom board. Place H1, H2 and H3 as ESQT-108-03-F-D-709</t>
  </si>
  <si>
    <t xml:space="preserve"> </t>
  </si>
  <si>
    <t>No corresponding Assembly Configuration</t>
  </si>
  <si>
    <t>No corresponding Assembly Revision</t>
  </si>
</sst>
</file>

<file path=xl/styles.xml><?xml version="1.0" encoding="utf-8"?>
<styleSheet xmlns="http://schemas.openxmlformats.org/spreadsheetml/2006/main">
  <numFmts count="1">
    <numFmt formatCode="&quot;$&quot;#,##0.00" numFmtId="164"/>
  </numFmts>
  <fonts count="12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3F3F76"/>
      <sz val="11"/>
      <scheme val="minor"/>
    </font>
    <font>
      <name val="Calibri"/>
      <family val="2"/>
      <b val="1"/>
      <color rgb="FF006100"/>
      <sz val="11"/>
      <scheme val="minor"/>
    </font>
    <font>
      <name val="Arial"/>
      <family val="2"/>
      <b val="1"/>
      <sz val="24"/>
    </font>
    <font>
      <name val="Arial"/>
      <family val="2"/>
      <b val="1"/>
      <sz val="12"/>
    </font>
    <font>
      <name val="Arial"/>
      <family val="2"/>
      <b val="1"/>
      <sz val="10"/>
    </font>
    <font>
      <name val="Arial"/>
      <family val="2"/>
      <b val="1"/>
      <sz val="9"/>
    </font>
    <font>
      <name val="Arial"/>
      <family val="2"/>
      <sz val="10"/>
    </font>
    <font>
      <name val="Arial"/>
      <family val="2"/>
      <sz val="9"/>
    </font>
  </fonts>
  <fills count="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8" tint="0.5999938962981048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3">
    <xf borderId="0" fillId="0" fontId="0" numFmtId="0"/>
    <xf borderId="0" fillId="2" fontId="1" numFmtId="0"/>
    <xf borderId="1" fillId="3" fontId="2" numFmtId="0"/>
  </cellStyleXfs>
  <cellXfs count="65">
    <xf borderId="0" fillId="0" fontId="0" numFmtId="0" pivotButton="0" quotePrefix="0" xfId="0"/>
    <xf borderId="0" fillId="0" fontId="0" numFmtId="0" pivotButton="0" quotePrefix="1" xfId="0"/>
    <xf applyAlignment="1" borderId="0" fillId="0" fontId="0" numFmtId="49" pivotButton="0" quotePrefix="0" xfId="0">
      <alignment horizontal="center"/>
    </xf>
    <xf borderId="0" fillId="0" fontId="0" numFmtId="49" pivotButton="0" quotePrefix="0" xfId="0"/>
    <xf applyProtection="1" borderId="0" fillId="0" fontId="0" numFmtId="0" pivotButton="0" quotePrefix="0" xfId="0">
      <protection hidden="0" locked="0"/>
    </xf>
    <xf applyAlignment="1" applyProtection="1" borderId="1" fillId="3" fontId="2" numFmtId="0" pivotButton="0" quotePrefix="0" xfId="2">
      <alignment horizontal="center"/>
      <protection hidden="0" locked="0"/>
    </xf>
    <xf borderId="0" fillId="0" fontId="3" numFmtId="0" pivotButton="0" quotePrefix="0" xfId="0"/>
    <xf applyAlignment="1" borderId="0" fillId="2" fontId="5" numFmtId="0" pivotButton="0" quotePrefix="0" xfId="1">
      <alignment horizontal="center"/>
    </xf>
    <xf applyAlignment="1" borderId="0" fillId="2" fontId="5" numFmtId="49" pivotButton="0" quotePrefix="0" xfId="1">
      <alignment horizontal="center"/>
    </xf>
    <xf applyAlignment="1" borderId="0" fillId="0" fontId="0" numFmtId="0" pivotButton="0" quotePrefix="0" xfId="0">
      <alignment horizontal="center"/>
    </xf>
    <xf applyAlignment="1" borderId="1" fillId="3" fontId="4" numFmtId="0" pivotButton="0" quotePrefix="0" xfId="2">
      <alignment horizontal="center"/>
    </xf>
    <xf applyAlignment="1" borderId="2" fillId="0" fontId="6" numFmtId="0" pivotButton="0" quotePrefix="0" xfId="0">
      <alignment vertical="center"/>
    </xf>
    <xf applyAlignment="1" borderId="0" fillId="4" fontId="7" numFmtId="0" pivotButton="0" quotePrefix="1" xfId="0">
      <alignment vertical="center"/>
    </xf>
    <xf applyAlignment="1" borderId="0" fillId="4" fontId="7" numFmtId="0" pivotButton="0" quotePrefix="0" xfId="0">
      <alignment horizontal="right" vertical="center"/>
    </xf>
    <xf applyAlignment="1" borderId="0" fillId="4" fontId="7" numFmtId="0" pivotButton="0" quotePrefix="0" xfId="0">
      <alignment vertical="center"/>
    </xf>
    <xf applyAlignment="1" borderId="3" fillId="4" fontId="0" numFmtId="0" pivotButton="0" quotePrefix="0" xfId="0">
      <alignment vertical="top"/>
    </xf>
    <xf borderId="2" fillId="0" fontId="8" numFmtId="0" pivotButton="0" quotePrefix="0" xfId="0"/>
    <xf applyAlignment="1" borderId="0" fillId="0" fontId="8" numFmtId="0" pivotButton="0" quotePrefix="1" xfId="0">
      <alignment horizontal="left"/>
    </xf>
    <xf applyAlignment="1" borderId="0" fillId="4" fontId="9" numFmtId="0" pivotButton="0" quotePrefix="0" xfId="0">
      <alignment horizontal="right" vertical="center"/>
    </xf>
    <xf applyAlignment="1" borderId="0" fillId="0" fontId="10" numFmtId="164" pivotButton="0" quotePrefix="0" xfId="0">
      <alignment horizontal="left" vertical="center"/>
    </xf>
    <xf borderId="0" fillId="0" fontId="8" numFmtId="0" pivotButton="0" quotePrefix="0" xfId="0"/>
    <xf applyAlignment="1" borderId="3" fillId="0" fontId="0" numFmtId="0" pivotButton="0" quotePrefix="0" xfId="0">
      <alignment vertical="top"/>
    </xf>
    <xf borderId="4" fillId="0" fontId="8" numFmtId="0" pivotButton="0" quotePrefix="0" xfId="0"/>
    <xf applyAlignment="1" borderId="5" fillId="0" fontId="8" numFmtId="0" pivotButton="0" quotePrefix="0" xfId="0">
      <alignment horizontal="left"/>
    </xf>
    <xf applyAlignment="1" borderId="0" fillId="0" fontId="0" numFmtId="0" pivotButton="0" quotePrefix="0" xfId="0">
      <alignment horizontal="left"/>
    </xf>
    <xf borderId="5" fillId="0" fontId="0" numFmtId="0" pivotButton="0" quotePrefix="0" xfId="0"/>
    <xf borderId="6" fillId="0" fontId="8" numFmtId="0" pivotButton="0" quotePrefix="0" xfId="0"/>
    <xf borderId="2" fillId="0" fontId="11" numFmtId="0" pivotButton="0" quotePrefix="0" xfId="0"/>
    <xf applyAlignment="1" borderId="5" fillId="0" fontId="0" numFmtId="0" pivotButton="0" quotePrefix="1" xfId="0">
      <alignment horizontal="left"/>
    </xf>
    <xf applyAlignment="1" borderId="7" fillId="0" fontId="0" numFmtId="0" pivotButton="0" quotePrefix="0" xfId="0">
      <alignment horizontal="left"/>
    </xf>
    <xf borderId="0" fillId="0" fontId="11" numFmtId="0" pivotButton="0" quotePrefix="0" xfId="0"/>
    <xf borderId="3" fillId="0" fontId="0" numFmtId="0" pivotButton="0" quotePrefix="0" xfId="0"/>
    <xf borderId="2" fillId="0" fontId="0" numFmtId="0" pivotButton="0" quotePrefix="0" xfId="0"/>
    <xf borderId="0" fillId="0" fontId="0" numFmtId="0" pivotButton="0" quotePrefix="0" xfId="0"/>
    <xf applyAlignment="1" borderId="0" fillId="0" fontId="8" numFmtId="0" pivotButton="0" quotePrefix="0" xfId="0">
      <alignment vertical="center"/>
    </xf>
    <xf applyAlignment="1" borderId="0" fillId="0" fontId="10" numFmtId="0" pivotButton="0" quotePrefix="0" xfId="0">
      <alignment vertical="top"/>
    </xf>
    <xf applyAlignment="1" borderId="0" fillId="0" fontId="0" numFmtId="0" pivotButton="0" quotePrefix="0" xfId="0">
      <alignment horizontal="left" vertical="top"/>
    </xf>
    <xf applyAlignment="1" borderId="0" fillId="0" fontId="0" numFmtId="0" pivotButton="0" quotePrefix="0" xfId="0">
      <alignment vertical="top"/>
    </xf>
    <xf applyAlignment="1" borderId="8" fillId="4" fontId="9" numFmtId="0" pivotButton="0" quotePrefix="1" xfId="0">
      <alignment vertical="center"/>
    </xf>
    <xf applyAlignment="1" borderId="8" fillId="4" fontId="9" numFmtId="0" pivotButton="0" quotePrefix="0" xfId="0">
      <alignment vertical="center"/>
    </xf>
    <xf applyAlignment="1" borderId="8" fillId="4" fontId="9" numFmtId="0" pivotButton="0" quotePrefix="1" xfId="0">
      <alignment horizontal="left" vertical="center"/>
    </xf>
    <xf applyAlignment="1" borderId="9" fillId="4" fontId="9" numFmtId="0" pivotButton="0" quotePrefix="1" xfId="0">
      <alignment vertical="center"/>
    </xf>
    <xf applyAlignment="1" borderId="0" fillId="0" fontId="0" numFmtId="14" pivotButton="0" quotePrefix="0" xfId="0">
      <alignment vertical="top"/>
    </xf>
    <xf applyAlignment="1" borderId="0" fillId="0" fontId="10" numFmtId="0" pivotButton="0" quotePrefix="1" xfId="0">
      <alignment vertical="top" wrapText="1"/>
    </xf>
    <xf applyAlignment="1" borderId="0" fillId="0" fontId="10" numFmtId="0" pivotButton="0" quotePrefix="0" xfId="0">
      <alignment vertical="top" wrapText="1"/>
    </xf>
    <xf applyAlignment="1" borderId="0" fillId="0" fontId="10" numFmtId="0" pivotButton="0" quotePrefix="1" xfId="0">
      <alignment horizontal="left" vertical="top" wrapText="1"/>
    </xf>
    <xf applyAlignment="1" borderId="0" fillId="0" fontId="10" numFmtId="0" pivotButton="0" quotePrefix="0" xfId="0">
      <alignment horizontal="left" vertical="top"/>
    </xf>
    <xf applyAlignment="1" borderId="0" fillId="0" fontId="10" numFmtId="0" pivotButton="0" quotePrefix="1" xfId="0">
      <alignment vertical="top"/>
    </xf>
    <xf applyAlignment="1" borderId="0" fillId="0" fontId="10" numFmtId="164" pivotButton="0" quotePrefix="0" xfId="0">
      <alignment vertical="top"/>
    </xf>
    <xf applyAlignment="1" applyProtection="1" borderId="1" fillId="3" fontId="4" numFmtId="49" pivotButton="0" quotePrefix="0" xfId="2">
      <alignment horizontal="center"/>
      <protection hidden="0" locked="0"/>
    </xf>
    <xf applyAlignment="1" borderId="10" fillId="0" fontId="10" numFmtId="0" pivotButton="0" quotePrefix="1" xfId="0">
      <alignment vertical="top" wrapText="1"/>
    </xf>
    <xf applyAlignment="1" borderId="10" fillId="0" fontId="10" numFmtId="0" pivotButton="0" quotePrefix="0" xfId="0">
      <alignment vertical="top" wrapText="1"/>
    </xf>
    <xf applyAlignment="1" borderId="10" fillId="0" fontId="10" numFmtId="0" pivotButton="0" quotePrefix="1" xfId="0">
      <alignment horizontal="left" vertical="top" wrapText="1"/>
    </xf>
    <xf applyAlignment="1" borderId="10" fillId="0" fontId="10" numFmtId="0" pivotButton="0" quotePrefix="0" xfId="0">
      <alignment horizontal="left" vertical="top"/>
    </xf>
    <xf applyAlignment="1" borderId="10" fillId="0" fontId="10" numFmtId="0" pivotButton="0" quotePrefix="1" xfId="0">
      <alignment vertical="top"/>
    </xf>
    <xf applyAlignment="1" borderId="10" fillId="0" fontId="10" numFmtId="164" pivotButton="0" quotePrefix="0" xfId="0">
      <alignment vertical="top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1" xfId="0">
      <alignment horizontal="center"/>
    </xf>
    <xf applyAlignment="1" borderId="11" fillId="0" fontId="10" numFmtId="0" pivotButton="0" quotePrefix="1" xfId="0">
      <alignment vertical="top" wrapText="1"/>
    </xf>
    <xf applyAlignment="1" borderId="11" fillId="0" fontId="10" numFmtId="0" pivotButton="0" quotePrefix="0" xfId="0">
      <alignment vertical="top" wrapText="1"/>
    </xf>
    <xf applyAlignment="1" borderId="11" fillId="0" fontId="10" numFmtId="0" pivotButton="0" quotePrefix="1" xfId="0">
      <alignment horizontal="left" vertical="top" wrapText="1"/>
    </xf>
    <xf applyAlignment="1" borderId="11" fillId="0" fontId="10" numFmtId="0" pivotButton="0" quotePrefix="0" xfId="0">
      <alignment horizontal="left" vertical="top"/>
    </xf>
    <xf applyAlignment="1" borderId="11" fillId="0" fontId="10" numFmtId="0" pivotButton="0" quotePrefix="1" xfId="0">
      <alignment vertical="top"/>
    </xf>
    <xf applyAlignment="1" borderId="11" fillId="0" fontId="10" numFmtId="164" pivotButton="0" quotePrefix="0" xfId="0">
      <alignment vertical="top"/>
    </xf>
    <xf borderId="11" fillId="0" fontId="0" numFmtId="0" pivotButton="0" quotePrefix="0" xfId="0"/>
  </cellXfs>
  <cellStyles count="3">
    <cellStyle builtinId="0" name="Normal" xfId="0"/>
    <cellStyle builtinId="26" name="Good" xfId="1"/>
    <cellStyle builtinId="20" name="Input" xfId="2"/>
  </cellStyles>
  <dxfs count="2"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FF66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6"/>
  <sheetViews>
    <sheetView tabSelected="1" workbookViewId="0">
      <selection activeCell="G33" sqref="G33"/>
    </sheetView>
  </sheetViews>
  <sheetFormatPr baseColWidth="8" defaultRowHeight="15" outlineLevelCol="0"/>
  <cols>
    <col customWidth="1" max="2" min="1" style="4" width="9.140625"/>
    <col customWidth="1" max="3" min="3" style="4" width="77.42578125"/>
    <col customWidth="1" max="6" min="4" style="4" width="9.140625"/>
    <col customWidth="1" max="7" min="7" style="4" width="79.42578125"/>
    <col customWidth="1" max="12" min="8" style="4" width="9.140625"/>
    <col customWidth="1" max="16384" min="13" style="4" width="9.140625"/>
  </cols>
  <sheetData>
    <row r="1" spans="1:7">
      <c r="A1" s="6" t="s">
        <v>0</v>
      </c>
      <c r="C1" s="7" t="s">
        <v>1</v>
      </c>
      <c r="E1" s="6" t="s">
        <v>2</v>
      </c>
      <c r="G1" s="10" t="s">
        <v>1</v>
      </c>
    </row>
    <row r="2" spans="1:7">
      <c r="A2" t="s">
        <v>3</v>
      </c>
      <c r="B2" t="s">
        <v>4</v>
      </c>
      <c r="C2" s="8">
        <f>Encoding!I11</f>
        <v/>
      </c>
      <c r="E2" s="56" t="s">
        <v>3</v>
      </c>
      <c r="F2" s="7" t="s">
        <v>5</v>
      </c>
      <c r="G2" s="49" t="s">
        <v>6</v>
      </c>
    </row>
    <row r="3" spans="1:7">
      <c r="A3" s="56" t="n">
        <v>0</v>
      </c>
      <c r="B3" s="5" t="n">
        <v>0</v>
      </c>
      <c r="C3">
        <f>IF(B3=0,Options!B2,Options!C2)</f>
        <v/>
      </c>
      <c r="E3" s="56" t="n">
        <v>0</v>
      </c>
      <c r="F3" s="7">
        <f>Encoding!AA3</f>
        <v/>
      </c>
      <c r="G3">
        <f>IF(F3=0,Options!B2,Options!C2)</f>
        <v/>
      </c>
    </row>
    <row r="4" spans="1:7">
      <c r="A4" s="56" t="n">
        <v>1</v>
      </c>
      <c r="B4" s="5" t="n">
        <v>0</v>
      </c>
      <c r="C4">
        <f>IF(B4=0,Options!B3,Options!C3)</f>
        <v/>
      </c>
      <c r="E4" s="56" t="n">
        <v>1</v>
      </c>
      <c r="F4" s="7">
        <f>Encoding!AA4</f>
        <v/>
      </c>
      <c r="G4">
        <f>IF(F4=0,Options!B3,Options!C3)</f>
        <v/>
      </c>
    </row>
    <row r="5" spans="1:7">
      <c r="A5" s="56" t="n">
        <v>2</v>
      </c>
      <c r="B5" s="5" t="n">
        <v>0</v>
      </c>
      <c r="C5">
        <f>IF(B5=0,Options!B4,Options!C4)</f>
        <v/>
      </c>
      <c r="E5" s="56" t="n">
        <v>2</v>
      </c>
      <c r="F5" s="7">
        <f>Encoding!AA5</f>
        <v/>
      </c>
      <c r="G5">
        <f>IF(F5=0,Options!B4,Options!C4)</f>
        <v/>
      </c>
    </row>
    <row r="6" spans="1:7">
      <c r="A6" s="56" t="n">
        <v>3</v>
      </c>
      <c r="B6" s="5" t="n">
        <v>0</v>
      </c>
      <c r="C6">
        <f>IF(B6=0,Options!B5,Options!C5)</f>
        <v/>
      </c>
      <c r="E6" s="56" t="n">
        <v>3</v>
      </c>
      <c r="F6" s="7">
        <f>Encoding!AA6</f>
        <v/>
      </c>
      <c r="G6">
        <f>IF(F6=0,Options!B5,Options!C5)</f>
        <v/>
      </c>
    </row>
    <row r="7" spans="1:7">
      <c r="A7" s="56" t="n">
        <v>4</v>
      </c>
      <c r="B7" s="5" t="n">
        <v>0</v>
      </c>
      <c r="C7">
        <f>IF(B7=0,Options!B6,Options!C6)</f>
        <v/>
      </c>
      <c r="E7" s="56" t="n">
        <v>4</v>
      </c>
      <c r="F7" s="7">
        <f>Encoding!AA7</f>
        <v/>
      </c>
      <c r="G7">
        <f>IF(F7=0,Options!B6,Options!C6)</f>
        <v/>
      </c>
    </row>
    <row r="8" spans="1:7">
      <c r="A8" s="56" t="n">
        <v>5</v>
      </c>
      <c r="B8" s="5" t="n">
        <v>0</v>
      </c>
      <c r="C8">
        <f>IF(B8=0,Options!B7,Options!C7)</f>
        <v/>
      </c>
      <c r="E8" s="56" t="n">
        <v>5</v>
      </c>
      <c r="F8" s="7">
        <f>Encoding!AA8</f>
        <v/>
      </c>
      <c r="G8">
        <f>IF(F8=0,Options!B7,Options!C7)</f>
        <v/>
      </c>
    </row>
    <row r="9" spans="1:7">
      <c r="A9" s="56" t="n">
        <v>6</v>
      </c>
      <c r="B9" s="5" t="n">
        <v>0</v>
      </c>
      <c r="C9">
        <f>IF(B9=0,Options!B8,Options!C8)</f>
        <v/>
      </c>
      <c r="E9" s="56" t="n">
        <v>6</v>
      </c>
      <c r="F9" s="7">
        <f>Encoding!AA9</f>
        <v/>
      </c>
      <c r="G9">
        <f>IF(F9=0,Options!B8,Options!C8)</f>
        <v/>
      </c>
    </row>
    <row r="10" spans="1:7">
      <c r="A10" s="56" t="n">
        <v>7</v>
      </c>
      <c r="B10" s="5" t="n">
        <v>0</v>
      </c>
      <c r="C10">
        <f>IF(B10=0,Options!B9,Options!C9)</f>
        <v/>
      </c>
      <c r="E10" s="56" t="n">
        <v>7</v>
      </c>
      <c r="F10" s="7">
        <f>Encoding!AA10</f>
        <v/>
      </c>
      <c r="G10">
        <f>IF(F10=0,Options!B9,Options!C9)</f>
        <v/>
      </c>
    </row>
    <row r="11" spans="1:7">
      <c r="A11" s="56" t="n">
        <v>8</v>
      </c>
      <c r="B11" s="5" t="n">
        <v>0</v>
      </c>
      <c r="C11">
        <f>IF(B11=0,Options!B10,Options!C10)</f>
        <v/>
      </c>
      <c r="E11" s="56" t="n">
        <v>8</v>
      </c>
      <c r="F11" s="7">
        <f>Encoding!AA11</f>
        <v/>
      </c>
      <c r="G11">
        <f>IF(F11=0,Options!B10,Options!C10)</f>
        <v/>
      </c>
    </row>
    <row r="12" spans="1:7">
      <c r="A12" s="56" t="n">
        <v>9</v>
      </c>
      <c r="B12" s="5" t="n">
        <v>0</v>
      </c>
      <c r="C12">
        <f>IF(B12=0,Options!B11,Options!C11)</f>
        <v/>
      </c>
      <c r="E12" s="56" t="n">
        <v>9</v>
      </c>
      <c r="F12" s="7">
        <f>Encoding!AA12</f>
        <v/>
      </c>
      <c r="G12">
        <f>IF(F12=0,Options!B11,Options!C11)</f>
        <v/>
      </c>
    </row>
    <row r="13" spans="1:7">
      <c r="A13" s="56" t="n">
        <v>10</v>
      </c>
      <c r="B13" s="5" t="n">
        <v>0</v>
      </c>
      <c r="C13">
        <f>IF(B13=0,Options!B12,Options!C12)</f>
        <v/>
      </c>
      <c r="E13" s="56" t="n">
        <v>10</v>
      </c>
      <c r="F13" s="7">
        <f>Encoding!AA13</f>
        <v/>
      </c>
      <c r="G13">
        <f>IF(F13=0,Options!B12,Options!C12)</f>
        <v/>
      </c>
    </row>
    <row r="14" spans="1:7">
      <c r="A14" s="56" t="n">
        <v>11</v>
      </c>
      <c r="B14" s="5" t="n">
        <v>0</v>
      </c>
      <c r="C14">
        <f>IF(B14=0,Options!B13,Options!C13)</f>
        <v/>
      </c>
      <c r="E14" s="56" t="n">
        <v>11</v>
      </c>
      <c r="F14" s="7">
        <f>Encoding!AA14</f>
        <v/>
      </c>
      <c r="G14">
        <f>IF(F14=0,Options!B13,Options!C13)</f>
        <v/>
      </c>
    </row>
    <row r="15" spans="1:7">
      <c r="A15" s="56" t="n">
        <v>12</v>
      </c>
      <c r="B15" s="5" t="n">
        <v>0</v>
      </c>
      <c r="C15">
        <f>IF(B15=0,Options!B14,Options!C14)</f>
        <v/>
      </c>
      <c r="E15" s="56" t="n">
        <v>12</v>
      </c>
      <c r="F15" s="7">
        <f>Encoding!AA15</f>
        <v/>
      </c>
      <c r="G15">
        <f>IF(F15=0,Options!B14,Options!C14)</f>
        <v/>
      </c>
    </row>
    <row r="16" spans="1:7">
      <c r="A16" s="56" t="n">
        <v>13</v>
      </c>
      <c r="B16" s="5" t="n">
        <v>0</v>
      </c>
      <c r="C16">
        <f>IF(B16=0,Options!B15,Options!C15)</f>
        <v/>
      </c>
      <c r="E16" s="56" t="n">
        <v>13</v>
      </c>
      <c r="F16" s="7">
        <f>Encoding!AA16</f>
        <v/>
      </c>
      <c r="G16">
        <f>IF(F16=0,Options!B15,Options!C15)</f>
        <v/>
      </c>
    </row>
    <row r="17" spans="1:7">
      <c r="A17" s="56" t="n">
        <v>14</v>
      </c>
      <c r="B17" s="5" t="n">
        <v>0</v>
      </c>
      <c r="C17">
        <f>IF(B17=0,Options!B16,Options!C16)</f>
        <v/>
      </c>
      <c r="E17" s="56" t="n">
        <v>14</v>
      </c>
      <c r="F17" s="7">
        <f>Encoding!AA17</f>
        <v/>
      </c>
      <c r="G17">
        <f>IF(F17=0,Options!B16,Options!C16)</f>
        <v/>
      </c>
    </row>
    <row r="18" spans="1:7">
      <c r="A18" s="56" t="n">
        <v>15</v>
      </c>
      <c r="B18" s="5" t="n">
        <v>0</v>
      </c>
      <c r="C18">
        <f>IF(B18=0,Options!B17,Options!C17)</f>
        <v/>
      </c>
      <c r="E18" s="56" t="n">
        <v>15</v>
      </c>
      <c r="F18" s="7">
        <f>Encoding!AA18</f>
        <v/>
      </c>
      <c r="G18">
        <f>IF(F18=0,Options!B17,Options!C17)</f>
        <v/>
      </c>
    </row>
    <row r="19" spans="1:7">
      <c r="A19" s="56" t="n">
        <v>16</v>
      </c>
      <c r="B19" s="5" t="n">
        <v>0</v>
      </c>
      <c r="C19">
        <f>IF(B19=0,Options!B18,Options!C18)</f>
        <v/>
      </c>
      <c r="E19" s="56" t="n">
        <v>16</v>
      </c>
      <c r="F19" s="7">
        <f>Encoding!AA19</f>
        <v/>
      </c>
      <c r="G19">
        <f>IF(F19=0,Options!B18,Options!C18)</f>
        <v/>
      </c>
    </row>
    <row r="20" spans="1:7">
      <c r="A20" s="56" t="n">
        <v>17</v>
      </c>
      <c r="B20" s="5" t="n">
        <v>0</v>
      </c>
      <c r="C20">
        <f>IF(B20=0,Options!B19,Options!C19)</f>
        <v/>
      </c>
      <c r="E20" s="56" t="n">
        <v>17</v>
      </c>
      <c r="F20" s="7">
        <f>Encoding!AA20</f>
        <v/>
      </c>
      <c r="G20">
        <f>IF(F20=0,Options!B19,Options!C19)</f>
        <v/>
      </c>
    </row>
    <row r="21" spans="1:7">
      <c r="A21" s="56" t="n">
        <v>18</v>
      </c>
      <c r="B21" s="5" t="n">
        <v>0</v>
      </c>
      <c r="C21">
        <f>IF(B21=0,Options!B20,Options!C20)</f>
        <v/>
      </c>
      <c r="E21" s="56" t="n">
        <v>18</v>
      </c>
      <c r="F21" s="7">
        <f>Encoding!AA21</f>
        <v/>
      </c>
      <c r="G21">
        <f>IF(F21=0,Options!B20,Options!C20)</f>
        <v/>
      </c>
    </row>
    <row r="22" spans="1:7">
      <c r="A22" s="56" t="n">
        <v>19</v>
      </c>
      <c r="B22" s="5" t="n">
        <v>0</v>
      </c>
      <c r="C22">
        <f>IF(B22=0,Options!B21,Options!C21)</f>
        <v/>
      </c>
      <c r="E22" s="56" t="n">
        <v>19</v>
      </c>
      <c r="F22" s="7">
        <f>Encoding!AA22</f>
        <v/>
      </c>
      <c r="G22">
        <f>IF(F22=0,Options!B21,Options!C21)</f>
        <v/>
      </c>
    </row>
    <row r="23" spans="1:7">
      <c r="A23" s="56" t="n">
        <v>20</v>
      </c>
      <c r="B23" s="5" t="n">
        <v>0</v>
      </c>
      <c r="C23">
        <f>IF(B23=0,Options!B22,Options!C22)</f>
        <v/>
      </c>
      <c r="E23" s="56" t="n">
        <v>20</v>
      </c>
      <c r="F23" s="7">
        <f>Encoding!AA23</f>
        <v/>
      </c>
      <c r="G23">
        <f>IF(F23=0,Options!B22,Options!C22)</f>
        <v/>
      </c>
    </row>
    <row r="24" spans="1:7">
      <c r="A24" s="56" t="n">
        <v>21</v>
      </c>
      <c r="B24" s="5" t="n">
        <v>0</v>
      </c>
      <c r="C24">
        <f>IF(B24=0,Options!B23,Options!C23)</f>
        <v/>
      </c>
      <c r="E24" s="56" t="n">
        <v>21</v>
      </c>
      <c r="F24" s="7">
        <f>Encoding!AA24</f>
        <v/>
      </c>
      <c r="G24">
        <f>IF(F24=0,Options!B23,Options!C23)</f>
        <v/>
      </c>
    </row>
    <row r="25" spans="1:7">
      <c r="A25" s="56" t="n">
        <v>22</v>
      </c>
      <c r="B25" s="5" t="n">
        <v>0</v>
      </c>
      <c r="C25">
        <f>IF(B25=0,Options!B24,Options!C24)</f>
        <v/>
      </c>
      <c r="E25" s="56" t="n">
        <v>22</v>
      </c>
      <c r="F25" s="7">
        <f>Encoding!AA25</f>
        <v/>
      </c>
      <c r="G25">
        <f>IF(F25=0,Options!B24,Options!C24)</f>
        <v/>
      </c>
    </row>
    <row r="26" spans="1:7">
      <c r="A26" s="56" t="n">
        <v>23</v>
      </c>
      <c r="B26" s="5" t="n">
        <v>0</v>
      </c>
      <c r="C26">
        <f>IF(B26=0,Options!B25,Options!C25)</f>
        <v/>
      </c>
      <c r="E26" s="56" t="n">
        <v>23</v>
      </c>
      <c r="F26" s="7">
        <f>Encoding!AA26</f>
        <v/>
      </c>
      <c r="G26">
        <f>IF(F26=0,Options!B25,Options!C25)</f>
        <v/>
      </c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conditionalFormatting sqref="C3:C26">
    <cfRule dxfId="0" priority="3" type="expression">
      <formula>$B3=1</formula>
    </cfRule>
  </conditionalFormatting>
  <conditionalFormatting sqref="G3:G26">
    <cfRule dxfId="0" priority="1" type="expression">
      <formula>$F3=1</formula>
    </cfRule>
  </conditionalFormatting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79"/>
  <sheetViews>
    <sheetView workbookViewId="0" zoomScale="85" zoomScaleNormal="85">
      <selection activeCell="B16" sqref="B16"/>
    </sheetView>
  </sheetViews>
  <sheetFormatPr baseColWidth="8" defaultRowHeight="15" outlineLevelCol="0"/>
  <cols>
    <col bestFit="1" customWidth="1" max="1" min="1" style="37" width="37.42578125"/>
    <col bestFit="1" customWidth="1" max="2" min="2" style="36" width="26.5703125"/>
    <col bestFit="1" customWidth="1" max="3" min="3" style="36" width="34.42578125"/>
    <col bestFit="1" customWidth="1" max="4" min="4" style="37" width="11.5703125"/>
    <col customWidth="1" max="8" min="5" style="37" width="35.85546875"/>
    <col bestFit="1" customWidth="1" max="9" min="9" style="37" width="10.5703125"/>
    <col bestFit="1" customWidth="1" max="10" min="10" style="37" width="28.42578125"/>
    <col bestFit="1" customWidth="1" max="11" min="11" style="37" width="19.28515625"/>
    <col customWidth="1" max="258" min="12" style="37" width="9.140625"/>
    <col bestFit="1" customWidth="1" max="259" min="259" style="37" width="37.42578125"/>
    <col bestFit="1" customWidth="1" max="260" min="260" style="37" width="26.5703125"/>
    <col bestFit="1" customWidth="1" max="261" min="261" style="37" width="34.42578125"/>
    <col customWidth="1" max="264" min="262" style="37" width="35.85546875"/>
    <col customWidth="1" max="265" min="265" style="37" width="36.42578125"/>
    <col bestFit="1" customWidth="1" max="266" min="266" style="37" width="27.5703125"/>
    <col bestFit="1" customWidth="1" max="267" min="267" style="37" width="25"/>
    <col customWidth="1" max="514" min="268" style="37" width="9.140625"/>
    <col bestFit="1" customWidth="1" max="515" min="515" style="37" width="37.42578125"/>
    <col bestFit="1" customWidth="1" max="516" min="516" style="37" width="26.5703125"/>
    <col bestFit="1" customWidth="1" max="517" min="517" style="37" width="34.42578125"/>
    <col customWidth="1" max="520" min="518" style="37" width="35.85546875"/>
    <col customWidth="1" max="521" min="521" style="37" width="36.42578125"/>
    <col bestFit="1" customWidth="1" max="522" min="522" style="37" width="27.5703125"/>
    <col bestFit="1" customWidth="1" max="523" min="523" style="37" width="25"/>
    <col customWidth="1" max="770" min="524" style="37" width="9.140625"/>
    <col bestFit="1" customWidth="1" max="771" min="771" style="37" width="37.42578125"/>
    <col bestFit="1" customWidth="1" max="772" min="772" style="37" width="26.5703125"/>
    <col bestFit="1" customWidth="1" max="773" min="773" style="37" width="34.42578125"/>
    <col customWidth="1" max="776" min="774" style="37" width="35.85546875"/>
    <col customWidth="1" max="777" min="777" style="37" width="36.42578125"/>
    <col bestFit="1" customWidth="1" max="778" min="778" style="37" width="27.5703125"/>
    <col bestFit="1" customWidth="1" max="779" min="779" style="37" width="25"/>
    <col customWidth="1" max="1026" min="780" style="37" width="9.140625"/>
    <col bestFit="1" customWidth="1" max="1027" min="1027" style="37" width="37.42578125"/>
    <col bestFit="1" customWidth="1" max="1028" min="1028" style="37" width="26.5703125"/>
    <col bestFit="1" customWidth="1" max="1029" min="1029" style="37" width="34.42578125"/>
    <col customWidth="1" max="1032" min="1030" style="37" width="35.85546875"/>
    <col customWidth="1" max="1033" min="1033" style="37" width="36.42578125"/>
    <col bestFit="1" customWidth="1" max="1034" min="1034" style="37" width="27.5703125"/>
    <col bestFit="1" customWidth="1" max="1035" min="1035" style="37" width="25"/>
    <col customWidth="1" max="1282" min="1036" style="37" width="9.140625"/>
    <col bestFit="1" customWidth="1" max="1283" min="1283" style="37" width="37.42578125"/>
    <col bestFit="1" customWidth="1" max="1284" min="1284" style="37" width="26.5703125"/>
    <col bestFit="1" customWidth="1" max="1285" min="1285" style="37" width="34.42578125"/>
    <col customWidth="1" max="1288" min="1286" style="37" width="35.85546875"/>
    <col customWidth="1" max="1289" min="1289" style="37" width="36.42578125"/>
    <col bestFit="1" customWidth="1" max="1290" min="1290" style="37" width="27.5703125"/>
    <col bestFit="1" customWidth="1" max="1291" min="1291" style="37" width="25"/>
    <col customWidth="1" max="1538" min="1292" style="37" width="9.140625"/>
    <col bestFit="1" customWidth="1" max="1539" min="1539" style="37" width="37.42578125"/>
    <col bestFit="1" customWidth="1" max="1540" min="1540" style="37" width="26.5703125"/>
    <col bestFit="1" customWidth="1" max="1541" min="1541" style="37" width="34.42578125"/>
    <col customWidth="1" max="1544" min="1542" style="37" width="35.85546875"/>
    <col customWidth="1" max="1545" min="1545" style="37" width="36.42578125"/>
    <col bestFit="1" customWidth="1" max="1546" min="1546" style="37" width="27.5703125"/>
    <col bestFit="1" customWidth="1" max="1547" min="1547" style="37" width="25"/>
    <col customWidth="1" max="1794" min="1548" style="37" width="9.140625"/>
    <col bestFit="1" customWidth="1" max="1795" min="1795" style="37" width="37.42578125"/>
    <col bestFit="1" customWidth="1" max="1796" min="1796" style="37" width="26.5703125"/>
    <col bestFit="1" customWidth="1" max="1797" min="1797" style="37" width="34.42578125"/>
    <col customWidth="1" max="1800" min="1798" style="37" width="35.85546875"/>
    <col customWidth="1" max="1801" min="1801" style="37" width="36.42578125"/>
    <col bestFit="1" customWidth="1" max="1802" min="1802" style="37" width="27.5703125"/>
    <col bestFit="1" customWidth="1" max="1803" min="1803" style="37" width="25"/>
    <col customWidth="1" max="2050" min="1804" style="37" width="9.140625"/>
    <col bestFit="1" customWidth="1" max="2051" min="2051" style="37" width="37.42578125"/>
    <col bestFit="1" customWidth="1" max="2052" min="2052" style="37" width="26.5703125"/>
    <col bestFit="1" customWidth="1" max="2053" min="2053" style="37" width="34.42578125"/>
    <col customWidth="1" max="2056" min="2054" style="37" width="35.85546875"/>
    <col customWidth="1" max="2057" min="2057" style="37" width="36.42578125"/>
    <col bestFit="1" customWidth="1" max="2058" min="2058" style="37" width="27.5703125"/>
    <col bestFit="1" customWidth="1" max="2059" min="2059" style="37" width="25"/>
    <col customWidth="1" max="2306" min="2060" style="37" width="9.140625"/>
    <col bestFit="1" customWidth="1" max="2307" min="2307" style="37" width="37.42578125"/>
    <col bestFit="1" customWidth="1" max="2308" min="2308" style="37" width="26.5703125"/>
    <col bestFit="1" customWidth="1" max="2309" min="2309" style="37" width="34.42578125"/>
    <col customWidth="1" max="2312" min="2310" style="37" width="35.85546875"/>
    <col customWidth="1" max="2313" min="2313" style="37" width="36.42578125"/>
    <col bestFit="1" customWidth="1" max="2314" min="2314" style="37" width="27.5703125"/>
    <col bestFit="1" customWidth="1" max="2315" min="2315" style="37" width="25"/>
    <col customWidth="1" max="2562" min="2316" style="37" width="9.140625"/>
    <col bestFit="1" customWidth="1" max="2563" min="2563" style="37" width="37.42578125"/>
    <col bestFit="1" customWidth="1" max="2564" min="2564" style="37" width="26.5703125"/>
    <col bestFit="1" customWidth="1" max="2565" min="2565" style="37" width="34.42578125"/>
    <col customWidth="1" max="2568" min="2566" style="37" width="35.85546875"/>
    <col customWidth="1" max="2569" min="2569" style="37" width="36.42578125"/>
    <col bestFit="1" customWidth="1" max="2570" min="2570" style="37" width="27.5703125"/>
    <col bestFit="1" customWidth="1" max="2571" min="2571" style="37" width="25"/>
    <col customWidth="1" max="2818" min="2572" style="37" width="9.140625"/>
    <col bestFit="1" customWidth="1" max="2819" min="2819" style="37" width="37.42578125"/>
    <col bestFit="1" customWidth="1" max="2820" min="2820" style="37" width="26.5703125"/>
    <col bestFit="1" customWidth="1" max="2821" min="2821" style="37" width="34.42578125"/>
    <col customWidth="1" max="2824" min="2822" style="37" width="35.85546875"/>
    <col customWidth="1" max="2825" min="2825" style="37" width="36.42578125"/>
    <col bestFit="1" customWidth="1" max="2826" min="2826" style="37" width="27.5703125"/>
    <col bestFit="1" customWidth="1" max="2827" min="2827" style="37" width="25"/>
    <col customWidth="1" max="3074" min="2828" style="37" width="9.140625"/>
    <col bestFit="1" customWidth="1" max="3075" min="3075" style="37" width="37.42578125"/>
    <col bestFit="1" customWidth="1" max="3076" min="3076" style="37" width="26.5703125"/>
    <col bestFit="1" customWidth="1" max="3077" min="3077" style="37" width="34.42578125"/>
    <col customWidth="1" max="3080" min="3078" style="37" width="35.85546875"/>
    <col customWidth="1" max="3081" min="3081" style="37" width="36.42578125"/>
    <col bestFit="1" customWidth="1" max="3082" min="3082" style="37" width="27.5703125"/>
    <col bestFit="1" customWidth="1" max="3083" min="3083" style="37" width="25"/>
    <col customWidth="1" max="3330" min="3084" style="37" width="9.140625"/>
    <col bestFit="1" customWidth="1" max="3331" min="3331" style="37" width="37.42578125"/>
    <col bestFit="1" customWidth="1" max="3332" min="3332" style="37" width="26.5703125"/>
    <col bestFit="1" customWidth="1" max="3333" min="3333" style="37" width="34.42578125"/>
    <col customWidth="1" max="3336" min="3334" style="37" width="35.85546875"/>
    <col customWidth="1" max="3337" min="3337" style="37" width="36.42578125"/>
    <col bestFit="1" customWidth="1" max="3338" min="3338" style="37" width="27.5703125"/>
    <col bestFit="1" customWidth="1" max="3339" min="3339" style="37" width="25"/>
    <col customWidth="1" max="3586" min="3340" style="37" width="9.140625"/>
    <col bestFit="1" customWidth="1" max="3587" min="3587" style="37" width="37.42578125"/>
    <col bestFit="1" customWidth="1" max="3588" min="3588" style="37" width="26.5703125"/>
    <col bestFit="1" customWidth="1" max="3589" min="3589" style="37" width="34.42578125"/>
    <col customWidth="1" max="3592" min="3590" style="37" width="35.85546875"/>
    <col customWidth="1" max="3593" min="3593" style="37" width="36.42578125"/>
    <col bestFit="1" customWidth="1" max="3594" min="3594" style="37" width="27.5703125"/>
    <col bestFit="1" customWidth="1" max="3595" min="3595" style="37" width="25"/>
    <col customWidth="1" max="3842" min="3596" style="37" width="9.140625"/>
    <col bestFit="1" customWidth="1" max="3843" min="3843" style="37" width="37.42578125"/>
    <col bestFit="1" customWidth="1" max="3844" min="3844" style="37" width="26.5703125"/>
    <col bestFit="1" customWidth="1" max="3845" min="3845" style="37" width="34.42578125"/>
    <col customWidth="1" max="3848" min="3846" style="37" width="35.85546875"/>
    <col customWidth="1" max="3849" min="3849" style="37" width="36.42578125"/>
    <col bestFit="1" customWidth="1" max="3850" min="3850" style="37" width="27.5703125"/>
    <col bestFit="1" customWidth="1" max="3851" min="3851" style="37" width="25"/>
    <col customWidth="1" max="4098" min="3852" style="37" width="9.140625"/>
    <col bestFit="1" customWidth="1" max="4099" min="4099" style="37" width="37.42578125"/>
    <col bestFit="1" customWidth="1" max="4100" min="4100" style="37" width="26.5703125"/>
    <col bestFit="1" customWidth="1" max="4101" min="4101" style="37" width="34.42578125"/>
    <col customWidth="1" max="4104" min="4102" style="37" width="35.85546875"/>
    <col customWidth="1" max="4105" min="4105" style="37" width="36.42578125"/>
    <col bestFit="1" customWidth="1" max="4106" min="4106" style="37" width="27.5703125"/>
    <col bestFit="1" customWidth="1" max="4107" min="4107" style="37" width="25"/>
    <col customWidth="1" max="4354" min="4108" style="37" width="9.140625"/>
    <col bestFit="1" customWidth="1" max="4355" min="4355" style="37" width="37.42578125"/>
    <col bestFit="1" customWidth="1" max="4356" min="4356" style="37" width="26.5703125"/>
    <col bestFit="1" customWidth="1" max="4357" min="4357" style="37" width="34.42578125"/>
    <col customWidth="1" max="4360" min="4358" style="37" width="35.85546875"/>
    <col customWidth="1" max="4361" min="4361" style="37" width="36.42578125"/>
    <col bestFit="1" customWidth="1" max="4362" min="4362" style="37" width="27.5703125"/>
    <col bestFit="1" customWidth="1" max="4363" min="4363" style="37" width="25"/>
    <col customWidth="1" max="4610" min="4364" style="37" width="9.140625"/>
    <col bestFit="1" customWidth="1" max="4611" min="4611" style="37" width="37.42578125"/>
    <col bestFit="1" customWidth="1" max="4612" min="4612" style="37" width="26.5703125"/>
    <col bestFit="1" customWidth="1" max="4613" min="4613" style="37" width="34.42578125"/>
    <col customWidth="1" max="4616" min="4614" style="37" width="35.85546875"/>
    <col customWidth="1" max="4617" min="4617" style="37" width="36.42578125"/>
    <col bestFit="1" customWidth="1" max="4618" min="4618" style="37" width="27.5703125"/>
    <col bestFit="1" customWidth="1" max="4619" min="4619" style="37" width="25"/>
    <col customWidth="1" max="4866" min="4620" style="37" width="9.140625"/>
    <col bestFit="1" customWidth="1" max="4867" min="4867" style="37" width="37.42578125"/>
    <col bestFit="1" customWidth="1" max="4868" min="4868" style="37" width="26.5703125"/>
    <col bestFit="1" customWidth="1" max="4869" min="4869" style="37" width="34.42578125"/>
    <col customWidth="1" max="4872" min="4870" style="37" width="35.85546875"/>
    <col customWidth="1" max="4873" min="4873" style="37" width="36.42578125"/>
    <col bestFit="1" customWidth="1" max="4874" min="4874" style="37" width="27.5703125"/>
    <col bestFit="1" customWidth="1" max="4875" min="4875" style="37" width="25"/>
    <col customWidth="1" max="5122" min="4876" style="37" width="9.140625"/>
    <col bestFit="1" customWidth="1" max="5123" min="5123" style="37" width="37.42578125"/>
    <col bestFit="1" customWidth="1" max="5124" min="5124" style="37" width="26.5703125"/>
    <col bestFit="1" customWidth="1" max="5125" min="5125" style="37" width="34.42578125"/>
    <col customWidth="1" max="5128" min="5126" style="37" width="35.85546875"/>
    <col customWidth="1" max="5129" min="5129" style="37" width="36.42578125"/>
    <col bestFit="1" customWidth="1" max="5130" min="5130" style="37" width="27.5703125"/>
    <col bestFit="1" customWidth="1" max="5131" min="5131" style="37" width="25"/>
    <col customWidth="1" max="5378" min="5132" style="37" width="9.140625"/>
    <col bestFit="1" customWidth="1" max="5379" min="5379" style="37" width="37.42578125"/>
    <col bestFit="1" customWidth="1" max="5380" min="5380" style="37" width="26.5703125"/>
    <col bestFit="1" customWidth="1" max="5381" min="5381" style="37" width="34.42578125"/>
    <col customWidth="1" max="5384" min="5382" style="37" width="35.85546875"/>
    <col customWidth="1" max="5385" min="5385" style="37" width="36.42578125"/>
    <col bestFit="1" customWidth="1" max="5386" min="5386" style="37" width="27.5703125"/>
    <col bestFit="1" customWidth="1" max="5387" min="5387" style="37" width="25"/>
    <col customWidth="1" max="5634" min="5388" style="37" width="9.140625"/>
    <col bestFit="1" customWidth="1" max="5635" min="5635" style="37" width="37.42578125"/>
    <col bestFit="1" customWidth="1" max="5636" min="5636" style="37" width="26.5703125"/>
    <col bestFit="1" customWidth="1" max="5637" min="5637" style="37" width="34.42578125"/>
    <col customWidth="1" max="5640" min="5638" style="37" width="35.85546875"/>
    <col customWidth="1" max="5641" min="5641" style="37" width="36.42578125"/>
    <col bestFit="1" customWidth="1" max="5642" min="5642" style="37" width="27.5703125"/>
    <col bestFit="1" customWidth="1" max="5643" min="5643" style="37" width="25"/>
    <col customWidth="1" max="5890" min="5644" style="37" width="9.140625"/>
    <col bestFit="1" customWidth="1" max="5891" min="5891" style="37" width="37.42578125"/>
    <col bestFit="1" customWidth="1" max="5892" min="5892" style="37" width="26.5703125"/>
    <col bestFit="1" customWidth="1" max="5893" min="5893" style="37" width="34.42578125"/>
    <col customWidth="1" max="5896" min="5894" style="37" width="35.85546875"/>
    <col customWidth="1" max="5897" min="5897" style="37" width="36.42578125"/>
    <col bestFit="1" customWidth="1" max="5898" min="5898" style="37" width="27.5703125"/>
    <col bestFit="1" customWidth="1" max="5899" min="5899" style="37" width="25"/>
    <col customWidth="1" max="6146" min="5900" style="37" width="9.140625"/>
    <col bestFit="1" customWidth="1" max="6147" min="6147" style="37" width="37.42578125"/>
    <col bestFit="1" customWidth="1" max="6148" min="6148" style="37" width="26.5703125"/>
    <col bestFit="1" customWidth="1" max="6149" min="6149" style="37" width="34.42578125"/>
    <col customWidth="1" max="6152" min="6150" style="37" width="35.85546875"/>
    <col customWidth="1" max="6153" min="6153" style="37" width="36.42578125"/>
    <col bestFit="1" customWidth="1" max="6154" min="6154" style="37" width="27.5703125"/>
    <col bestFit="1" customWidth="1" max="6155" min="6155" style="37" width="25"/>
    <col customWidth="1" max="6402" min="6156" style="37" width="9.140625"/>
    <col bestFit="1" customWidth="1" max="6403" min="6403" style="37" width="37.42578125"/>
    <col bestFit="1" customWidth="1" max="6404" min="6404" style="37" width="26.5703125"/>
    <col bestFit="1" customWidth="1" max="6405" min="6405" style="37" width="34.42578125"/>
    <col customWidth="1" max="6408" min="6406" style="37" width="35.85546875"/>
    <col customWidth="1" max="6409" min="6409" style="37" width="36.42578125"/>
    <col bestFit="1" customWidth="1" max="6410" min="6410" style="37" width="27.5703125"/>
    <col bestFit="1" customWidth="1" max="6411" min="6411" style="37" width="25"/>
    <col customWidth="1" max="6658" min="6412" style="37" width="9.140625"/>
    <col bestFit="1" customWidth="1" max="6659" min="6659" style="37" width="37.42578125"/>
    <col bestFit="1" customWidth="1" max="6660" min="6660" style="37" width="26.5703125"/>
    <col bestFit="1" customWidth="1" max="6661" min="6661" style="37" width="34.42578125"/>
    <col customWidth="1" max="6664" min="6662" style="37" width="35.85546875"/>
    <col customWidth="1" max="6665" min="6665" style="37" width="36.42578125"/>
    <col bestFit="1" customWidth="1" max="6666" min="6666" style="37" width="27.5703125"/>
    <col bestFit="1" customWidth="1" max="6667" min="6667" style="37" width="25"/>
    <col customWidth="1" max="6914" min="6668" style="37" width="9.140625"/>
    <col bestFit="1" customWidth="1" max="6915" min="6915" style="37" width="37.42578125"/>
    <col bestFit="1" customWidth="1" max="6916" min="6916" style="37" width="26.5703125"/>
    <col bestFit="1" customWidth="1" max="6917" min="6917" style="37" width="34.42578125"/>
    <col customWidth="1" max="6920" min="6918" style="37" width="35.85546875"/>
    <col customWidth="1" max="6921" min="6921" style="37" width="36.42578125"/>
    <col bestFit="1" customWidth="1" max="6922" min="6922" style="37" width="27.5703125"/>
    <col bestFit="1" customWidth="1" max="6923" min="6923" style="37" width="25"/>
    <col customWidth="1" max="7170" min="6924" style="37" width="9.140625"/>
    <col bestFit="1" customWidth="1" max="7171" min="7171" style="37" width="37.42578125"/>
    <col bestFit="1" customWidth="1" max="7172" min="7172" style="37" width="26.5703125"/>
    <col bestFit="1" customWidth="1" max="7173" min="7173" style="37" width="34.42578125"/>
    <col customWidth="1" max="7176" min="7174" style="37" width="35.85546875"/>
    <col customWidth="1" max="7177" min="7177" style="37" width="36.42578125"/>
    <col bestFit="1" customWidth="1" max="7178" min="7178" style="37" width="27.5703125"/>
    <col bestFit="1" customWidth="1" max="7179" min="7179" style="37" width="25"/>
    <col customWidth="1" max="7426" min="7180" style="37" width="9.140625"/>
    <col bestFit="1" customWidth="1" max="7427" min="7427" style="37" width="37.42578125"/>
    <col bestFit="1" customWidth="1" max="7428" min="7428" style="37" width="26.5703125"/>
    <col bestFit="1" customWidth="1" max="7429" min="7429" style="37" width="34.42578125"/>
    <col customWidth="1" max="7432" min="7430" style="37" width="35.85546875"/>
    <col customWidth="1" max="7433" min="7433" style="37" width="36.42578125"/>
    <col bestFit="1" customWidth="1" max="7434" min="7434" style="37" width="27.5703125"/>
    <col bestFit="1" customWidth="1" max="7435" min="7435" style="37" width="25"/>
    <col customWidth="1" max="7682" min="7436" style="37" width="9.140625"/>
    <col bestFit="1" customWidth="1" max="7683" min="7683" style="37" width="37.42578125"/>
    <col bestFit="1" customWidth="1" max="7684" min="7684" style="37" width="26.5703125"/>
    <col bestFit="1" customWidth="1" max="7685" min="7685" style="37" width="34.42578125"/>
    <col customWidth="1" max="7688" min="7686" style="37" width="35.85546875"/>
    <col customWidth="1" max="7689" min="7689" style="37" width="36.42578125"/>
    <col bestFit="1" customWidth="1" max="7690" min="7690" style="37" width="27.5703125"/>
    <col bestFit="1" customWidth="1" max="7691" min="7691" style="37" width="25"/>
    <col customWidth="1" max="7938" min="7692" style="37" width="9.140625"/>
    <col bestFit="1" customWidth="1" max="7939" min="7939" style="37" width="37.42578125"/>
    <col bestFit="1" customWidth="1" max="7940" min="7940" style="37" width="26.5703125"/>
    <col bestFit="1" customWidth="1" max="7941" min="7941" style="37" width="34.42578125"/>
    <col customWidth="1" max="7944" min="7942" style="37" width="35.85546875"/>
    <col customWidth="1" max="7945" min="7945" style="37" width="36.42578125"/>
    <col bestFit="1" customWidth="1" max="7946" min="7946" style="37" width="27.5703125"/>
    <col bestFit="1" customWidth="1" max="7947" min="7947" style="37" width="25"/>
    <col customWidth="1" max="8194" min="7948" style="37" width="9.140625"/>
    <col bestFit="1" customWidth="1" max="8195" min="8195" style="37" width="37.42578125"/>
    <col bestFit="1" customWidth="1" max="8196" min="8196" style="37" width="26.5703125"/>
    <col bestFit="1" customWidth="1" max="8197" min="8197" style="37" width="34.42578125"/>
    <col customWidth="1" max="8200" min="8198" style="37" width="35.85546875"/>
    <col customWidth="1" max="8201" min="8201" style="37" width="36.42578125"/>
    <col bestFit="1" customWidth="1" max="8202" min="8202" style="37" width="27.5703125"/>
    <col bestFit="1" customWidth="1" max="8203" min="8203" style="37" width="25"/>
    <col customWidth="1" max="8450" min="8204" style="37" width="9.140625"/>
    <col bestFit="1" customWidth="1" max="8451" min="8451" style="37" width="37.42578125"/>
    <col bestFit="1" customWidth="1" max="8452" min="8452" style="37" width="26.5703125"/>
    <col bestFit="1" customWidth="1" max="8453" min="8453" style="37" width="34.42578125"/>
    <col customWidth="1" max="8456" min="8454" style="37" width="35.85546875"/>
    <col customWidth="1" max="8457" min="8457" style="37" width="36.42578125"/>
    <col bestFit="1" customWidth="1" max="8458" min="8458" style="37" width="27.5703125"/>
    <col bestFit="1" customWidth="1" max="8459" min="8459" style="37" width="25"/>
    <col customWidth="1" max="8706" min="8460" style="37" width="9.140625"/>
    <col bestFit="1" customWidth="1" max="8707" min="8707" style="37" width="37.42578125"/>
    <col bestFit="1" customWidth="1" max="8708" min="8708" style="37" width="26.5703125"/>
    <col bestFit="1" customWidth="1" max="8709" min="8709" style="37" width="34.42578125"/>
    <col customWidth="1" max="8712" min="8710" style="37" width="35.85546875"/>
    <col customWidth="1" max="8713" min="8713" style="37" width="36.42578125"/>
    <col bestFit="1" customWidth="1" max="8714" min="8714" style="37" width="27.5703125"/>
    <col bestFit="1" customWidth="1" max="8715" min="8715" style="37" width="25"/>
    <col customWidth="1" max="8962" min="8716" style="37" width="9.140625"/>
    <col bestFit="1" customWidth="1" max="8963" min="8963" style="37" width="37.42578125"/>
    <col bestFit="1" customWidth="1" max="8964" min="8964" style="37" width="26.5703125"/>
    <col bestFit="1" customWidth="1" max="8965" min="8965" style="37" width="34.42578125"/>
    <col customWidth="1" max="8968" min="8966" style="37" width="35.85546875"/>
    <col customWidth="1" max="8969" min="8969" style="37" width="36.42578125"/>
    <col bestFit="1" customWidth="1" max="8970" min="8970" style="37" width="27.5703125"/>
    <col bestFit="1" customWidth="1" max="8971" min="8971" style="37" width="25"/>
    <col customWidth="1" max="9218" min="8972" style="37" width="9.140625"/>
    <col bestFit="1" customWidth="1" max="9219" min="9219" style="37" width="37.42578125"/>
    <col bestFit="1" customWidth="1" max="9220" min="9220" style="37" width="26.5703125"/>
    <col bestFit="1" customWidth="1" max="9221" min="9221" style="37" width="34.42578125"/>
    <col customWidth="1" max="9224" min="9222" style="37" width="35.85546875"/>
    <col customWidth="1" max="9225" min="9225" style="37" width="36.42578125"/>
    <col bestFit="1" customWidth="1" max="9226" min="9226" style="37" width="27.5703125"/>
    <col bestFit="1" customWidth="1" max="9227" min="9227" style="37" width="25"/>
    <col customWidth="1" max="9474" min="9228" style="37" width="9.140625"/>
    <col bestFit="1" customWidth="1" max="9475" min="9475" style="37" width="37.42578125"/>
    <col bestFit="1" customWidth="1" max="9476" min="9476" style="37" width="26.5703125"/>
    <col bestFit="1" customWidth="1" max="9477" min="9477" style="37" width="34.42578125"/>
    <col customWidth="1" max="9480" min="9478" style="37" width="35.85546875"/>
    <col customWidth="1" max="9481" min="9481" style="37" width="36.42578125"/>
    <col bestFit="1" customWidth="1" max="9482" min="9482" style="37" width="27.5703125"/>
    <col bestFit="1" customWidth="1" max="9483" min="9483" style="37" width="25"/>
    <col customWidth="1" max="9730" min="9484" style="37" width="9.140625"/>
    <col bestFit="1" customWidth="1" max="9731" min="9731" style="37" width="37.42578125"/>
    <col bestFit="1" customWidth="1" max="9732" min="9732" style="37" width="26.5703125"/>
    <col bestFit="1" customWidth="1" max="9733" min="9733" style="37" width="34.42578125"/>
    <col customWidth="1" max="9736" min="9734" style="37" width="35.85546875"/>
    <col customWidth="1" max="9737" min="9737" style="37" width="36.42578125"/>
    <col bestFit="1" customWidth="1" max="9738" min="9738" style="37" width="27.5703125"/>
    <col bestFit="1" customWidth="1" max="9739" min="9739" style="37" width="25"/>
    <col customWidth="1" max="9986" min="9740" style="37" width="9.140625"/>
    <col bestFit="1" customWidth="1" max="9987" min="9987" style="37" width="37.42578125"/>
    <col bestFit="1" customWidth="1" max="9988" min="9988" style="37" width="26.5703125"/>
    <col bestFit="1" customWidth="1" max="9989" min="9989" style="37" width="34.42578125"/>
    <col customWidth="1" max="9992" min="9990" style="37" width="35.85546875"/>
    <col customWidth="1" max="9993" min="9993" style="37" width="36.42578125"/>
    <col bestFit="1" customWidth="1" max="9994" min="9994" style="37" width="27.5703125"/>
    <col bestFit="1" customWidth="1" max="9995" min="9995" style="37" width="25"/>
    <col customWidth="1" max="10242" min="9996" style="37" width="9.140625"/>
    <col bestFit="1" customWidth="1" max="10243" min="10243" style="37" width="37.42578125"/>
    <col bestFit="1" customWidth="1" max="10244" min="10244" style="37" width="26.5703125"/>
    <col bestFit="1" customWidth="1" max="10245" min="10245" style="37" width="34.42578125"/>
    <col customWidth="1" max="10248" min="10246" style="37" width="35.85546875"/>
    <col customWidth="1" max="10249" min="10249" style="37" width="36.42578125"/>
    <col bestFit="1" customWidth="1" max="10250" min="10250" style="37" width="27.5703125"/>
    <col bestFit="1" customWidth="1" max="10251" min="10251" style="37" width="25"/>
    <col customWidth="1" max="10498" min="10252" style="37" width="9.140625"/>
    <col bestFit="1" customWidth="1" max="10499" min="10499" style="37" width="37.42578125"/>
    <col bestFit="1" customWidth="1" max="10500" min="10500" style="37" width="26.5703125"/>
    <col bestFit="1" customWidth="1" max="10501" min="10501" style="37" width="34.42578125"/>
    <col customWidth="1" max="10504" min="10502" style="37" width="35.85546875"/>
    <col customWidth="1" max="10505" min="10505" style="37" width="36.42578125"/>
    <col bestFit="1" customWidth="1" max="10506" min="10506" style="37" width="27.5703125"/>
    <col bestFit="1" customWidth="1" max="10507" min="10507" style="37" width="25"/>
    <col customWidth="1" max="10754" min="10508" style="37" width="9.140625"/>
    <col bestFit="1" customWidth="1" max="10755" min="10755" style="37" width="37.42578125"/>
    <col bestFit="1" customWidth="1" max="10756" min="10756" style="37" width="26.5703125"/>
    <col bestFit="1" customWidth="1" max="10757" min="10757" style="37" width="34.42578125"/>
    <col customWidth="1" max="10760" min="10758" style="37" width="35.85546875"/>
    <col customWidth="1" max="10761" min="10761" style="37" width="36.42578125"/>
    <col bestFit="1" customWidth="1" max="10762" min="10762" style="37" width="27.5703125"/>
    <col bestFit="1" customWidth="1" max="10763" min="10763" style="37" width="25"/>
    <col customWidth="1" max="11010" min="10764" style="37" width="9.140625"/>
    <col bestFit="1" customWidth="1" max="11011" min="11011" style="37" width="37.42578125"/>
    <col bestFit="1" customWidth="1" max="11012" min="11012" style="37" width="26.5703125"/>
    <col bestFit="1" customWidth="1" max="11013" min="11013" style="37" width="34.42578125"/>
    <col customWidth="1" max="11016" min="11014" style="37" width="35.85546875"/>
    <col customWidth="1" max="11017" min="11017" style="37" width="36.42578125"/>
    <col bestFit="1" customWidth="1" max="11018" min="11018" style="37" width="27.5703125"/>
    <col bestFit="1" customWidth="1" max="11019" min="11019" style="37" width="25"/>
    <col customWidth="1" max="11266" min="11020" style="37" width="9.140625"/>
    <col bestFit="1" customWidth="1" max="11267" min="11267" style="37" width="37.42578125"/>
    <col bestFit="1" customWidth="1" max="11268" min="11268" style="37" width="26.5703125"/>
    <col bestFit="1" customWidth="1" max="11269" min="11269" style="37" width="34.42578125"/>
    <col customWidth="1" max="11272" min="11270" style="37" width="35.85546875"/>
    <col customWidth="1" max="11273" min="11273" style="37" width="36.42578125"/>
    <col bestFit="1" customWidth="1" max="11274" min="11274" style="37" width="27.5703125"/>
    <col bestFit="1" customWidth="1" max="11275" min="11275" style="37" width="25"/>
    <col customWidth="1" max="11522" min="11276" style="37" width="9.140625"/>
    <col bestFit="1" customWidth="1" max="11523" min="11523" style="37" width="37.42578125"/>
    <col bestFit="1" customWidth="1" max="11524" min="11524" style="37" width="26.5703125"/>
    <col bestFit="1" customWidth="1" max="11525" min="11525" style="37" width="34.42578125"/>
    <col customWidth="1" max="11528" min="11526" style="37" width="35.85546875"/>
    <col customWidth="1" max="11529" min="11529" style="37" width="36.42578125"/>
    <col bestFit="1" customWidth="1" max="11530" min="11530" style="37" width="27.5703125"/>
    <col bestFit="1" customWidth="1" max="11531" min="11531" style="37" width="25"/>
    <col customWidth="1" max="11778" min="11532" style="37" width="9.140625"/>
    <col bestFit="1" customWidth="1" max="11779" min="11779" style="37" width="37.42578125"/>
    <col bestFit="1" customWidth="1" max="11780" min="11780" style="37" width="26.5703125"/>
    <col bestFit="1" customWidth="1" max="11781" min="11781" style="37" width="34.42578125"/>
    <col customWidth="1" max="11784" min="11782" style="37" width="35.85546875"/>
    <col customWidth="1" max="11785" min="11785" style="37" width="36.42578125"/>
    <col bestFit="1" customWidth="1" max="11786" min="11786" style="37" width="27.5703125"/>
    <col bestFit="1" customWidth="1" max="11787" min="11787" style="37" width="25"/>
    <col customWidth="1" max="12034" min="11788" style="37" width="9.140625"/>
    <col bestFit="1" customWidth="1" max="12035" min="12035" style="37" width="37.42578125"/>
    <col bestFit="1" customWidth="1" max="12036" min="12036" style="37" width="26.5703125"/>
    <col bestFit="1" customWidth="1" max="12037" min="12037" style="37" width="34.42578125"/>
    <col customWidth="1" max="12040" min="12038" style="37" width="35.85546875"/>
    <col customWidth="1" max="12041" min="12041" style="37" width="36.42578125"/>
    <col bestFit="1" customWidth="1" max="12042" min="12042" style="37" width="27.5703125"/>
    <col bestFit="1" customWidth="1" max="12043" min="12043" style="37" width="25"/>
    <col customWidth="1" max="12290" min="12044" style="37" width="9.140625"/>
    <col bestFit="1" customWidth="1" max="12291" min="12291" style="37" width="37.42578125"/>
    <col bestFit="1" customWidth="1" max="12292" min="12292" style="37" width="26.5703125"/>
    <col bestFit="1" customWidth="1" max="12293" min="12293" style="37" width="34.42578125"/>
    <col customWidth="1" max="12296" min="12294" style="37" width="35.85546875"/>
    <col customWidth="1" max="12297" min="12297" style="37" width="36.42578125"/>
    <col bestFit="1" customWidth="1" max="12298" min="12298" style="37" width="27.5703125"/>
    <col bestFit="1" customWidth="1" max="12299" min="12299" style="37" width="25"/>
    <col customWidth="1" max="12546" min="12300" style="37" width="9.140625"/>
    <col bestFit="1" customWidth="1" max="12547" min="12547" style="37" width="37.42578125"/>
    <col bestFit="1" customWidth="1" max="12548" min="12548" style="37" width="26.5703125"/>
    <col bestFit="1" customWidth="1" max="12549" min="12549" style="37" width="34.42578125"/>
    <col customWidth="1" max="12552" min="12550" style="37" width="35.85546875"/>
    <col customWidth="1" max="12553" min="12553" style="37" width="36.42578125"/>
    <col bestFit="1" customWidth="1" max="12554" min="12554" style="37" width="27.5703125"/>
    <col bestFit="1" customWidth="1" max="12555" min="12555" style="37" width="25"/>
    <col customWidth="1" max="12802" min="12556" style="37" width="9.140625"/>
    <col bestFit="1" customWidth="1" max="12803" min="12803" style="37" width="37.42578125"/>
    <col bestFit="1" customWidth="1" max="12804" min="12804" style="37" width="26.5703125"/>
    <col bestFit="1" customWidth="1" max="12805" min="12805" style="37" width="34.42578125"/>
    <col customWidth="1" max="12808" min="12806" style="37" width="35.85546875"/>
    <col customWidth="1" max="12809" min="12809" style="37" width="36.42578125"/>
    <col bestFit="1" customWidth="1" max="12810" min="12810" style="37" width="27.5703125"/>
    <col bestFit="1" customWidth="1" max="12811" min="12811" style="37" width="25"/>
    <col customWidth="1" max="13058" min="12812" style="37" width="9.140625"/>
    <col bestFit="1" customWidth="1" max="13059" min="13059" style="37" width="37.42578125"/>
    <col bestFit="1" customWidth="1" max="13060" min="13060" style="37" width="26.5703125"/>
    <col bestFit="1" customWidth="1" max="13061" min="13061" style="37" width="34.42578125"/>
    <col customWidth="1" max="13064" min="13062" style="37" width="35.85546875"/>
    <col customWidth="1" max="13065" min="13065" style="37" width="36.42578125"/>
    <col bestFit="1" customWidth="1" max="13066" min="13066" style="37" width="27.5703125"/>
    <col bestFit="1" customWidth="1" max="13067" min="13067" style="37" width="25"/>
    <col customWidth="1" max="13314" min="13068" style="37" width="9.140625"/>
    <col bestFit="1" customWidth="1" max="13315" min="13315" style="37" width="37.42578125"/>
    <col bestFit="1" customWidth="1" max="13316" min="13316" style="37" width="26.5703125"/>
    <col bestFit="1" customWidth="1" max="13317" min="13317" style="37" width="34.42578125"/>
    <col customWidth="1" max="13320" min="13318" style="37" width="35.85546875"/>
    <col customWidth="1" max="13321" min="13321" style="37" width="36.42578125"/>
    <col bestFit="1" customWidth="1" max="13322" min="13322" style="37" width="27.5703125"/>
    <col bestFit="1" customWidth="1" max="13323" min="13323" style="37" width="25"/>
    <col customWidth="1" max="13570" min="13324" style="37" width="9.140625"/>
    <col bestFit="1" customWidth="1" max="13571" min="13571" style="37" width="37.42578125"/>
    <col bestFit="1" customWidth="1" max="13572" min="13572" style="37" width="26.5703125"/>
    <col bestFit="1" customWidth="1" max="13573" min="13573" style="37" width="34.42578125"/>
    <col customWidth="1" max="13576" min="13574" style="37" width="35.85546875"/>
    <col customWidth="1" max="13577" min="13577" style="37" width="36.42578125"/>
    <col bestFit="1" customWidth="1" max="13578" min="13578" style="37" width="27.5703125"/>
    <col bestFit="1" customWidth="1" max="13579" min="13579" style="37" width="25"/>
    <col customWidth="1" max="13826" min="13580" style="37" width="9.140625"/>
    <col bestFit="1" customWidth="1" max="13827" min="13827" style="37" width="37.42578125"/>
    <col bestFit="1" customWidth="1" max="13828" min="13828" style="37" width="26.5703125"/>
    <col bestFit="1" customWidth="1" max="13829" min="13829" style="37" width="34.42578125"/>
    <col customWidth="1" max="13832" min="13830" style="37" width="35.85546875"/>
    <col customWidth="1" max="13833" min="13833" style="37" width="36.42578125"/>
    <col bestFit="1" customWidth="1" max="13834" min="13834" style="37" width="27.5703125"/>
    <col bestFit="1" customWidth="1" max="13835" min="13835" style="37" width="25"/>
    <col customWidth="1" max="14082" min="13836" style="37" width="9.140625"/>
    <col bestFit="1" customWidth="1" max="14083" min="14083" style="37" width="37.42578125"/>
    <col bestFit="1" customWidth="1" max="14084" min="14084" style="37" width="26.5703125"/>
    <col bestFit="1" customWidth="1" max="14085" min="14085" style="37" width="34.42578125"/>
    <col customWidth="1" max="14088" min="14086" style="37" width="35.85546875"/>
    <col customWidth="1" max="14089" min="14089" style="37" width="36.42578125"/>
    <col bestFit="1" customWidth="1" max="14090" min="14090" style="37" width="27.5703125"/>
    <col bestFit="1" customWidth="1" max="14091" min="14091" style="37" width="25"/>
    <col customWidth="1" max="14338" min="14092" style="37" width="9.140625"/>
    <col bestFit="1" customWidth="1" max="14339" min="14339" style="37" width="37.42578125"/>
    <col bestFit="1" customWidth="1" max="14340" min="14340" style="37" width="26.5703125"/>
    <col bestFit="1" customWidth="1" max="14341" min="14341" style="37" width="34.42578125"/>
    <col customWidth="1" max="14344" min="14342" style="37" width="35.85546875"/>
    <col customWidth="1" max="14345" min="14345" style="37" width="36.42578125"/>
    <col bestFit="1" customWidth="1" max="14346" min="14346" style="37" width="27.5703125"/>
    <col bestFit="1" customWidth="1" max="14347" min="14347" style="37" width="25"/>
    <col customWidth="1" max="14594" min="14348" style="37" width="9.140625"/>
    <col bestFit="1" customWidth="1" max="14595" min="14595" style="37" width="37.42578125"/>
    <col bestFit="1" customWidth="1" max="14596" min="14596" style="37" width="26.5703125"/>
    <col bestFit="1" customWidth="1" max="14597" min="14597" style="37" width="34.42578125"/>
    <col customWidth="1" max="14600" min="14598" style="37" width="35.85546875"/>
    <col customWidth="1" max="14601" min="14601" style="37" width="36.42578125"/>
    <col bestFit="1" customWidth="1" max="14602" min="14602" style="37" width="27.5703125"/>
    <col bestFit="1" customWidth="1" max="14603" min="14603" style="37" width="25"/>
    <col customWidth="1" max="14850" min="14604" style="37" width="9.140625"/>
    <col bestFit="1" customWidth="1" max="14851" min="14851" style="37" width="37.42578125"/>
    <col bestFit="1" customWidth="1" max="14852" min="14852" style="37" width="26.5703125"/>
    <col bestFit="1" customWidth="1" max="14853" min="14853" style="37" width="34.42578125"/>
    <col customWidth="1" max="14856" min="14854" style="37" width="35.85546875"/>
    <col customWidth="1" max="14857" min="14857" style="37" width="36.42578125"/>
    <col bestFit="1" customWidth="1" max="14858" min="14858" style="37" width="27.5703125"/>
    <col bestFit="1" customWidth="1" max="14859" min="14859" style="37" width="25"/>
    <col customWidth="1" max="15106" min="14860" style="37" width="9.140625"/>
    <col bestFit="1" customWidth="1" max="15107" min="15107" style="37" width="37.42578125"/>
    <col bestFit="1" customWidth="1" max="15108" min="15108" style="37" width="26.5703125"/>
    <col bestFit="1" customWidth="1" max="15109" min="15109" style="37" width="34.42578125"/>
    <col customWidth="1" max="15112" min="15110" style="37" width="35.85546875"/>
    <col customWidth="1" max="15113" min="15113" style="37" width="36.42578125"/>
    <col bestFit="1" customWidth="1" max="15114" min="15114" style="37" width="27.5703125"/>
    <col bestFit="1" customWidth="1" max="15115" min="15115" style="37" width="25"/>
    <col customWidth="1" max="15362" min="15116" style="37" width="9.140625"/>
    <col bestFit="1" customWidth="1" max="15363" min="15363" style="37" width="37.42578125"/>
    <col bestFit="1" customWidth="1" max="15364" min="15364" style="37" width="26.5703125"/>
    <col bestFit="1" customWidth="1" max="15365" min="15365" style="37" width="34.42578125"/>
    <col customWidth="1" max="15368" min="15366" style="37" width="35.85546875"/>
    <col customWidth="1" max="15369" min="15369" style="37" width="36.42578125"/>
    <col bestFit="1" customWidth="1" max="15370" min="15370" style="37" width="27.5703125"/>
    <col bestFit="1" customWidth="1" max="15371" min="15371" style="37" width="25"/>
    <col customWidth="1" max="15618" min="15372" style="37" width="9.140625"/>
    <col bestFit="1" customWidth="1" max="15619" min="15619" style="37" width="37.42578125"/>
    <col bestFit="1" customWidth="1" max="15620" min="15620" style="37" width="26.5703125"/>
    <col bestFit="1" customWidth="1" max="15621" min="15621" style="37" width="34.42578125"/>
    <col customWidth="1" max="15624" min="15622" style="37" width="35.85546875"/>
    <col customWidth="1" max="15625" min="15625" style="37" width="36.42578125"/>
    <col bestFit="1" customWidth="1" max="15626" min="15626" style="37" width="27.5703125"/>
    <col bestFit="1" customWidth="1" max="15627" min="15627" style="37" width="25"/>
    <col customWidth="1" max="15874" min="15628" style="37" width="9.140625"/>
    <col bestFit="1" customWidth="1" max="15875" min="15875" style="37" width="37.42578125"/>
    <col bestFit="1" customWidth="1" max="15876" min="15876" style="37" width="26.5703125"/>
    <col bestFit="1" customWidth="1" max="15877" min="15877" style="37" width="34.42578125"/>
    <col customWidth="1" max="15880" min="15878" style="37" width="35.85546875"/>
    <col customWidth="1" max="15881" min="15881" style="37" width="36.42578125"/>
    <col bestFit="1" customWidth="1" max="15882" min="15882" style="37" width="27.5703125"/>
    <col bestFit="1" customWidth="1" max="15883" min="15883" style="37" width="25"/>
    <col customWidth="1" max="16130" min="15884" style="37" width="9.140625"/>
    <col bestFit="1" customWidth="1" max="16131" min="16131" style="37" width="37.42578125"/>
    <col bestFit="1" customWidth="1" max="16132" min="16132" style="37" width="26.5703125"/>
    <col bestFit="1" customWidth="1" max="16133" min="16133" style="37" width="34.42578125"/>
    <col customWidth="1" max="16136" min="16134" style="37" width="35.85546875"/>
    <col customWidth="1" max="16137" min="16137" style="37" width="36.42578125"/>
    <col bestFit="1" customWidth="1" max="16138" min="16138" style="37" width="27.5703125"/>
    <col bestFit="1" customWidth="1" max="16139" min="16139" style="37" width="25"/>
    <col customWidth="1" max="16384" min="16140" style="37" width="9.140625"/>
  </cols>
  <sheetData>
    <row customHeight="1" ht="37.5" r="1" s="33" spans="1:13">
      <c r="A1" s="11" t="s">
        <v>7</v>
      </c>
      <c r="B1" s="12" t="s">
        <v>8</v>
      </c>
      <c r="C1" s="14" t="s"/>
      <c r="D1" s="13" t="s">
        <v>9</v>
      </c>
      <c r="E1" s="12" t="s">
        <v>10</v>
      </c>
      <c r="F1" s="14" t="s">
        <v>11</v>
      </c>
      <c r="G1" s="14" t="s">
        <v>12</v>
      </c>
      <c r="H1" s="14" t="s"/>
      <c r="I1" s="14" t="s"/>
      <c r="J1" s="14" t="s"/>
      <c r="K1" s="15" t="s"/>
      <c r="L1" t="s"/>
      <c r="M1" t="s"/>
    </row>
    <row customHeight="1" ht="23.25" r="2" s="33" spans="1:13">
      <c r="A2" s="16" t="s">
        <v>13</v>
      </c>
      <c r="B2" s="17" t="s">
        <v>14</v>
      </c>
      <c r="C2" s="20" t="s"/>
      <c r="D2" s="18" t="s">
        <v>15</v>
      </c>
      <c r="E2" s="19" t="s">
        <v>16</v>
      </c>
      <c r="F2" s="20" t="s">
        <v>17</v>
      </c>
      <c r="G2" s="20" t="n">
        <v>0</v>
      </c>
      <c r="H2" s="20" t="s"/>
      <c r="I2" s="20" t="s"/>
      <c r="J2" t="s"/>
      <c r="K2" s="21" t="s"/>
      <c r="L2" t="s"/>
      <c r="M2" t="s"/>
    </row>
    <row r="3" spans="1:13">
      <c r="A3" s="22" t="s"/>
      <c r="B3" s="23" t="s"/>
      <c r="C3" s="24" t="s"/>
      <c r="D3" s="25" t="s"/>
      <c r="E3" s="25" t="s"/>
      <c r="F3" s="25" t="s"/>
      <c r="G3" s="25" t="s"/>
      <c r="H3" s="25" t="s"/>
      <c r="I3" s="25" t="s"/>
      <c r="J3" s="25" t="s"/>
      <c r="K3" s="26" t="s"/>
      <c r="L3" t="s"/>
      <c r="M3" t="s"/>
    </row>
    <row customHeight="1" ht="15.75" r="4" s="33" spans="1:13">
      <c r="A4" s="27" t="s">
        <v>18</v>
      </c>
      <c r="B4" s="28" t="s">
        <v>19</v>
      </c>
      <c r="C4" s="29" t="s"/>
      <c r="D4" s="30" t="s"/>
      <c r="E4" s="30" t="s"/>
      <c r="F4" s="30" t="s"/>
      <c r="G4" s="30" t="s"/>
      <c r="H4" s="30" t="s"/>
      <c r="I4" s="30" t="s"/>
      <c r="J4" s="30" t="s"/>
      <c r="K4" s="31" t="s"/>
      <c r="L4" t="s"/>
      <c r="M4" t="s"/>
    </row>
    <row customHeight="1" ht="15.75" r="5" s="33" spans="1:13">
      <c r="A5" s="32" t="s"/>
      <c r="B5" s="24" t="s"/>
      <c r="C5" s="24" t="s"/>
      <c r="D5" t="s"/>
      <c r="E5" t="s"/>
      <c r="F5" t="s"/>
      <c r="G5" t="s"/>
      <c r="H5" t="s"/>
      <c r="I5" t="s"/>
      <c r="J5" t="s"/>
      <c r="K5" s="31" t="s"/>
      <c r="L5" t="s"/>
      <c r="M5" t="s"/>
    </row>
    <row customFormat="1" customHeight="1" ht="19.5" r="6" s="34" spans="1:13">
      <c r="A6" s="38" t="s">
        <v>20</v>
      </c>
      <c r="B6" s="39" t="s">
        <v>21</v>
      </c>
      <c r="C6" s="40" t="s">
        <v>22</v>
      </c>
      <c r="D6" s="40" t="s">
        <v>23</v>
      </c>
      <c r="E6" s="38" t="s">
        <v>24</v>
      </c>
      <c r="F6" s="38" t="s">
        <v>25</v>
      </c>
      <c r="G6" s="38" t="s">
        <v>26</v>
      </c>
      <c r="H6" s="38" t="s">
        <v>27</v>
      </c>
      <c r="I6" s="38" t="s">
        <v>28</v>
      </c>
      <c r="J6" s="41" t="s">
        <v>29</v>
      </c>
      <c r="K6" s="41" t="s">
        <v>30</v>
      </c>
      <c r="L6" t="s">
        <v>31</v>
      </c>
      <c r="M6" t="s">
        <v>32</v>
      </c>
    </row>
    <row customFormat="1" customHeight="1" ht="16.5" r="7" s="35" spans="1:13">
      <c r="A7" s="58" t="s">
        <v>33</v>
      </c>
      <c r="B7" s="59" t="s"/>
      <c r="C7" s="60" t="s">
        <v>34</v>
      </c>
      <c r="D7" s="61" t="n">
        <v>4</v>
      </c>
      <c r="E7" s="58" t="s">
        <v>35</v>
      </c>
      <c r="F7" s="58" t="n">
        <v>1043</v>
      </c>
      <c r="G7" s="58" t="s">
        <v>36</v>
      </c>
      <c r="H7" s="58" t="s">
        <v>37</v>
      </c>
      <c r="I7" s="58" t="s"/>
      <c r="J7" s="62" t="s"/>
      <c r="K7" s="63" t="s">
        <v>38</v>
      </c>
      <c r="L7" s="64" t="s">
        <v>39</v>
      </c>
      <c r="M7" s="64" t="s"/>
    </row>
    <row customFormat="1" customHeight="1" ht="16.5" r="8" s="35" spans="1:13">
      <c r="A8" s="58" t="s">
        <v>40</v>
      </c>
      <c r="B8" s="59" t="s"/>
      <c r="C8" s="60" t="s">
        <v>41</v>
      </c>
      <c r="D8" s="61" t="n">
        <v>2</v>
      </c>
      <c r="E8" s="60" t="s">
        <v>42</v>
      </c>
      <c r="F8" s="60" t="s">
        <v>43</v>
      </c>
      <c r="G8" s="60" t="s">
        <v>36</v>
      </c>
      <c r="H8" s="60" t="s">
        <v>44</v>
      </c>
      <c r="I8" s="60" t="s">
        <v>42</v>
      </c>
      <c r="J8" s="62" t="s">
        <v>45</v>
      </c>
      <c r="K8" s="63" t="s">
        <v>36</v>
      </c>
      <c r="L8" s="64" t="s">
        <v>46</v>
      </c>
      <c r="M8" s="64" t="s"/>
    </row>
    <row customFormat="1" customHeight="1" ht="16.5" r="9" s="35" spans="1:13">
      <c r="A9" s="58" t="s">
        <v>47</v>
      </c>
      <c r="B9" s="59" t="s"/>
      <c r="C9" s="60" t="s">
        <v>48</v>
      </c>
      <c r="D9" s="61" t="n">
        <v>1</v>
      </c>
      <c r="E9" s="58" t="s">
        <v>42</v>
      </c>
      <c r="F9" s="58" t="s">
        <v>49</v>
      </c>
      <c r="G9" s="58" t="s">
        <v>36</v>
      </c>
      <c r="H9" s="58" t="s">
        <v>50</v>
      </c>
      <c r="I9" s="58" t="s">
        <v>42</v>
      </c>
      <c r="J9" s="62" t="s">
        <v>51</v>
      </c>
      <c r="K9" s="63" t="s">
        <v>36</v>
      </c>
      <c r="L9" s="64" t="s">
        <v>52</v>
      </c>
      <c r="M9" s="64" t="s"/>
    </row>
    <row customFormat="1" customHeight="1" ht="16.5" r="10" s="35" spans="1:13">
      <c r="A10" s="58" t="s">
        <v>53</v>
      </c>
      <c r="B10" s="59" t="s"/>
      <c r="C10" s="60" t="s">
        <v>54</v>
      </c>
      <c r="D10" s="61" t="n">
        <v>3</v>
      </c>
      <c r="E10" s="60" t="s">
        <v>42</v>
      </c>
      <c r="F10" s="60" t="s">
        <v>55</v>
      </c>
      <c r="G10" s="60" t="s">
        <v>36</v>
      </c>
      <c r="H10" s="60" t="s">
        <v>56</v>
      </c>
      <c r="I10" s="60" t="s">
        <v>42</v>
      </c>
      <c r="J10" s="62" t="s">
        <v>57</v>
      </c>
      <c r="K10" s="63" t="s">
        <v>36</v>
      </c>
      <c r="L10" s="64" t="s">
        <v>58</v>
      </c>
      <c r="M10" s="64" t="s"/>
    </row>
    <row customFormat="1" customHeight="1" ht="16.5" r="11" s="35" spans="1:13">
      <c r="A11" s="58" t="s">
        <v>59</v>
      </c>
      <c r="B11" s="59" t="s"/>
      <c r="C11" s="60" t="s">
        <v>60</v>
      </c>
      <c r="D11" s="61" t="n">
        <v>1</v>
      </c>
      <c r="E11" s="58" t="s"/>
      <c r="F11" s="58" t="s"/>
      <c r="G11" s="58" t="s">
        <v>36</v>
      </c>
      <c r="H11" s="58" t="s">
        <v>61</v>
      </c>
      <c r="I11" s="58" t="s"/>
      <c r="J11" s="62" t="s"/>
      <c r="K11" s="63" t="s">
        <v>36</v>
      </c>
      <c r="L11" s="64" t="s">
        <v>62</v>
      </c>
      <c r="M11" s="64" t="s"/>
    </row>
    <row customFormat="1" customHeight="1" ht="16.5" r="12" s="35" spans="1:13">
      <c r="A12" s="58" t="s">
        <v>63</v>
      </c>
      <c r="B12" s="59" t="s">
        <v>64</v>
      </c>
      <c r="C12" s="60" t="s">
        <v>65</v>
      </c>
      <c r="D12" s="61" t="n">
        <v>5</v>
      </c>
      <c r="E12" s="60" t="s"/>
      <c r="F12" s="60" t="s"/>
      <c r="G12" s="60" t="s">
        <v>36</v>
      </c>
      <c r="H12" s="60" t="s">
        <v>66</v>
      </c>
      <c r="I12" s="60" t="s"/>
      <c r="J12" s="62" t="s"/>
      <c r="K12" s="63" t="s">
        <v>36</v>
      </c>
      <c r="L12" s="64" t="s">
        <v>67</v>
      </c>
      <c r="M12" s="64" t="s"/>
    </row>
    <row customFormat="1" customHeight="1" ht="16.5" r="13" s="35" spans="1:13">
      <c r="A13" s="58" t="s">
        <v>68</v>
      </c>
      <c r="B13" s="59" t="s"/>
      <c r="C13" s="60" t="s">
        <v>69</v>
      </c>
      <c r="D13" s="61" t="n">
        <v>5</v>
      </c>
      <c r="E13" s="58" t="s">
        <v>35</v>
      </c>
      <c r="F13" s="58" t="n">
        <v>5018</v>
      </c>
      <c r="G13" s="58" t="s">
        <v>36</v>
      </c>
      <c r="H13" s="58" t="s">
        <v>70</v>
      </c>
      <c r="I13" s="58" t="s">
        <v>35</v>
      </c>
      <c r="J13" s="62" t="n">
        <v>5016</v>
      </c>
      <c r="K13" s="63" t="s">
        <v>36</v>
      </c>
      <c r="L13" s="64" t="s">
        <v>71</v>
      </c>
      <c r="M13" s="64" t="s"/>
    </row>
    <row customFormat="1" customHeight="1" ht="16.5" r="14" s="35" spans="1:13">
      <c r="A14" s="43" t="s"/>
      <c r="B14" s="44" t="s"/>
      <c r="C14" s="45" t="s"/>
      <c r="D14" s="46" t="s"/>
      <c r="E14" s="45" t="s"/>
      <c r="F14" s="45" t="s"/>
      <c r="G14" s="45" t="s"/>
      <c r="H14" s="45" t="s"/>
      <c r="I14" s="45" t="s"/>
      <c r="J14" s="47" t="s"/>
      <c r="K14" s="48" t="s"/>
    </row>
    <row customFormat="1" customHeight="1" ht="16.5" r="15" s="35" spans="1:13">
      <c r="A15" s="43" t="s"/>
      <c r="B15" s="44" t="s"/>
      <c r="C15" s="45" t="s"/>
      <c r="D15" s="46" t="s"/>
      <c r="E15" s="43" t="s"/>
      <c r="F15" s="43" t="s"/>
      <c r="G15" s="43" t="s"/>
      <c r="H15" s="43" t="s"/>
      <c r="I15" s="43" t="s"/>
      <c r="J15" s="47" t="s"/>
      <c r="K15" s="48" t="s"/>
    </row>
    <row customFormat="1" customHeight="1" ht="16.5" r="16" s="35" spans="1:13">
      <c r="A16" s="43" t="s"/>
      <c r="B16" s="44" t="s"/>
      <c r="C16" s="45" t="s"/>
      <c r="D16" s="46" t="s"/>
      <c r="E16" s="45" t="s"/>
      <c r="F16" s="45" t="s"/>
      <c r="G16" s="45" t="s"/>
      <c r="H16" s="45" t="s"/>
      <c r="I16" s="45" t="s"/>
      <c r="J16" s="47" t="s"/>
      <c r="K16" s="48" t="s"/>
    </row>
    <row customFormat="1" customHeight="1" ht="16.5" r="17" s="35" spans="1:13">
      <c r="A17" s="43" t="s"/>
      <c r="B17" s="44" t="s"/>
      <c r="C17" s="45" t="s"/>
      <c r="D17" s="46" t="s"/>
      <c r="E17" s="43" t="s"/>
      <c r="F17" s="43" t="s"/>
      <c r="G17" s="43" t="s"/>
      <c r="H17" s="43" t="s"/>
      <c r="I17" s="43" t="s"/>
      <c r="J17" s="47" t="s"/>
      <c r="K17" s="48" t="s"/>
    </row>
    <row customFormat="1" customHeight="1" ht="16.5" r="18" s="35" spans="1:13">
      <c r="A18" s="43" t="s"/>
      <c r="B18" s="44" t="s"/>
      <c r="C18" s="45" t="s"/>
      <c r="D18" s="46" t="s"/>
      <c r="E18" s="45" t="s"/>
      <c r="F18" s="45" t="s"/>
      <c r="G18" s="45" t="s"/>
      <c r="H18" s="45" t="s"/>
      <c r="I18" s="45" t="s"/>
      <c r="J18" s="47" t="s"/>
      <c r="K18" s="48" t="s"/>
    </row>
    <row customFormat="1" customHeight="1" ht="16.5" r="19" s="35" spans="1:13">
      <c r="A19" s="43" t="s"/>
      <c r="B19" s="44" t="s"/>
      <c r="C19" s="45" t="s"/>
      <c r="D19" s="46" t="s"/>
      <c r="E19" s="43" t="s"/>
      <c r="F19" s="43" t="s"/>
      <c r="G19" s="43" t="s"/>
      <c r="H19" s="43" t="s"/>
      <c r="I19" s="43" t="s"/>
      <c r="J19" s="47" t="s"/>
      <c r="K19" s="48" t="s"/>
    </row>
    <row customFormat="1" customHeight="1" ht="16.5" r="20" s="35" spans="1:13">
      <c r="A20" s="43" t="s"/>
      <c r="B20" s="44" t="s"/>
      <c r="C20" s="45" t="s"/>
      <c r="D20" s="46" t="s"/>
      <c r="E20" s="45" t="s"/>
      <c r="F20" s="45" t="s"/>
      <c r="G20" s="45" t="s"/>
      <c r="H20" s="45" t="s"/>
      <c r="I20" s="45" t="s"/>
      <c r="J20" s="47" t="s"/>
      <c r="K20" s="48" t="s"/>
    </row>
    <row customFormat="1" customHeight="1" ht="16.5" r="21" s="35" spans="1:13">
      <c r="A21" s="43" t="s"/>
      <c r="B21" s="44" t="s"/>
      <c r="C21" s="45" t="s"/>
      <c r="D21" s="46" t="s"/>
      <c r="E21" s="43" t="s"/>
      <c r="F21" s="43" t="s"/>
      <c r="G21" s="43" t="s"/>
      <c r="H21" s="43" t="s"/>
      <c r="I21" s="43" t="s"/>
      <c r="J21" s="47" t="s"/>
      <c r="K21" s="48" t="s"/>
    </row>
    <row customFormat="1" customHeight="1" ht="16.5" r="22" s="35" spans="1:13">
      <c r="A22" s="43" t="s"/>
      <c r="B22" s="44" t="s"/>
      <c r="C22" s="45" t="s"/>
      <c r="D22" s="46" t="s"/>
      <c r="E22" s="45" t="s"/>
      <c r="F22" s="45" t="s"/>
      <c r="G22" s="45" t="s"/>
      <c r="H22" s="45" t="s"/>
      <c r="I22" s="45" t="s"/>
      <c r="J22" s="47" t="s"/>
      <c r="K22" s="48" t="s"/>
    </row>
    <row customFormat="1" customHeight="1" ht="16.5" r="23" s="35" spans="1:13">
      <c r="A23" s="43" t="s"/>
      <c r="B23" s="44" t="s"/>
      <c r="C23" s="45" t="s"/>
      <c r="D23" s="46" t="s"/>
      <c r="E23" s="43" t="s"/>
      <c r="F23" s="43" t="s"/>
      <c r="G23" s="43" t="s"/>
      <c r="H23" s="43" t="s"/>
      <c r="I23" s="43" t="s"/>
      <c r="J23" s="47" t="s"/>
      <c r="K23" s="48" t="s"/>
    </row>
    <row customFormat="1" customHeight="1" ht="16.5" r="24" s="35" spans="1:13">
      <c r="A24" s="43" t="s"/>
      <c r="B24" s="44" t="s"/>
      <c r="C24" s="45" t="s"/>
      <c r="D24" s="46" t="s"/>
      <c r="E24" s="45" t="s"/>
      <c r="F24" s="45" t="s"/>
      <c r="G24" s="45" t="s"/>
      <c r="H24" s="45" t="s"/>
      <c r="I24" s="45" t="s"/>
      <c r="J24" s="47" t="s"/>
      <c r="K24" s="48" t="s"/>
    </row>
    <row customFormat="1" customHeight="1" ht="16.5" r="25" s="35" spans="1:13">
      <c r="A25" s="43" t="s"/>
      <c r="B25" s="44" t="s"/>
      <c r="C25" s="45" t="s"/>
      <c r="D25" s="46" t="s"/>
      <c r="E25" s="43" t="s"/>
      <c r="F25" s="43" t="s"/>
      <c r="G25" s="43" t="s"/>
      <c r="H25" s="43" t="s"/>
      <c r="I25" s="43" t="s"/>
      <c r="J25" s="47" t="s"/>
      <c r="K25" s="48" t="s"/>
    </row>
    <row customFormat="1" customHeight="1" ht="16.5" r="26" s="35" spans="1:13">
      <c r="A26" s="43" t="s"/>
      <c r="B26" s="44" t="s"/>
      <c r="C26" s="45" t="s"/>
      <c r="D26" s="46" t="s"/>
      <c r="E26" s="45" t="s"/>
      <c r="F26" s="45" t="s"/>
      <c r="G26" s="45" t="s"/>
      <c r="H26" s="45" t="s"/>
      <c r="I26" s="45" t="s"/>
      <c r="J26" s="47" t="s"/>
      <c r="K26" s="48" t="s"/>
    </row>
    <row customFormat="1" customHeight="1" ht="16.5" r="27" s="35" spans="1:13">
      <c r="A27" s="43" t="s"/>
      <c r="B27" s="44" t="s"/>
      <c r="C27" s="45" t="s"/>
      <c r="D27" s="46" t="s"/>
      <c r="E27" s="43" t="s"/>
      <c r="F27" s="43" t="s"/>
      <c r="G27" s="43" t="s"/>
      <c r="H27" s="43" t="s"/>
      <c r="I27" s="43" t="s"/>
      <c r="J27" s="47" t="s"/>
      <c r="K27" s="48" t="s"/>
    </row>
    <row customFormat="1" customHeight="1" ht="16.5" r="28" s="35" spans="1:13">
      <c r="A28" s="43" t="s"/>
      <c r="B28" s="44" t="s"/>
      <c r="C28" s="45" t="s"/>
      <c r="D28" s="46" t="s"/>
      <c r="E28" s="45" t="s"/>
      <c r="F28" s="45" t="s"/>
      <c r="G28" s="45" t="s"/>
      <c r="H28" s="45" t="s"/>
      <c r="I28" s="45" t="s"/>
      <c r="J28" s="47" t="s"/>
      <c r="K28" s="48" t="s"/>
    </row>
    <row customFormat="1" customHeight="1" ht="16.5" r="29" s="35" spans="1:13">
      <c r="A29" s="43" t="s"/>
      <c r="B29" s="44" t="s"/>
      <c r="C29" s="45" t="s"/>
      <c r="D29" s="46" t="s"/>
      <c r="E29" s="43" t="s"/>
      <c r="F29" s="43" t="s"/>
      <c r="G29" s="43" t="s"/>
      <c r="H29" s="43" t="s"/>
      <c r="I29" s="43" t="s"/>
      <c r="J29" s="47" t="s"/>
      <c r="K29" s="48" t="s"/>
    </row>
    <row customFormat="1" customHeight="1" ht="16.5" r="30" s="35" spans="1:13">
      <c r="A30" s="43" t="s"/>
      <c r="B30" s="44" t="s"/>
      <c r="C30" s="45" t="s"/>
      <c r="D30" s="46" t="s"/>
      <c r="E30" s="45" t="s"/>
      <c r="F30" s="45" t="s"/>
      <c r="G30" s="45" t="s"/>
      <c r="H30" s="45" t="s"/>
      <c r="I30" s="45" t="s"/>
      <c r="J30" s="47" t="s"/>
      <c r="K30" s="48" t="s"/>
    </row>
    <row customFormat="1" customHeight="1" ht="16.5" r="31" s="35" spans="1:13">
      <c r="A31" s="43" t="s"/>
      <c r="B31" s="44" t="s"/>
      <c r="C31" s="45" t="s"/>
      <c r="D31" s="46" t="s"/>
      <c r="E31" s="43" t="s"/>
      <c r="F31" s="43" t="s"/>
      <c r="G31" s="43" t="s"/>
      <c r="H31" s="43" t="s"/>
      <c r="I31" s="43" t="s"/>
      <c r="J31" s="47" t="s"/>
      <c r="K31" s="48" t="s"/>
    </row>
    <row customFormat="1" customHeight="1" ht="16.5" r="32" s="35" spans="1:13">
      <c r="A32" s="43" t="s"/>
      <c r="B32" s="44" t="s"/>
      <c r="C32" s="45" t="s"/>
      <c r="D32" s="46" t="s"/>
      <c r="E32" s="45" t="s"/>
      <c r="F32" s="45" t="s"/>
      <c r="G32" s="45" t="s"/>
      <c r="H32" s="45" t="s"/>
      <c r="I32" s="45" t="s"/>
      <c r="J32" s="47" t="s"/>
      <c r="K32" s="48" t="s"/>
    </row>
    <row customFormat="1" customHeight="1" ht="16.5" r="33" s="35" spans="1:13">
      <c r="A33" s="43" t="s"/>
      <c r="B33" s="44" t="s"/>
      <c r="C33" s="45" t="s"/>
      <c r="D33" s="46" t="s"/>
      <c r="E33" s="43" t="s"/>
      <c r="F33" s="43" t="s"/>
      <c r="G33" s="43" t="s"/>
      <c r="H33" s="43" t="s"/>
      <c r="I33" s="43" t="s"/>
      <c r="J33" s="47" t="s"/>
      <c r="K33" s="48" t="s"/>
    </row>
    <row customFormat="1" customHeight="1" ht="16.5" r="34" s="35" spans="1:13">
      <c r="A34" s="43" t="s"/>
      <c r="B34" s="44" t="s"/>
      <c r="C34" s="45" t="s"/>
      <c r="D34" s="46" t="s"/>
      <c r="E34" s="45" t="s"/>
      <c r="F34" s="45" t="s"/>
      <c r="G34" s="45" t="s"/>
      <c r="H34" s="45" t="s"/>
      <c r="I34" s="45" t="s"/>
      <c r="J34" s="47" t="s"/>
      <c r="K34" s="48" t="s"/>
    </row>
    <row customFormat="1" customHeight="1" ht="16.5" r="35" s="35" spans="1:13">
      <c r="A35" s="43" t="s"/>
      <c r="B35" s="44" t="s"/>
      <c r="C35" s="45" t="s"/>
      <c r="D35" s="46" t="s"/>
      <c r="E35" s="43" t="s"/>
      <c r="F35" s="43" t="s"/>
      <c r="G35" s="43" t="s"/>
      <c r="H35" s="43" t="s"/>
      <c r="I35" s="43" t="s"/>
      <c r="J35" s="47" t="s"/>
      <c r="K35" s="48" t="s"/>
    </row>
    <row customFormat="1" customHeight="1" ht="16.5" r="36" s="35" spans="1:13">
      <c r="A36" s="43" t="s"/>
      <c r="B36" s="44" t="s"/>
      <c r="C36" s="45" t="s"/>
      <c r="D36" s="46" t="s"/>
      <c r="E36" s="45" t="s"/>
      <c r="F36" s="45" t="s"/>
      <c r="G36" s="45" t="s"/>
      <c r="H36" s="45" t="s"/>
      <c r="I36" s="45" t="s"/>
      <c r="J36" s="47" t="s"/>
      <c r="K36" s="48" t="s"/>
    </row>
    <row customFormat="1" customHeight="1" ht="16.5" r="37" s="35" spans="1:13">
      <c r="A37" s="43" t="s"/>
      <c r="B37" s="44" t="s"/>
      <c r="C37" s="45" t="s"/>
      <c r="D37" s="46" t="s"/>
      <c r="E37" s="43" t="s"/>
      <c r="F37" s="43" t="s"/>
      <c r="G37" s="43" t="s"/>
      <c r="H37" s="43" t="s"/>
      <c r="I37" s="43" t="s"/>
      <c r="J37" s="47" t="s"/>
      <c r="K37" s="48" t="s"/>
    </row>
    <row customFormat="1" customHeight="1" ht="16.5" r="38" s="35" spans="1:13">
      <c r="A38" s="43" t="s"/>
      <c r="B38" s="44" t="s"/>
      <c r="C38" s="45" t="s"/>
      <c r="D38" s="46" t="s"/>
      <c r="E38" s="45" t="s"/>
      <c r="F38" s="45" t="s"/>
      <c r="G38" s="45" t="s"/>
      <c r="H38" s="45" t="s"/>
      <c r="I38" s="45" t="s"/>
      <c r="J38" s="47" t="s"/>
      <c r="K38" s="48" t="s"/>
    </row>
    <row customFormat="1" customHeight="1" ht="16.5" r="39" s="35" spans="1:13">
      <c r="A39" s="43" t="s"/>
      <c r="B39" s="44" t="s"/>
      <c r="C39" s="45" t="s"/>
      <c r="D39" s="46" t="s"/>
      <c r="E39" s="43" t="s"/>
      <c r="F39" s="43" t="s"/>
      <c r="G39" s="43" t="s"/>
      <c r="H39" s="43" t="s"/>
      <c r="I39" s="43" t="s"/>
      <c r="J39" s="47" t="s"/>
      <c r="K39" s="48" t="s"/>
    </row>
    <row customFormat="1" customHeight="1" ht="16.5" r="40" s="35" spans="1:13">
      <c r="A40" s="43" t="s"/>
      <c r="B40" s="44" t="s"/>
      <c r="C40" s="45" t="s"/>
      <c r="D40" s="46" t="s"/>
      <c r="E40" s="45" t="s"/>
      <c r="F40" s="45" t="s"/>
      <c r="G40" s="45" t="s"/>
      <c r="H40" s="45" t="s"/>
      <c r="I40" s="45" t="s"/>
      <c r="J40" s="47" t="s"/>
      <c r="K40" s="48" t="s"/>
    </row>
    <row customFormat="1" customHeight="1" ht="16.5" r="41" s="35" spans="1:13">
      <c r="A41" s="43" t="s"/>
      <c r="B41" s="44" t="s"/>
      <c r="C41" s="45" t="s"/>
      <c r="D41" s="46" t="s"/>
      <c r="E41" s="43" t="s"/>
      <c r="F41" s="43" t="s"/>
      <c r="G41" s="43" t="s"/>
      <c r="H41" s="43" t="s"/>
      <c r="I41" s="43" t="s"/>
      <c r="J41" s="47" t="s"/>
      <c r="K41" s="48" t="s"/>
    </row>
    <row customFormat="1" customHeight="1" ht="16.5" r="42" s="35" spans="1:13">
      <c r="A42" s="43" t="s"/>
      <c r="B42" s="44" t="s"/>
      <c r="C42" s="45" t="s"/>
      <c r="D42" s="46" t="s"/>
      <c r="E42" s="45" t="s"/>
      <c r="F42" s="45" t="s"/>
      <c r="G42" s="45" t="s"/>
      <c r="H42" s="45" t="s"/>
      <c r="I42" s="45" t="s"/>
      <c r="J42" s="47" t="s"/>
      <c r="K42" s="48" t="s"/>
    </row>
    <row customFormat="1" customHeight="1" ht="16.5" r="43" s="35" spans="1:13">
      <c r="A43" s="43" t="s"/>
      <c r="B43" s="44" t="s"/>
      <c r="C43" s="45" t="s"/>
      <c r="D43" s="46" t="s"/>
      <c r="E43" s="43" t="s"/>
      <c r="F43" s="43" t="s"/>
      <c r="G43" s="43" t="s"/>
      <c r="H43" s="43" t="s"/>
      <c r="I43" s="43" t="s"/>
      <c r="J43" s="47" t="s"/>
      <c r="K43" s="48" t="s"/>
    </row>
    <row customFormat="1" customHeight="1" ht="16.5" r="44" s="35" spans="1:13">
      <c r="A44" s="43" t="s"/>
      <c r="B44" s="44" t="s"/>
      <c r="C44" s="45" t="s"/>
      <c r="D44" s="46" t="s"/>
      <c r="E44" s="45" t="s"/>
      <c r="F44" s="45" t="s"/>
      <c r="G44" s="45" t="s"/>
      <c r="H44" s="45" t="s"/>
      <c r="I44" s="45" t="s"/>
      <c r="J44" s="47" t="s"/>
      <c r="K44" s="48" t="s"/>
    </row>
    <row customFormat="1" customHeight="1" ht="16.5" r="45" s="35" spans="1:13">
      <c r="A45" s="43" t="s"/>
      <c r="B45" s="44" t="s"/>
      <c r="C45" s="45" t="s"/>
      <c r="D45" s="46" t="s"/>
      <c r="E45" s="43" t="s"/>
      <c r="F45" s="43" t="s"/>
      <c r="G45" s="43" t="s"/>
      <c r="H45" s="43" t="s"/>
      <c r="I45" s="43" t="s"/>
      <c r="J45" s="47" t="s"/>
      <c r="K45" s="48" t="s"/>
    </row>
    <row customFormat="1" customHeight="1" ht="16.5" r="46" s="35" spans="1:13">
      <c r="A46" s="43" t="s"/>
      <c r="B46" s="44" t="s"/>
      <c r="C46" s="45" t="s"/>
      <c r="D46" s="46" t="s"/>
      <c r="E46" s="45" t="s"/>
      <c r="F46" s="45" t="s"/>
      <c r="G46" s="45" t="s"/>
      <c r="H46" s="45" t="s"/>
      <c r="I46" s="45" t="s"/>
      <c r="J46" s="47" t="s"/>
      <c r="K46" s="48" t="s"/>
    </row>
    <row customFormat="1" customHeight="1" ht="16.5" r="47" s="35" spans="1:13">
      <c r="A47" s="43" t="s"/>
      <c r="B47" s="44" t="s"/>
      <c r="C47" s="45" t="s"/>
      <c r="D47" s="46" t="s"/>
      <c r="E47" s="43" t="s"/>
      <c r="F47" s="43" t="s"/>
      <c r="G47" s="43" t="s"/>
      <c r="H47" s="43" t="s"/>
      <c r="I47" s="43" t="s"/>
      <c r="J47" s="47" t="s"/>
      <c r="K47" s="48" t="s"/>
    </row>
    <row customFormat="1" customHeight="1" ht="16.5" r="48" s="35" spans="1:13">
      <c r="A48" s="43" t="s"/>
      <c r="B48" s="44" t="s"/>
      <c r="C48" s="45" t="s"/>
      <c r="D48" s="46" t="s"/>
      <c r="E48" s="45" t="s"/>
      <c r="F48" s="45" t="s"/>
      <c r="G48" s="45" t="s"/>
      <c r="H48" s="45" t="s"/>
      <c r="I48" s="45" t="s"/>
      <c r="J48" s="47" t="s"/>
      <c r="K48" s="48" t="s"/>
    </row>
    <row customFormat="1" customHeight="1" ht="16.5" r="49" s="35" spans="1:13">
      <c r="A49" s="43" t="s"/>
      <c r="B49" s="44" t="s"/>
      <c r="C49" s="45" t="s"/>
      <c r="D49" s="46" t="s"/>
      <c r="E49" s="43" t="s"/>
      <c r="F49" s="43" t="s"/>
      <c r="G49" s="43" t="s"/>
      <c r="H49" s="43" t="s"/>
      <c r="I49" s="43" t="s"/>
      <c r="J49" s="47" t="s"/>
      <c r="K49" s="48" t="s"/>
    </row>
    <row customFormat="1" customHeight="1" ht="16.5" r="50" s="35" spans="1:13">
      <c r="A50" s="43" t="s"/>
      <c r="B50" s="44" t="s"/>
      <c r="C50" s="45" t="s"/>
      <c r="D50" s="46" t="s"/>
      <c r="E50" s="45" t="s"/>
      <c r="F50" s="45" t="s"/>
      <c r="G50" s="45" t="s"/>
      <c r="H50" s="45" t="s"/>
      <c r="I50" s="45" t="s"/>
      <c r="J50" s="47" t="s"/>
      <c r="K50" s="48" t="s"/>
    </row>
    <row customFormat="1" customHeight="1" ht="16.5" r="51" s="35" spans="1:13">
      <c r="A51" s="43" t="s"/>
      <c r="B51" s="44" t="s"/>
      <c r="C51" s="45" t="s"/>
      <c r="D51" s="46" t="s"/>
      <c r="E51" s="43" t="s"/>
      <c r="F51" s="43" t="s"/>
      <c r="G51" s="43" t="s"/>
      <c r="H51" s="43" t="s"/>
      <c r="I51" s="43" t="s"/>
      <c r="J51" s="47" t="s"/>
      <c r="K51" s="48" t="s"/>
    </row>
    <row customFormat="1" customHeight="1" ht="16.5" r="52" s="35" spans="1:13">
      <c r="A52" s="43" t="s"/>
      <c r="B52" s="44" t="s"/>
      <c r="C52" s="45" t="s"/>
      <c r="D52" s="46" t="s"/>
      <c r="E52" s="45" t="s"/>
      <c r="F52" s="45" t="s"/>
      <c r="G52" s="45" t="s"/>
      <c r="H52" s="45" t="s"/>
      <c r="I52" s="45" t="s"/>
      <c r="J52" s="47" t="s"/>
      <c r="K52" s="48" t="s"/>
    </row>
    <row customFormat="1" customHeight="1" ht="16.5" r="53" s="35" spans="1:13">
      <c r="A53" s="43" t="s"/>
      <c r="B53" s="44" t="s"/>
      <c r="C53" s="45" t="s"/>
      <c r="D53" s="46" t="s"/>
      <c r="E53" s="43" t="s"/>
      <c r="F53" s="43" t="s"/>
      <c r="G53" s="43" t="s"/>
      <c r="H53" s="43" t="s"/>
      <c r="I53" s="43" t="s"/>
      <c r="J53" s="47" t="s"/>
      <c r="K53" s="48" t="s"/>
    </row>
    <row customFormat="1" customHeight="1" ht="16.5" r="54" s="35" spans="1:13">
      <c r="A54" s="43" t="s"/>
      <c r="B54" s="44" t="s"/>
      <c r="C54" s="45" t="s"/>
      <c r="D54" s="46" t="s"/>
      <c r="E54" s="45" t="s"/>
      <c r="F54" s="45" t="s"/>
      <c r="G54" s="45" t="s"/>
      <c r="H54" s="45" t="s"/>
      <c r="I54" s="45" t="s"/>
      <c r="J54" s="47" t="s"/>
      <c r="K54" s="48" t="s"/>
    </row>
    <row customFormat="1" customHeight="1" ht="16.5" r="55" s="35" spans="1:13">
      <c r="A55" s="43" t="s"/>
      <c r="B55" s="44" t="s"/>
      <c r="C55" s="45" t="s"/>
      <c r="D55" s="46" t="s"/>
      <c r="E55" s="43" t="s"/>
      <c r="F55" s="43" t="s"/>
      <c r="G55" s="43" t="s"/>
      <c r="H55" s="43" t="s"/>
      <c r="I55" s="43" t="s"/>
      <c r="J55" s="47" t="s"/>
      <c r="K55" s="48" t="s"/>
    </row>
    <row customFormat="1" customHeight="1" ht="16.5" r="56" s="35" spans="1:13">
      <c r="A56" s="43" t="s"/>
      <c r="B56" s="44" t="s"/>
      <c r="C56" s="45" t="s"/>
      <c r="D56" s="46" t="s"/>
      <c r="E56" s="45" t="s"/>
      <c r="F56" s="45" t="s"/>
      <c r="G56" s="45" t="s"/>
      <c r="H56" s="45" t="s"/>
      <c r="I56" s="45" t="s"/>
      <c r="J56" s="47" t="s"/>
      <c r="K56" s="48" t="s"/>
    </row>
    <row customFormat="1" customHeight="1" ht="16.5" r="57" s="35" spans="1:13">
      <c r="A57" s="43" t="s"/>
      <c r="B57" s="44" t="s"/>
      <c r="C57" s="45" t="s"/>
      <c r="D57" s="46" t="s"/>
      <c r="E57" s="43" t="s"/>
      <c r="F57" s="43" t="s"/>
      <c r="G57" s="43" t="s"/>
      <c r="H57" s="43" t="s"/>
      <c r="I57" s="43" t="s"/>
      <c r="J57" s="47" t="s"/>
      <c r="K57" s="48" t="s"/>
    </row>
    <row customFormat="1" customHeight="1" ht="16.5" r="58" s="35" spans="1:13">
      <c r="A58" s="43" t="s"/>
      <c r="B58" s="44" t="s"/>
      <c r="C58" s="45" t="s"/>
      <c r="D58" s="46" t="s"/>
      <c r="E58" s="45" t="s"/>
      <c r="F58" s="45" t="s"/>
      <c r="G58" s="45" t="s"/>
      <c r="H58" s="45" t="s"/>
      <c r="I58" s="45" t="s"/>
      <c r="J58" s="47" t="s"/>
      <c r="K58" s="48" t="s"/>
    </row>
    <row customFormat="1" customHeight="1" ht="16.5" r="59" s="35" spans="1:13">
      <c r="A59" s="43" t="s"/>
      <c r="B59" s="44" t="s"/>
      <c r="C59" s="45" t="s"/>
      <c r="D59" s="46" t="s"/>
      <c r="E59" s="43" t="s"/>
      <c r="F59" s="43" t="s"/>
      <c r="G59" s="43" t="s"/>
      <c r="H59" s="43" t="s"/>
      <c r="I59" s="43" t="s"/>
      <c r="J59" s="47" t="s"/>
      <c r="K59" s="48" t="s"/>
    </row>
    <row customFormat="1" customHeight="1" ht="16.5" r="60" s="35" spans="1:13">
      <c r="A60" s="43" t="s"/>
      <c r="B60" s="44" t="s"/>
      <c r="C60" s="45" t="s"/>
      <c r="D60" s="46" t="s"/>
      <c r="E60" s="45" t="s"/>
      <c r="F60" s="45" t="s"/>
      <c r="G60" s="45" t="s"/>
      <c r="H60" s="45" t="s"/>
      <c r="I60" s="45" t="s"/>
      <c r="J60" s="47" t="s"/>
      <c r="K60" s="48" t="s"/>
    </row>
    <row customFormat="1" customHeight="1" ht="16.5" r="61" s="35" spans="1:13">
      <c r="A61" s="43" t="s"/>
      <c r="B61" s="44" t="s"/>
      <c r="C61" s="45" t="s"/>
      <c r="D61" s="46" t="s"/>
      <c r="E61" s="43" t="s"/>
      <c r="F61" s="43" t="s"/>
      <c r="G61" s="43" t="s"/>
      <c r="H61" s="43" t="s"/>
      <c r="I61" s="43" t="s"/>
      <c r="J61" s="47" t="s"/>
      <c r="K61" s="48" t="s"/>
    </row>
    <row customFormat="1" customHeight="1" ht="16.5" r="62" s="35" spans="1:13">
      <c r="A62" s="43" t="s"/>
      <c r="B62" s="44" t="s"/>
      <c r="C62" s="45" t="s"/>
      <c r="D62" s="46" t="s"/>
      <c r="E62" s="45" t="s"/>
      <c r="F62" s="45" t="s"/>
      <c r="G62" s="45" t="s"/>
      <c r="H62" s="45" t="s"/>
      <c r="I62" s="45" t="s"/>
      <c r="J62" s="47" t="s"/>
      <c r="K62" s="48" t="s"/>
    </row>
    <row customFormat="1" customHeight="1" ht="16.5" r="63" s="35" spans="1:13">
      <c r="A63" s="43" t="s"/>
      <c r="B63" s="44" t="s"/>
      <c r="C63" s="45" t="s"/>
      <c r="D63" s="46" t="s"/>
      <c r="E63" s="43" t="s"/>
      <c r="F63" s="43" t="s"/>
      <c r="G63" s="43" t="s"/>
      <c r="H63" s="43" t="s"/>
      <c r="I63" s="43" t="s"/>
      <c r="J63" s="47" t="s"/>
      <c r="K63" s="48" t="s"/>
    </row>
    <row customFormat="1" customHeight="1" ht="16.5" r="64" s="35" spans="1:13">
      <c r="A64" s="43" t="s"/>
      <c r="B64" s="44" t="s"/>
      <c r="C64" s="45" t="s"/>
      <c r="D64" s="46" t="s"/>
      <c r="E64" s="45" t="s"/>
      <c r="F64" s="45" t="s"/>
      <c r="G64" s="45" t="s"/>
      <c r="H64" s="45" t="s"/>
      <c r="I64" s="45" t="s"/>
      <c r="J64" s="47" t="s"/>
      <c r="K64" s="48" t="s"/>
    </row>
    <row customFormat="1" customHeight="1" ht="16.5" r="65" s="35" spans="1:13">
      <c r="A65" s="43" t="s"/>
      <c r="B65" s="44" t="s"/>
      <c r="C65" s="45" t="s"/>
      <c r="D65" s="46" t="s"/>
      <c r="E65" s="43" t="s"/>
      <c r="F65" s="43" t="s"/>
      <c r="G65" s="43" t="s"/>
      <c r="H65" s="43" t="s"/>
      <c r="I65" s="43" t="s"/>
      <c r="J65" s="47" t="s"/>
      <c r="K65" s="48" t="s"/>
    </row>
    <row customFormat="1" customHeight="1" ht="16.5" r="66" s="35" spans="1:13">
      <c r="A66" s="43" t="s"/>
      <c r="B66" s="44" t="s"/>
      <c r="C66" s="45" t="s"/>
      <c r="D66" s="46" t="s"/>
      <c r="E66" s="45" t="s"/>
      <c r="F66" s="45" t="s"/>
      <c r="G66" s="45" t="s"/>
      <c r="H66" s="45" t="s"/>
      <c r="I66" s="45" t="s"/>
      <c r="J66" s="47" t="s"/>
      <c r="K66" s="48" t="s"/>
    </row>
    <row customFormat="1" customHeight="1" ht="16.5" r="67" s="35" spans="1:13">
      <c r="A67" s="43" t="s"/>
      <c r="B67" s="44" t="s"/>
      <c r="C67" s="45" t="s"/>
      <c r="D67" s="46" t="s"/>
      <c r="E67" s="43" t="s"/>
      <c r="F67" s="43" t="s"/>
      <c r="G67" s="43" t="s"/>
      <c r="H67" s="43" t="s"/>
      <c r="I67" s="43" t="s"/>
      <c r="J67" s="47" t="s"/>
      <c r="K67" s="48" t="s"/>
    </row>
    <row customFormat="1" customHeight="1" ht="16.5" r="68" s="35" spans="1:13">
      <c r="A68" s="43" t="s"/>
      <c r="B68" s="44" t="s"/>
      <c r="C68" s="45" t="s"/>
      <c r="D68" s="46" t="s"/>
      <c r="E68" s="45" t="s"/>
      <c r="F68" s="45" t="s"/>
      <c r="G68" s="45" t="s"/>
      <c r="H68" s="45" t="s"/>
      <c r="I68" s="45" t="s"/>
      <c r="J68" s="47" t="s"/>
      <c r="K68" s="48" t="s"/>
    </row>
    <row customFormat="1" customHeight="1" ht="16.5" r="69" s="35" spans="1:13">
      <c r="A69" s="43" t="s"/>
      <c r="B69" s="44" t="s"/>
      <c r="C69" s="45" t="s"/>
      <c r="D69" s="46" t="s"/>
      <c r="E69" s="43" t="s"/>
      <c r="F69" s="43" t="s"/>
      <c r="G69" s="43" t="s"/>
      <c r="H69" s="43" t="s"/>
      <c r="I69" s="43" t="s"/>
      <c r="J69" s="47" t="s"/>
      <c r="K69" s="48" t="s"/>
    </row>
    <row customFormat="1" customHeight="1" ht="16.5" r="70" s="35" spans="1:13">
      <c r="A70" s="43" t="s"/>
      <c r="B70" s="44" t="s"/>
      <c r="C70" s="45" t="s"/>
      <c r="D70" s="46" t="s"/>
      <c r="E70" s="45" t="s"/>
      <c r="F70" s="45" t="s"/>
      <c r="G70" s="45" t="s"/>
      <c r="H70" s="45" t="s"/>
      <c r="I70" s="45" t="s"/>
      <c r="J70" s="47" t="s"/>
      <c r="K70" s="48" t="s"/>
    </row>
    <row customFormat="1" customHeight="1" ht="16.5" r="71" s="35" spans="1:13">
      <c r="A71" s="43" t="s"/>
      <c r="B71" s="44" t="s"/>
      <c r="C71" s="45" t="s"/>
      <c r="D71" s="46" t="s"/>
      <c r="E71" s="43" t="s"/>
      <c r="F71" s="43" t="s"/>
      <c r="G71" s="43" t="s"/>
      <c r="H71" s="43" t="s"/>
      <c r="I71" s="43" t="s"/>
      <c r="J71" s="47" t="s"/>
      <c r="K71" s="48" t="s"/>
    </row>
    <row customFormat="1" customHeight="1" ht="16.5" r="72" s="35" spans="1:13">
      <c r="A72" s="43" t="s"/>
      <c r="B72" s="44" t="s"/>
      <c r="C72" s="45" t="s"/>
      <c r="D72" s="46" t="s"/>
      <c r="E72" s="45" t="s"/>
      <c r="F72" s="45" t="s"/>
      <c r="G72" s="45" t="s"/>
      <c r="H72" s="45" t="s"/>
      <c r="I72" s="45" t="s"/>
      <c r="J72" s="47" t="s"/>
      <c r="K72" s="48" t="s"/>
    </row>
    <row customFormat="1" customHeight="1" ht="16.5" r="73" s="35" spans="1:13">
      <c r="A73" s="43" t="s"/>
      <c r="B73" s="44" t="s"/>
      <c r="C73" s="45" t="s"/>
      <c r="D73" s="46" t="s"/>
      <c r="E73" s="43" t="s"/>
      <c r="F73" s="43" t="s"/>
      <c r="G73" s="43" t="s"/>
      <c r="H73" s="43" t="s"/>
      <c r="I73" s="43" t="s"/>
      <c r="J73" s="47" t="s"/>
      <c r="K73" s="48" t="s"/>
    </row>
    <row customFormat="1" customHeight="1" ht="16.5" r="74" s="35" spans="1:13">
      <c r="A74" s="43" t="s"/>
      <c r="B74" s="44" t="s"/>
      <c r="C74" s="45" t="s"/>
      <c r="D74" s="46" t="s"/>
      <c r="E74" s="45" t="s"/>
      <c r="F74" s="45" t="s"/>
      <c r="G74" s="45" t="s"/>
      <c r="H74" s="45" t="s"/>
      <c r="I74" s="45" t="s"/>
      <c r="J74" s="47" t="s"/>
      <c r="K74" s="48" t="s"/>
    </row>
    <row customFormat="1" customHeight="1" ht="16.5" r="75" s="35" spans="1:13">
      <c r="A75" s="43" t="s"/>
      <c r="B75" s="44" t="s"/>
      <c r="C75" s="45" t="s"/>
      <c r="D75" s="46" t="s"/>
      <c r="E75" s="43" t="s"/>
      <c r="F75" s="43" t="s"/>
      <c r="G75" s="43" t="s"/>
      <c r="H75" s="43" t="s"/>
      <c r="I75" s="43" t="s"/>
      <c r="J75" s="47" t="s"/>
      <c r="K75" s="48" t="s"/>
    </row>
    <row customFormat="1" customHeight="1" ht="16.5" r="76" s="35" spans="1:13">
      <c r="A76" s="43" t="s"/>
      <c r="B76" s="44" t="s"/>
      <c r="C76" s="45" t="s"/>
      <c r="D76" s="46" t="s"/>
      <c r="E76" s="45" t="s"/>
      <c r="F76" s="45" t="s"/>
      <c r="G76" s="45" t="s"/>
      <c r="H76" s="45" t="s"/>
      <c r="I76" s="45" t="s"/>
      <c r="J76" s="47" t="s"/>
      <c r="K76" s="48" t="s"/>
    </row>
    <row customFormat="1" customHeight="1" ht="16.5" r="77" s="35" spans="1:13">
      <c r="A77" s="43" t="s"/>
      <c r="B77" s="44" t="s"/>
      <c r="C77" s="45" t="s"/>
      <c r="D77" s="46" t="s"/>
      <c r="E77" s="43" t="s"/>
      <c r="F77" s="43" t="s"/>
      <c r="G77" s="43" t="s"/>
      <c r="H77" s="43" t="s"/>
      <c r="I77" s="43" t="s"/>
      <c r="J77" s="47" t="s"/>
      <c r="K77" s="48" t="s"/>
    </row>
    <row customFormat="1" customHeight="1" ht="16.5" r="78" s="35" spans="1:13">
      <c r="A78" s="43" t="s"/>
      <c r="B78" s="44" t="s"/>
      <c r="C78" s="45" t="s"/>
      <c r="D78" s="46" t="s"/>
      <c r="E78" s="45" t="s"/>
      <c r="F78" s="45" t="s"/>
      <c r="G78" s="45" t="s"/>
      <c r="H78" s="45" t="s"/>
      <c r="I78" s="45" t="s"/>
      <c r="J78" s="47" t="s"/>
      <c r="K78" s="48" t="s"/>
    </row>
    <row r="79" spans="1:13">
      <c r="A79" s="42" t="s"/>
      <c r="B79" t="s"/>
      <c r="C79" t="s"/>
      <c r="D79" s="36" t="s"/>
      <c r="E79" t="s"/>
      <c r="F79" t="s"/>
      <c r="G79" t="s"/>
      <c r="H79" t="s"/>
      <c r="I79" t="s"/>
      <c r="J79" t="s"/>
      <c r="K79" t="s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38"/>
  <sheetViews>
    <sheetView workbookViewId="0">
      <selection activeCell="I27" sqref="I27"/>
    </sheetView>
  </sheetViews>
  <sheetFormatPr baseColWidth="8" defaultRowHeight="15" outlineLevelCol="0"/>
  <cols>
    <col bestFit="1" customWidth="1" max="11" min="11" style="33" width="16.28515625"/>
  </cols>
  <sheetData>
    <row r="1" spans="1:27">
      <c r="B1" t="s">
        <v>0</v>
      </c>
      <c r="M1" t="s">
        <v>2</v>
      </c>
    </row>
    <row r="2" spans="1:27">
      <c r="A2" t="s">
        <v>3</v>
      </c>
      <c r="B2" t="s">
        <v>4</v>
      </c>
      <c r="D2" t="s">
        <v>72</v>
      </c>
      <c r="E2" t="s">
        <v>73</v>
      </c>
      <c r="F2" t="s">
        <v>74</v>
      </c>
      <c r="I2" t="s">
        <v>75</v>
      </c>
      <c r="J2" t="s">
        <v>76</v>
      </c>
      <c r="K2" t="s">
        <v>74</v>
      </c>
      <c r="M2" t="s">
        <v>1</v>
      </c>
      <c r="O2" s="56" t="s">
        <v>77</v>
      </c>
      <c r="Q2" s="24" t="s">
        <v>78</v>
      </c>
      <c r="R2" s="56" t="n"/>
      <c r="T2" t="s">
        <v>76</v>
      </c>
      <c r="W2" t="s">
        <v>79</v>
      </c>
      <c r="Y2" t="s">
        <v>80</v>
      </c>
      <c r="Z2" s="56" t="s">
        <v>3</v>
      </c>
      <c r="AA2" t="s">
        <v>5</v>
      </c>
    </row>
    <row r="3" spans="1:27">
      <c r="A3" t="n">
        <v>0</v>
      </c>
      <c r="B3">
        <f>'ASSY Config'!B3</f>
        <v/>
      </c>
      <c r="D3" s="56">
        <f>B3*2^A3</f>
        <v/>
      </c>
      <c r="E3" s="56">
        <f>SUM(D3:D26)</f>
        <v/>
      </c>
      <c r="F3" s="56" t="n">
        <v>0</v>
      </c>
      <c r="G3" s="2" t="n">
        <v>0</v>
      </c>
      <c r="I3" s="56">
        <f>30^A3</f>
        <v/>
      </c>
      <c r="J3" s="56">
        <f>ROUNDDOWN($E$3/I3,0)-(J4*30)-(J5*30^2)-(J6*30^3)-(J7*30^4)</f>
        <v/>
      </c>
      <c r="K3" s="2">
        <f>VLOOKUP(J3,$F$2:$G$37,2)</f>
        <v/>
      </c>
      <c r="M3">
        <f>'ASSY Config'!G2</f>
        <v/>
      </c>
      <c r="O3" s="56">
        <f>IF(LEN($M$3)&gt;0,MID($M$3,LEN($M$3),1),0)</f>
        <v/>
      </c>
      <c r="Q3" s="57" t="s">
        <v>6</v>
      </c>
      <c r="R3" s="56" t="n">
        <v>0</v>
      </c>
      <c r="T3" s="56">
        <f>IF(O3&lt;&gt;0,VLOOKUP(O3,$Q$3:$R$32,2),0)</f>
        <v/>
      </c>
      <c r="U3" s="56">
        <f>T3*30^R3</f>
        <v/>
      </c>
      <c r="W3" s="56">
        <f>SUM(U3:U8)</f>
        <v/>
      </c>
      <c r="Y3" s="56">
        <f>Y4-AA3*2^Z3</f>
        <v/>
      </c>
      <c r="Z3" s="56" t="n">
        <v>0</v>
      </c>
      <c r="AA3" s="56">
        <f>ROUNDDOWN(Y4/2^Z3,0)</f>
        <v/>
      </c>
    </row>
    <row r="4" spans="1:27">
      <c r="A4" t="n">
        <v>1</v>
      </c>
      <c r="B4">
        <f>'ASSY Config'!B4</f>
        <v/>
      </c>
      <c r="D4" s="56">
        <f>B4*2^A4</f>
        <v/>
      </c>
      <c r="F4" s="56" t="n">
        <v>1</v>
      </c>
      <c r="G4" s="2" t="n">
        <v>1</v>
      </c>
      <c r="I4" s="56">
        <f>30^A4</f>
        <v/>
      </c>
      <c r="J4" s="56">
        <f>ROUNDDOWN($E$3/I4,0)-(J5*30)-(J6*30^2)-(J7*30^3)</f>
        <v/>
      </c>
      <c r="K4" s="2">
        <f>VLOOKUP(J4,$F$2:$G$37,2)</f>
        <v/>
      </c>
      <c r="O4" s="56">
        <f>IF(LEN($M$3)&gt;1,MID($M$3,LEN($M$3)-1,1),0)</f>
        <v/>
      </c>
      <c r="Q4" s="57" t="s">
        <v>81</v>
      </c>
      <c r="R4" s="56" t="n">
        <v>1</v>
      </c>
      <c r="T4" s="56">
        <f>IF(O4&lt;&gt;0,VLOOKUP(O4,$Q$3:$R$32,2),0)</f>
        <v/>
      </c>
      <c r="U4" s="56">
        <f>T4*30^R4</f>
        <v/>
      </c>
      <c r="Y4" s="56">
        <f>Y5-AA4*2^Z4</f>
        <v/>
      </c>
      <c r="Z4" s="56" t="n">
        <v>1</v>
      </c>
      <c r="AA4" s="56">
        <f>ROUNDDOWN(Y5/2^Z4,0)</f>
        <v/>
      </c>
    </row>
    <row r="5" spans="1:27">
      <c r="A5" t="n">
        <v>2</v>
      </c>
      <c r="B5">
        <f>'ASSY Config'!B5</f>
        <v/>
      </c>
      <c r="D5" s="56">
        <f>B5*2^A5</f>
        <v/>
      </c>
      <c r="F5" s="56" t="n">
        <v>2</v>
      </c>
      <c r="G5" s="2" t="n">
        <v>2</v>
      </c>
      <c r="I5" s="56">
        <f>30^A5</f>
        <v/>
      </c>
      <c r="J5" s="56">
        <f>ROUNDDOWN($E$3/I5,0)-(J6*30)-(J7*30^2)</f>
        <v/>
      </c>
      <c r="K5" s="2">
        <f>VLOOKUP(J5,$F$2:$G$37,2)</f>
        <v/>
      </c>
      <c r="O5" s="56">
        <f>IF(LEN($M$3)&gt;2,MID($M$3,LEN($M$3)-2,1),0)</f>
        <v/>
      </c>
      <c r="Q5" s="57" t="s">
        <v>82</v>
      </c>
      <c r="R5" s="56" t="n">
        <v>2</v>
      </c>
      <c r="T5" s="56">
        <f>IF(O5&lt;&gt;0,VLOOKUP(O5,$Q$3:$R$32,2),0)</f>
        <v/>
      </c>
      <c r="U5" s="56">
        <f>T5*30^R5</f>
        <v/>
      </c>
      <c r="Y5" s="56">
        <f>Y6-AA5*2^Z5</f>
        <v/>
      </c>
      <c r="Z5" s="56" t="n">
        <v>2</v>
      </c>
      <c r="AA5" s="56">
        <f>ROUNDDOWN(Y6/2^Z5,0)</f>
        <v/>
      </c>
    </row>
    <row r="6" spans="1:27">
      <c r="A6" t="n">
        <v>3</v>
      </c>
      <c r="B6">
        <f>'ASSY Config'!B6</f>
        <v/>
      </c>
      <c r="D6" s="56">
        <f>B6*2^A6</f>
        <v/>
      </c>
      <c r="F6" s="56" t="n">
        <v>3</v>
      </c>
      <c r="G6" s="2" t="n">
        <v>3</v>
      </c>
      <c r="I6" s="56">
        <f>30^A6</f>
        <v/>
      </c>
      <c r="J6" s="56">
        <f>ROUNDDOWN($E$3/I6,0)-(J7*30)</f>
        <v/>
      </c>
      <c r="K6" s="2">
        <f>VLOOKUP(J6,$F$2:$G$37,2)</f>
        <v/>
      </c>
      <c r="O6" s="56">
        <f>IF(LEN($M$3)&gt;3,MID($M$3,LEN($M$3)-3,1),0)</f>
        <v/>
      </c>
      <c r="Q6" s="57" t="s">
        <v>83</v>
      </c>
      <c r="R6" s="56" t="n">
        <v>3</v>
      </c>
      <c r="T6" s="56">
        <f>IF(O6&lt;&gt;0,VLOOKUP(O6,$Q$3:$R$32,2),0)</f>
        <v/>
      </c>
      <c r="U6" s="56">
        <f>T6*30^R6</f>
        <v/>
      </c>
      <c r="Y6" s="56">
        <f>Y7-AA6*2^Z6</f>
        <v/>
      </c>
      <c r="Z6" s="56" t="n">
        <v>3</v>
      </c>
      <c r="AA6" s="56">
        <f>ROUNDDOWN(Y7/2^Z6,0)</f>
        <v/>
      </c>
    </row>
    <row r="7" spans="1:27">
      <c r="A7" t="n">
        <v>4</v>
      </c>
      <c r="B7">
        <f>'ASSY Config'!B7</f>
        <v/>
      </c>
      <c r="D7" s="56">
        <f>B7*2^A7</f>
        <v/>
      </c>
      <c r="F7" s="56" t="n">
        <v>4</v>
      </c>
      <c r="G7" s="2" t="n">
        <v>4</v>
      </c>
      <c r="I7" s="56">
        <f>30^A7</f>
        <v/>
      </c>
      <c r="J7" s="56">
        <f>ROUNDDOWN($E$3/I7,0)</f>
        <v/>
      </c>
      <c r="K7" s="2">
        <f>VLOOKUP(J7,$F$2:$G$37,2)</f>
        <v/>
      </c>
      <c r="O7" s="56">
        <f>IF(LEN($M$3)&gt;4,MID($M$3,LEN($M$3)-4,1),0)</f>
        <v/>
      </c>
      <c r="Q7" s="57" t="s">
        <v>84</v>
      </c>
      <c r="R7" s="56" t="n">
        <v>4</v>
      </c>
      <c r="T7" s="56">
        <f>IF(O7&lt;&gt;0,VLOOKUP(O7,$Q$3:$R$32,2),0)</f>
        <v/>
      </c>
      <c r="U7" s="56">
        <f>T7*30^R7</f>
        <v/>
      </c>
      <c r="Y7" s="56">
        <f>Y8-AA7*2^Z7</f>
        <v/>
      </c>
      <c r="Z7" s="56" t="n">
        <v>4</v>
      </c>
      <c r="AA7" s="56">
        <f>ROUNDDOWN(Y8/2^Z7,0)</f>
        <v/>
      </c>
    </row>
    <row r="8" spans="1:27">
      <c r="A8" t="n">
        <v>5</v>
      </c>
      <c r="B8">
        <f>'ASSY Config'!B8</f>
        <v/>
      </c>
      <c r="D8" s="56">
        <f>B8*2^A8</f>
        <v/>
      </c>
      <c r="F8" s="56" t="n">
        <v>5</v>
      </c>
      <c r="G8" s="2" t="n">
        <v>5</v>
      </c>
      <c r="O8" s="56">
        <f>IF(LEN($M$3)&gt;5,MID($M$3,LEN($M$3)-5,1),0)</f>
        <v/>
      </c>
      <c r="Q8" s="57" t="s">
        <v>85</v>
      </c>
      <c r="R8" s="56" t="n">
        <v>5</v>
      </c>
      <c r="T8" s="56">
        <f>IF(O8&lt;&gt;0,VLOOKUP(O8,$Q$3:$R$32,2),0)</f>
        <v/>
      </c>
      <c r="U8" s="56">
        <f>T8*30^R8</f>
        <v/>
      </c>
      <c r="Y8" s="56">
        <f>Y9-AA8*2^Z8</f>
        <v/>
      </c>
      <c r="Z8" s="56" t="n">
        <v>5</v>
      </c>
      <c r="AA8" s="56">
        <f>ROUNDDOWN(Y9/2^Z8,0)</f>
        <v/>
      </c>
    </row>
    <row r="9" spans="1:27">
      <c r="A9" t="n">
        <v>6</v>
      </c>
      <c r="B9">
        <f>'ASSY Config'!B9</f>
        <v/>
      </c>
      <c r="D9" s="56">
        <f>B9*2^A9</f>
        <v/>
      </c>
      <c r="F9" s="56" t="n">
        <v>6</v>
      </c>
      <c r="G9" s="2" t="n">
        <v>6</v>
      </c>
      <c r="Q9" s="57" t="s">
        <v>86</v>
      </c>
      <c r="R9" s="56" t="n">
        <v>6</v>
      </c>
      <c r="T9" s="56" t="n"/>
      <c r="U9" s="56" t="n"/>
      <c r="Y9" s="56">
        <f>Y10-AA9*2^Z9</f>
        <v/>
      </c>
      <c r="Z9" s="56" t="n">
        <v>6</v>
      </c>
      <c r="AA9" s="56">
        <f>ROUNDDOWN(Y10/2^Z9,0)</f>
        <v/>
      </c>
    </row>
    <row r="10" spans="1:27">
      <c r="A10" t="n">
        <v>7</v>
      </c>
      <c r="B10">
        <f>'ASSY Config'!B10</f>
        <v/>
      </c>
      <c r="D10" s="56">
        <f>B10*2^A10</f>
        <v/>
      </c>
      <c r="F10" s="56" t="n">
        <v>7</v>
      </c>
      <c r="G10" s="2" t="n">
        <v>7</v>
      </c>
      <c r="I10" t="s">
        <v>87</v>
      </c>
      <c r="Q10" s="57" t="s">
        <v>88</v>
      </c>
      <c r="R10" s="56" t="n">
        <v>7</v>
      </c>
      <c r="Y10" s="56">
        <f>Y11-AA10*2^Z10</f>
        <v/>
      </c>
      <c r="Z10" s="56" t="n">
        <v>7</v>
      </c>
      <c r="AA10" s="56">
        <f>ROUNDDOWN(Y11/2^Z10,0)</f>
        <v/>
      </c>
    </row>
    <row r="11" spans="1:27">
      <c r="A11" t="n">
        <v>8</v>
      </c>
      <c r="B11">
        <f>'ASSY Config'!B11</f>
        <v/>
      </c>
      <c r="D11" s="56">
        <f>B11*2^A11</f>
        <v/>
      </c>
      <c r="F11" s="56" t="n">
        <v>8</v>
      </c>
      <c r="G11" s="2" t="n">
        <v>8</v>
      </c>
      <c r="I11" s="3">
        <f>K7&amp;K6&amp;K5&amp;K4&amp;K3</f>
        <v/>
      </c>
      <c r="Q11" s="57" t="s">
        <v>89</v>
      </c>
      <c r="R11" s="56" t="n">
        <v>8</v>
      </c>
      <c r="Y11" s="56">
        <f>Y12-AA11*2^Z11</f>
        <v/>
      </c>
      <c r="Z11" s="56" t="n">
        <v>8</v>
      </c>
      <c r="AA11" s="56">
        <f>ROUNDDOWN(Y12/2^Z11,0)</f>
        <v/>
      </c>
    </row>
    <row r="12" spans="1:27">
      <c r="A12" t="n">
        <v>9</v>
      </c>
      <c r="B12">
        <f>'ASSY Config'!B12</f>
        <v/>
      </c>
      <c r="D12" s="56">
        <f>B12*2^A12</f>
        <v/>
      </c>
      <c r="F12" s="56" t="n">
        <v>9</v>
      </c>
      <c r="G12" s="2" t="n">
        <v>9</v>
      </c>
      <c r="Q12" s="57" t="s">
        <v>90</v>
      </c>
      <c r="R12" s="56" t="n">
        <v>9</v>
      </c>
      <c r="Y12" s="56">
        <f>Y13-AA12*2^Z12</f>
        <v/>
      </c>
      <c r="Z12" s="56" t="n">
        <v>9</v>
      </c>
      <c r="AA12" s="56">
        <f>ROUNDDOWN(Y13/2^Z12,0)</f>
        <v/>
      </c>
    </row>
    <row r="13" spans="1:27">
      <c r="A13" t="n">
        <v>10</v>
      </c>
      <c r="B13">
        <f>'ASSY Config'!B13</f>
        <v/>
      </c>
      <c r="D13" s="56">
        <f>B13*2^A13</f>
        <v/>
      </c>
      <c r="F13" s="56" t="n">
        <v>10</v>
      </c>
      <c r="G13" s="56" t="s">
        <v>91</v>
      </c>
      <c r="Q13" s="56" t="s">
        <v>91</v>
      </c>
      <c r="R13" s="56" t="n">
        <v>10</v>
      </c>
      <c r="Y13" s="56">
        <f>Y14-AA13*2^Z13</f>
        <v/>
      </c>
      <c r="Z13" s="56" t="n">
        <v>10</v>
      </c>
      <c r="AA13" s="56">
        <f>ROUNDDOWN(Y14/2^Z13,0)</f>
        <v/>
      </c>
    </row>
    <row r="14" spans="1:27">
      <c r="A14" t="n">
        <v>11</v>
      </c>
      <c r="B14">
        <f>'ASSY Config'!B14</f>
        <v/>
      </c>
      <c r="D14" s="56">
        <f>B14*2^A14</f>
        <v/>
      </c>
      <c r="F14" s="56" t="n">
        <v>11</v>
      </c>
      <c r="G14" s="56" t="s">
        <v>92</v>
      </c>
      <c r="Q14" s="56" t="s">
        <v>92</v>
      </c>
      <c r="R14" s="56" t="n">
        <v>11</v>
      </c>
      <c r="Y14" s="56">
        <f>Y15-AA14*2^Z14</f>
        <v/>
      </c>
      <c r="Z14" s="56" t="n">
        <v>11</v>
      </c>
      <c r="AA14" s="56">
        <f>ROUNDDOWN(Y15/2^Z14,0)</f>
        <v/>
      </c>
    </row>
    <row r="15" spans="1:27">
      <c r="A15" t="n">
        <v>12</v>
      </c>
      <c r="B15">
        <f>'ASSY Config'!B15</f>
        <v/>
      </c>
      <c r="D15" s="56">
        <f>B15*2^A15</f>
        <v/>
      </c>
      <c r="F15" s="56" t="n">
        <v>12</v>
      </c>
      <c r="G15" s="56" t="s">
        <v>93</v>
      </c>
      <c r="Q15" s="56" t="s">
        <v>93</v>
      </c>
      <c r="R15" s="56" t="n">
        <v>12</v>
      </c>
      <c r="Y15" s="56">
        <f>Y16-AA15*2^Z15</f>
        <v/>
      </c>
      <c r="Z15" s="56" t="n">
        <v>12</v>
      </c>
      <c r="AA15" s="56">
        <f>ROUNDDOWN(Y16/2^Z15,0)</f>
        <v/>
      </c>
    </row>
    <row r="16" spans="1:27">
      <c r="A16" t="n">
        <v>13</v>
      </c>
      <c r="B16">
        <f>'ASSY Config'!B16</f>
        <v/>
      </c>
      <c r="D16" s="56">
        <f>B16*2^A16</f>
        <v/>
      </c>
      <c r="F16" s="56" t="n">
        <v>13</v>
      </c>
      <c r="G16" s="56" t="s">
        <v>94</v>
      </c>
      <c r="Q16" s="56" t="s">
        <v>94</v>
      </c>
      <c r="R16" s="56" t="n">
        <v>13</v>
      </c>
      <c r="Y16" s="56">
        <f>Y17-AA16*2^Z16</f>
        <v/>
      </c>
      <c r="Z16" s="56" t="n">
        <v>13</v>
      </c>
      <c r="AA16" s="56">
        <f>ROUNDDOWN(Y17/2^Z16,0)</f>
        <v/>
      </c>
    </row>
    <row r="17" spans="1:27">
      <c r="A17" t="n">
        <v>14</v>
      </c>
      <c r="B17">
        <f>'ASSY Config'!B17</f>
        <v/>
      </c>
      <c r="D17" s="56">
        <f>B17*2^A17</f>
        <v/>
      </c>
      <c r="F17" s="56" t="n">
        <v>14</v>
      </c>
      <c r="G17" s="56" t="s">
        <v>95</v>
      </c>
      <c r="Q17" s="56" t="s">
        <v>95</v>
      </c>
      <c r="R17" s="56" t="n">
        <v>14</v>
      </c>
      <c r="Y17" s="56">
        <f>Y18-AA17*2^Z17</f>
        <v/>
      </c>
      <c r="Z17" s="56" t="n">
        <v>14</v>
      </c>
      <c r="AA17" s="56">
        <f>ROUNDDOWN(Y18/2^Z17,0)</f>
        <v/>
      </c>
    </row>
    <row r="18" spans="1:27">
      <c r="A18" t="n">
        <v>15</v>
      </c>
      <c r="B18">
        <f>'ASSY Config'!B18</f>
        <v/>
      </c>
      <c r="D18" s="56">
        <f>B18*2^A18</f>
        <v/>
      </c>
      <c r="F18" s="56" t="n">
        <v>15</v>
      </c>
      <c r="G18" s="56" t="s">
        <v>96</v>
      </c>
      <c r="Q18" s="56" t="s">
        <v>96</v>
      </c>
      <c r="R18" s="56" t="n">
        <v>15</v>
      </c>
      <c r="Y18" s="56">
        <f>Y19-AA18*2^Z18</f>
        <v/>
      </c>
      <c r="Z18" s="56" t="n">
        <v>15</v>
      </c>
      <c r="AA18" s="56">
        <f>ROUNDDOWN(Y19/2^Z18,0)</f>
        <v/>
      </c>
    </row>
    <row r="19" spans="1:27">
      <c r="A19" t="n">
        <v>16</v>
      </c>
      <c r="B19">
        <f>'ASSY Config'!B19</f>
        <v/>
      </c>
      <c r="D19" s="56">
        <f>B19*2^A19</f>
        <v/>
      </c>
      <c r="F19" s="56" t="n">
        <v>16</v>
      </c>
      <c r="G19" s="56" t="s">
        <v>97</v>
      </c>
      <c r="Q19" s="56" t="s">
        <v>97</v>
      </c>
      <c r="R19" s="56" t="n">
        <v>16</v>
      </c>
      <c r="Y19" s="56">
        <f>Y20-AA19*2^Z19</f>
        <v/>
      </c>
      <c r="Z19" s="56" t="n">
        <v>16</v>
      </c>
      <c r="AA19" s="56">
        <f>ROUNDDOWN(Y20/2^Z19,0)</f>
        <v/>
      </c>
    </row>
    <row r="20" spans="1:27">
      <c r="A20" t="n">
        <v>17</v>
      </c>
      <c r="B20">
        <f>'ASSY Config'!B20</f>
        <v/>
      </c>
      <c r="D20" s="56">
        <f>B20*2^A20</f>
        <v/>
      </c>
      <c r="F20" s="56" t="n">
        <v>17</v>
      </c>
      <c r="G20" s="56" t="s">
        <v>98</v>
      </c>
      <c r="Q20" s="56" t="s">
        <v>98</v>
      </c>
      <c r="R20" s="56" t="n">
        <v>17</v>
      </c>
      <c r="Y20" s="56">
        <f>Y21-AA20*2^Z20</f>
        <v/>
      </c>
      <c r="Z20" s="56" t="n">
        <v>17</v>
      </c>
      <c r="AA20" s="56">
        <f>ROUNDDOWN(Y21/2^Z20,0)</f>
        <v/>
      </c>
    </row>
    <row r="21" spans="1:27">
      <c r="A21" t="n">
        <v>18</v>
      </c>
      <c r="B21">
        <f>'ASSY Config'!B21</f>
        <v/>
      </c>
      <c r="D21" s="56">
        <f>B21*2^A21</f>
        <v/>
      </c>
      <c r="F21" s="56" t="n">
        <v>18</v>
      </c>
      <c r="G21" s="56" t="s">
        <v>99</v>
      </c>
      <c r="Q21" s="56" t="s">
        <v>99</v>
      </c>
      <c r="R21" s="56" t="n">
        <v>18</v>
      </c>
      <c r="Y21" s="56">
        <f>Y22-AA21*2^Z21</f>
        <v/>
      </c>
      <c r="Z21" s="56" t="n">
        <v>18</v>
      </c>
      <c r="AA21" s="56">
        <f>ROUNDDOWN(Y22/2^Z21,0)</f>
        <v/>
      </c>
    </row>
    <row r="22" spans="1:27">
      <c r="A22" t="n">
        <v>19</v>
      </c>
      <c r="B22">
        <f>'ASSY Config'!B22</f>
        <v/>
      </c>
      <c r="D22" s="56">
        <f>B22*2^A22</f>
        <v/>
      </c>
      <c r="F22" s="56" t="n">
        <v>19</v>
      </c>
      <c r="G22" s="56" t="s">
        <v>100</v>
      </c>
      <c r="Q22" s="56" t="s">
        <v>100</v>
      </c>
      <c r="R22" s="56" t="n">
        <v>19</v>
      </c>
      <c r="Y22" s="56">
        <f>Y23-AA22*2^Z22</f>
        <v/>
      </c>
      <c r="Z22" s="56" t="n">
        <v>19</v>
      </c>
      <c r="AA22" s="56">
        <f>ROUNDDOWN(Y23/2^Z22,0)</f>
        <v/>
      </c>
    </row>
    <row r="23" spans="1:27">
      <c r="A23" t="n">
        <v>20</v>
      </c>
      <c r="B23">
        <f>'ASSY Config'!B23</f>
        <v/>
      </c>
      <c r="D23" s="56">
        <f>B23*2^A23</f>
        <v/>
      </c>
      <c r="F23" s="56" t="n">
        <v>20</v>
      </c>
      <c r="G23" s="56" t="s">
        <v>101</v>
      </c>
      <c r="Q23" s="56" t="s">
        <v>101</v>
      </c>
      <c r="R23" s="56" t="n">
        <v>20</v>
      </c>
      <c r="Y23" s="56">
        <f>Y24-AA23*2^Z23</f>
        <v/>
      </c>
      <c r="Z23" s="56" t="n">
        <v>20</v>
      </c>
      <c r="AA23" s="56">
        <f>ROUNDDOWN(Y24/2^Z23,0)</f>
        <v/>
      </c>
    </row>
    <row r="24" spans="1:27">
      <c r="A24" t="n">
        <v>21</v>
      </c>
      <c r="B24">
        <f>'ASSY Config'!B24</f>
        <v/>
      </c>
      <c r="D24" s="56">
        <f>B24*2^A24</f>
        <v/>
      </c>
      <c r="F24" s="56" t="n">
        <v>21</v>
      </c>
      <c r="G24" s="56" t="s">
        <v>102</v>
      </c>
      <c r="Q24" s="56" t="s">
        <v>102</v>
      </c>
      <c r="R24" s="56" t="n">
        <v>21</v>
      </c>
      <c r="Y24" s="56">
        <f>Y25-AA24*2^Z24</f>
        <v/>
      </c>
      <c r="Z24" s="56" t="n">
        <v>21</v>
      </c>
      <c r="AA24" s="56">
        <f>ROUNDDOWN(Y25/2^Z24,0)</f>
        <v/>
      </c>
    </row>
    <row r="25" spans="1:27">
      <c r="A25" t="n">
        <v>22</v>
      </c>
      <c r="B25">
        <f>'ASSY Config'!B25</f>
        <v/>
      </c>
      <c r="D25" s="56">
        <f>B25*2^A25</f>
        <v/>
      </c>
      <c r="F25" s="56" t="n">
        <v>22</v>
      </c>
      <c r="G25" s="56" t="s">
        <v>103</v>
      </c>
      <c r="Q25" s="56" t="s">
        <v>103</v>
      </c>
      <c r="R25" s="56" t="n">
        <v>22</v>
      </c>
      <c r="Y25" s="56">
        <f>Y26-AA25*2^Z25</f>
        <v/>
      </c>
      <c r="Z25" s="56" t="n">
        <v>22</v>
      </c>
      <c r="AA25" s="56">
        <f>ROUNDDOWN(Y26/2^Z25,0)</f>
        <v/>
      </c>
    </row>
    <row r="26" spans="1:27">
      <c r="A26" t="n">
        <v>23</v>
      </c>
      <c r="B26">
        <f>'ASSY Config'!B26</f>
        <v/>
      </c>
      <c r="D26" s="56">
        <f>B26*2^A26</f>
        <v/>
      </c>
      <c r="F26" s="56" t="n">
        <v>23</v>
      </c>
      <c r="G26" s="56" t="s">
        <v>104</v>
      </c>
      <c r="Q26" s="56" t="s">
        <v>104</v>
      </c>
      <c r="R26" s="56" t="n">
        <v>23</v>
      </c>
      <c r="Y26" s="56">
        <f>W3-AA26*2^Z26</f>
        <v/>
      </c>
      <c r="Z26" s="56" t="n">
        <v>23</v>
      </c>
      <c r="AA26" s="56">
        <f>ROUNDDOWN(Y27/2^Z26,0)</f>
        <v/>
      </c>
    </row>
    <row r="27" spans="1:27">
      <c r="F27" s="56" t="n">
        <v>24</v>
      </c>
      <c r="G27" s="56" t="s">
        <v>105</v>
      </c>
      <c r="Q27" s="56" t="s">
        <v>105</v>
      </c>
      <c r="R27" s="56" t="n">
        <v>24</v>
      </c>
    </row>
    <row r="28" spans="1:27">
      <c r="F28" s="56" t="n">
        <v>25</v>
      </c>
      <c r="G28" s="56" t="s">
        <v>106</v>
      </c>
      <c r="Q28" s="56" t="s">
        <v>106</v>
      </c>
      <c r="R28" s="56" t="n">
        <v>25</v>
      </c>
    </row>
    <row r="29" spans="1:27">
      <c r="F29" s="56" t="n">
        <v>26</v>
      </c>
      <c r="G29" s="56" t="s">
        <v>107</v>
      </c>
      <c r="Q29" s="56" t="s">
        <v>107</v>
      </c>
      <c r="R29" s="56" t="n">
        <v>26</v>
      </c>
    </row>
    <row r="30" spans="1:27">
      <c r="F30" s="56" t="n">
        <v>27</v>
      </c>
      <c r="G30" s="56" t="s">
        <v>108</v>
      </c>
      <c r="Q30" s="56" t="s">
        <v>108</v>
      </c>
      <c r="R30" s="56" t="n">
        <v>27</v>
      </c>
    </row>
    <row r="31" spans="1:27">
      <c r="F31" s="56" t="n">
        <v>28</v>
      </c>
      <c r="G31" s="56" t="s">
        <v>109</v>
      </c>
      <c r="Q31" s="56" t="s">
        <v>109</v>
      </c>
      <c r="R31" s="56" t="n">
        <v>28</v>
      </c>
    </row>
    <row r="32" spans="1:27">
      <c r="F32" s="56" t="n">
        <v>29</v>
      </c>
      <c r="G32" s="56" t="s">
        <v>110</v>
      </c>
      <c r="Q32" s="56" t="s">
        <v>110</v>
      </c>
      <c r="R32" s="56" t="n">
        <v>29</v>
      </c>
    </row>
    <row r="33" spans="1:27">
      <c r="F33" s="56" t="n"/>
      <c r="G33" s="56" t="n"/>
      <c r="Q33" s="56" t="n"/>
      <c r="R33" s="56" t="n"/>
    </row>
    <row r="34" spans="1:27">
      <c r="F34" s="56" t="n"/>
      <c r="Q34" s="56" t="n"/>
      <c r="R34" s="56" t="n"/>
    </row>
    <row r="35" spans="1:27">
      <c r="F35" s="56" t="n"/>
      <c r="Q35" s="56" t="n"/>
      <c r="R35" s="56" t="n"/>
    </row>
    <row r="36" spans="1:27">
      <c r="F36" s="56" t="n"/>
      <c r="Q36" s="56" t="n"/>
      <c r="R36" s="56" t="n"/>
    </row>
    <row r="37" spans="1:27">
      <c r="F37" s="56" t="n"/>
      <c r="Q37" s="56" t="n"/>
      <c r="R37" s="56" t="n"/>
    </row>
    <row r="38" spans="1:27">
      <c r="F38" s="56" t="n"/>
      <c r="Q38" s="56" t="n"/>
      <c r="R38" s="56" t="n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pageMargins bottom="0.75" footer="0.3" header="0.3" left="0.7" right="0.7" top="0.75"/>
  <pageSetup horizontalDpi="0" orientation="portrait" paperSize="9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C32" sqref="C32"/>
    </sheetView>
  </sheetViews>
  <sheetFormatPr baseColWidth="8" defaultRowHeight="15" outlineLevelCol="0"/>
  <cols>
    <col bestFit="1" customWidth="1" max="2" min="2" style="33" width="61.7109375"/>
    <col bestFit="1" customWidth="1" max="3" min="3" style="33" width="65.140625"/>
  </cols>
  <sheetData>
    <row r="1" spans="1:3">
      <c r="A1" t="s">
        <v>111</v>
      </c>
      <c r="B1" t="s">
        <v>112</v>
      </c>
      <c r="C1" t="s">
        <v>113</v>
      </c>
    </row>
    <row r="2" spans="1:3">
      <c r="A2" t="n">
        <v>0</v>
      </c>
      <c r="B2" s="1" t="s">
        <v>114</v>
      </c>
      <c r="C2" t="s">
        <v>115</v>
      </c>
    </row>
    <row r="3" spans="1:3">
      <c r="A3" t="n">
        <v>1</v>
      </c>
      <c r="B3" s="1" t="s">
        <v>116</v>
      </c>
      <c r="C3" t="s">
        <v>117</v>
      </c>
    </row>
    <row r="4" spans="1:3">
      <c r="A4" t="n">
        <v>2</v>
      </c>
      <c r="B4" s="1" t="s">
        <v>118</v>
      </c>
      <c r="C4" t="s">
        <v>119</v>
      </c>
    </row>
    <row r="5" spans="1:3">
      <c r="A5" t="n">
        <v>3</v>
      </c>
      <c r="B5" s="1" t="s">
        <v>120</v>
      </c>
      <c r="C5" t="s">
        <v>121</v>
      </c>
    </row>
    <row r="6" spans="1:3">
      <c r="A6" t="n">
        <v>4</v>
      </c>
      <c r="B6" s="1" t="s">
        <v>120</v>
      </c>
      <c r="C6" t="s">
        <v>122</v>
      </c>
    </row>
    <row r="7" spans="1:3">
      <c r="A7" t="n">
        <v>5</v>
      </c>
      <c r="B7" s="1" t="s">
        <v>123</v>
      </c>
      <c r="C7" t="s">
        <v>124</v>
      </c>
    </row>
    <row r="8" spans="1:3">
      <c r="A8" t="n">
        <v>6</v>
      </c>
      <c r="B8" s="1" t="s">
        <v>123</v>
      </c>
      <c r="C8" t="s">
        <v>124</v>
      </c>
    </row>
    <row r="9" spans="1:3">
      <c r="A9" t="n">
        <v>7</v>
      </c>
      <c r="B9" s="1" t="s">
        <v>123</v>
      </c>
      <c r="C9" t="s">
        <v>124</v>
      </c>
    </row>
    <row r="10" spans="1:3">
      <c r="A10" t="n">
        <v>8</v>
      </c>
      <c r="B10" s="1" t="s">
        <v>123</v>
      </c>
      <c r="C10" t="s">
        <v>124</v>
      </c>
    </row>
    <row r="11" spans="1:3">
      <c r="A11" t="n">
        <v>9</v>
      </c>
      <c r="B11" s="1" t="s">
        <v>123</v>
      </c>
      <c r="C11" t="s">
        <v>124</v>
      </c>
    </row>
    <row r="12" spans="1:3">
      <c r="A12" t="n">
        <v>10</v>
      </c>
      <c r="B12" s="1" t="s">
        <v>123</v>
      </c>
      <c r="C12" t="s">
        <v>124</v>
      </c>
    </row>
    <row r="13" spans="1:3">
      <c r="A13" t="n">
        <v>11</v>
      </c>
      <c r="B13" s="1" t="s">
        <v>123</v>
      </c>
      <c r="C13" t="s">
        <v>124</v>
      </c>
    </row>
    <row r="14" spans="1:3">
      <c r="A14" t="n">
        <v>12</v>
      </c>
      <c r="B14" s="1" t="s">
        <v>123</v>
      </c>
      <c r="C14" t="s">
        <v>124</v>
      </c>
    </row>
    <row r="15" spans="1:3">
      <c r="A15" t="n">
        <v>13</v>
      </c>
      <c r="B15" s="1" t="s">
        <v>123</v>
      </c>
      <c r="C15" t="s">
        <v>124</v>
      </c>
    </row>
    <row r="16" spans="1:3">
      <c r="A16" t="n">
        <v>14</v>
      </c>
      <c r="B16" s="1" t="s">
        <v>123</v>
      </c>
      <c r="C16" t="s">
        <v>124</v>
      </c>
    </row>
    <row r="17" spans="1:3">
      <c r="A17" t="n">
        <v>15</v>
      </c>
      <c r="B17" s="1" t="s">
        <v>123</v>
      </c>
      <c r="C17" t="s">
        <v>124</v>
      </c>
    </row>
    <row r="18" spans="1:3">
      <c r="A18" t="n">
        <v>16</v>
      </c>
      <c r="B18" s="1" t="s">
        <v>123</v>
      </c>
      <c r="C18" t="s">
        <v>124</v>
      </c>
    </row>
    <row r="19" spans="1:3">
      <c r="A19" t="n">
        <v>17</v>
      </c>
      <c r="B19" s="1" t="s">
        <v>123</v>
      </c>
      <c r="C19" t="s">
        <v>124</v>
      </c>
    </row>
    <row r="20" spans="1:3">
      <c r="A20" t="n">
        <v>18</v>
      </c>
      <c r="B20" s="1" t="s">
        <v>123</v>
      </c>
      <c r="C20" t="s">
        <v>124</v>
      </c>
    </row>
    <row r="21" spans="1:3">
      <c r="A21" t="n">
        <v>19</v>
      </c>
      <c r="B21" s="1" t="s">
        <v>123</v>
      </c>
      <c r="C21" t="s">
        <v>124</v>
      </c>
    </row>
    <row r="22" spans="1:3">
      <c r="A22" t="n">
        <v>20</v>
      </c>
      <c r="B22" s="1" t="s">
        <v>123</v>
      </c>
      <c r="C22" t="s">
        <v>124</v>
      </c>
    </row>
    <row r="23" spans="1:3">
      <c r="A23" t="n">
        <v>21</v>
      </c>
      <c r="B23" s="1" t="s">
        <v>123</v>
      </c>
      <c r="C23" t="s">
        <v>124</v>
      </c>
    </row>
    <row r="24" spans="1:3">
      <c r="A24" t="n">
        <v>22</v>
      </c>
      <c r="B24" s="1" t="s">
        <v>123</v>
      </c>
      <c r="C24" t="s">
        <v>124</v>
      </c>
    </row>
    <row r="25" spans="1:3">
      <c r="A25" t="n">
        <v>23</v>
      </c>
      <c r="B25" s="1" t="s">
        <v>123</v>
      </c>
      <c r="C25" t="s">
        <v>125</v>
      </c>
    </row>
    <row r="26" spans="1:3">
      <c r="B26" t="s">
        <v>123</v>
      </c>
    </row>
    <row r="27" spans="1:3">
      <c r="B27" t="s">
        <v>123</v>
      </c>
    </row>
    <row r="28" spans="1:3">
      <c r="B28" s="1" t="s">
        <v>123</v>
      </c>
    </row>
    <row r="29" spans="1:3">
      <c r="B29" s="1" t="s">
        <v>123</v>
      </c>
    </row>
    <row r="30" spans="1:3">
      <c r="B30" s="1" t="s">
        <v>123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Asteria</dc:creator>
  <dcterms:created xmlns:dcterms="http://purl.org/dc/terms/" xmlns:xsi="http://www.w3.org/2001/XMLSchema-instance" xsi:type="dcterms:W3CDTF">2018-01-21T22:30:46Z</dcterms:created>
  <dcterms:modified xmlns:dcterms="http://purl.org/dc/terms/" xmlns:xsi="http://www.w3.org/2001/XMLSchema-instance" xsi:type="dcterms:W3CDTF">2018-07-11T05:15:30Z</dcterms:modified>
  <cp:lastModifiedBy>Asteria</cp:lastModifiedBy>
</cp:coreProperties>
</file>