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umpkin\Altium_docs\test folder (01234A)\"/>
    </mc:Choice>
  </mc:AlternateContent>
  <bookViews>
    <workbookView xWindow="0" yWindow="0" windowWidth="28800" windowHeight="12435" activeTab="1"/>
  </bookViews>
  <sheets>
    <sheet name="ASSY REV" sheetId="1" r:id="rId1"/>
    <sheet name="BOM" sheetId="2" r:id="rId2"/>
    <sheet name="Encoding" sheetId="3" state="hidden" r:id="rId3"/>
    <sheet name="Options" sheetId="4" state="hidden" r:id="rId4"/>
  </sheets>
  <calcPr calcId="152511"/>
</workbook>
</file>

<file path=xl/calcChain.xml><?xml version="1.0" encoding="utf-8"?>
<calcChain xmlns="http://schemas.openxmlformats.org/spreadsheetml/2006/main">
  <c r="AA26" i="3" l="1"/>
  <c r="F26" i="1" s="1"/>
  <c r="G26" i="1" s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9" i="3"/>
  <c r="D9" i="3" s="1"/>
  <c r="B8" i="3"/>
  <c r="D8" i="3" s="1"/>
  <c r="O7" i="3"/>
  <c r="T7" i="3" s="1"/>
  <c r="U7" i="3" s="1"/>
  <c r="I7" i="3"/>
  <c r="D7" i="3"/>
  <c r="B7" i="3"/>
  <c r="I6" i="3"/>
  <c r="B6" i="3"/>
  <c r="D6" i="3" s="1"/>
  <c r="O5" i="3"/>
  <c r="T5" i="3" s="1"/>
  <c r="U5" i="3" s="1"/>
  <c r="I5" i="3"/>
  <c r="D5" i="3"/>
  <c r="B5" i="3"/>
  <c r="I4" i="3"/>
  <c r="B4" i="3"/>
  <c r="D4" i="3" s="1"/>
  <c r="O3" i="3"/>
  <c r="T3" i="3" s="1"/>
  <c r="U3" i="3" s="1"/>
  <c r="M3" i="3"/>
  <c r="O4" i="3" s="1"/>
  <c r="T4" i="3" s="1"/>
  <c r="U4" i="3" s="1"/>
  <c r="I3" i="3"/>
  <c r="B3" i="3"/>
  <c r="D3" i="3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" i="3" l="1"/>
  <c r="O6" i="3"/>
  <c r="T6" i="3" s="1"/>
  <c r="U6" i="3" s="1"/>
  <c r="W3" i="3" s="1"/>
  <c r="Y26" i="3" s="1"/>
  <c r="O8" i="3"/>
  <c r="T8" i="3" s="1"/>
  <c r="U8" i="3" s="1"/>
  <c r="AA25" i="3" l="1"/>
  <c r="F25" i="1" s="1"/>
  <c r="G25" i="1" s="1"/>
  <c r="J7" i="3"/>
  <c r="K7" i="3" s="1"/>
  <c r="J6" i="3" l="1"/>
  <c r="Y25" i="3"/>
  <c r="AA24" i="3" l="1"/>
  <c r="F24" i="1" s="1"/>
  <c r="G24" i="1" s="1"/>
  <c r="K6" i="3"/>
  <c r="J5" i="3"/>
  <c r="K5" i="3" l="1"/>
  <c r="J4" i="3"/>
  <c r="Y24" i="3"/>
  <c r="AA23" i="3" l="1"/>
  <c r="F23" i="1" s="1"/>
  <c r="G23" i="1" s="1"/>
  <c r="Y23" i="3"/>
  <c r="K4" i="3"/>
  <c r="J3" i="3"/>
  <c r="K3" i="3" s="1"/>
  <c r="I11" i="3" l="1"/>
  <c r="C2" i="1" s="1"/>
  <c r="AA22" i="3"/>
  <c r="F22" i="1" s="1"/>
  <c r="G22" i="1" s="1"/>
  <c r="Y22" i="3" l="1"/>
  <c r="AA21" i="3" l="1"/>
  <c r="F21" i="1" s="1"/>
  <c r="G21" i="1" s="1"/>
  <c r="Y21" i="3"/>
  <c r="AA20" i="3" l="1"/>
  <c r="F20" i="1" s="1"/>
  <c r="G20" i="1" s="1"/>
  <c r="Y20" i="3" l="1"/>
  <c r="AA19" i="3" l="1"/>
  <c r="F19" i="1" s="1"/>
  <c r="G19" i="1" s="1"/>
  <c r="Y19" i="3" l="1"/>
  <c r="AA18" i="3" l="1"/>
  <c r="F18" i="1" s="1"/>
  <c r="G18" i="1" s="1"/>
  <c r="Y18" i="3" l="1"/>
  <c r="AA17" i="3" l="1"/>
  <c r="F17" i="1" s="1"/>
  <c r="G17" i="1" s="1"/>
  <c r="Y17" i="3" l="1"/>
  <c r="AA16" i="3" l="1"/>
  <c r="F16" i="1" s="1"/>
  <c r="G16" i="1" s="1"/>
  <c r="Y16" i="3" l="1"/>
  <c r="AA15" i="3" l="1"/>
  <c r="F15" i="1" s="1"/>
  <c r="G15" i="1" s="1"/>
  <c r="Y15" i="3"/>
  <c r="AA14" i="3" l="1"/>
  <c r="F14" i="1" s="1"/>
  <c r="G14" i="1" s="1"/>
  <c r="Y14" i="3" l="1"/>
  <c r="AA13" i="3" l="1"/>
  <c r="F13" i="1" s="1"/>
  <c r="G13" i="1" s="1"/>
  <c r="Y13" i="3"/>
  <c r="AA12" i="3" l="1"/>
  <c r="F12" i="1" s="1"/>
  <c r="G12" i="1" s="1"/>
  <c r="Y12" i="3" l="1"/>
  <c r="AA11" i="3" l="1"/>
  <c r="F11" i="1" s="1"/>
  <c r="G11" i="1" s="1"/>
  <c r="Y11" i="3"/>
  <c r="AA10" i="3" l="1"/>
  <c r="F10" i="1" s="1"/>
  <c r="G10" i="1" s="1"/>
  <c r="Y10" i="3" l="1"/>
  <c r="AA9" i="3" l="1"/>
  <c r="F9" i="1" s="1"/>
  <c r="G9" i="1" s="1"/>
  <c r="Y9" i="3"/>
  <c r="AA8" i="3" l="1"/>
  <c r="F8" i="1" s="1"/>
  <c r="G8" i="1" s="1"/>
  <c r="Y8" i="3"/>
  <c r="AA7" i="3" l="1"/>
  <c r="F7" i="1" s="1"/>
  <c r="G7" i="1" s="1"/>
  <c r="Y7" i="3" l="1"/>
  <c r="AA6" i="3" l="1"/>
  <c r="F6" i="1" s="1"/>
  <c r="G6" i="1" s="1"/>
  <c r="Y6" i="3"/>
  <c r="AA5" i="3" l="1"/>
  <c r="F5" i="1" s="1"/>
  <c r="G5" i="1" s="1"/>
  <c r="Y5" i="3"/>
  <c r="AA4" i="3" l="1"/>
  <c r="F4" i="1" s="1"/>
  <c r="G4" i="1" s="1"/>
  <c r="Y4" i="3"/>
  <c r="AA3" i="3" l="1"/>
  <c r="F3" i="1" s="1"/>
  <c r="G3" i="1" s="1"/>
  <c r="Y3" i="3" l="1"/>
</calcChain>
</file>

<file path=xl/sharedStrings.xml><?xml version="1.0" encoding="utf-8"?>
<sst xmlns="http://schemas.openxmlformats.org/spreadsheetml/2006/main" count="184" uniqueCount="103">
  <si>
    <t>Encoding:</t>
  </si>
  <si>
    <t>Encoded Value</t>
  </si>
  <si>
    <t>Decoding:</t>
  </si>
  <si>
    <t>bit</t>
  </si>
  <si>
    <t>Input</t>
  </si>
  <si>
    <t>Output</t>
  </si>
  <si>
    <t>00000</t>
  </si>
  <si>
    <t>Bill of Materials</t>
  </si>
  <si>
    <t>Battery Bus Interface</t>
  </si>
  <si>
    <t>REV</t>
  </si>
  <si>
    <t>B</t>
  </si>
  <si>
    <t>Source Data From:</t>
  </si>
  <si>
    <t>Battery Bus Interface REVB.PrjPcb</t>
  </si>
  <si>
    <t>Total Price</t>
  </si>
  <si>
    <t>Creation Date:</t>
  </si>
  <si>
    <t>4/04/2018</t>
  </si>
  <si>
    <t>Designator</t>
  </si>
  <si>
    <t>DNP Designators</t>
  </si>
  <si>
    <t>Description</t>
  </si>
  <si>
    <t>Quantity</t>
  </si>
  <si>
    <t>Manufacturer 1</t>
  </si>
  <si>
    <t>Manufacturer Part Number 1</t>
  </si>
  <si>
    <t>Substitute Manufacturer Part Number</t>
  </si>
  <si>
    <t>Substitute Supplier Part Number</t>
  </si>
  <si>
    <t>Supplier 1</t>
  </si>
  <si>
    <t>Supplier Part Number 1</t>
  </si>
  <si>
    <t>Supplier Subtotal 1</t>
  </si>
  <si>
    <t>H1, H2</t>
  </si>
  <si>
    <t>Header PC/104 52-pin</t>
  </si>
  <si>
    <t>Samtec Inc.</t>
  </si>
  <si>
    <t>ESQ-126-39-G-D</t>
  </si>
  <si>
    <t>Digi-Key</t>
  </si>
  <si>
    <t>SAM10462-ND</t>
  </si>
  <si>
    <t>J164, J165</t>
  </si>
  <si>
    <t>Header M80 14POS RA</t>
  </si>
  <si>
    <t>Harwin Inc.</t>
  </si>
  <si>
    <t>M80-5401442</t>
  </si>
  <si>
    <t>952-1026-5-ND</t>
  </si>
  <si>
    <t>J167</t>
  </si>
  <si>
    <t>Header DF13-RA 4-Pin</t>
  </si>
  <si>
    <t>Hirose Electric Co Ltd</t>
  </si>
  <si>
    <t>DF13-4P-1.25H(50)</t>
  </si>
  <si>
    <t>H3352-ND</t>
  </si>
  <si>
    <t>bit value</t>
  </si>
  <si>
    <t>decimal value</t>
  </si>
  <si>
    <t>base 36 encoding</t>
  </si>
  <si>
    <t>"bit" values</t>
  </si>
  <si>
    <t>number value</t>
  </si>
  <si>
    <t>values</t>
  </si>
  <si>
    <t>base 36 decoding</t>
  </si>
  <si>
    <t>decimal number</t>
  </si>
  <si>
    <t>bit values</t>
  </si>
  <si>
    <t>0</t>
  </si>
  <si>
    <t>1</t>
  </si>
  <si>
    <t>2</t>
  </si>
  <si>
    <t>3</t>
  </si>
  <si>
    <t>4</t>
  </si>
  <si>
    <t>5</t>
  </si>
  <si>
    <t>6</t>
  </si>
  <si>
    <t>Encoded Value:</t>
  </si>
  <si>
    <t>7</t>
  </si>
  <si>
    <t>8</t>
  </si>
  <si>
    <t>9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</si>
  <si>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</si>
  <si>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</si>
  <si>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</si>
  <si>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</si>
  <si>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</si>
  <si>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</si>
  <si>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</si>
  <si>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</si>
  <si>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</si>
  <si>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</si>
  <si>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</si>
  <si>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</si>
  <si>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</si>
  <si>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</si>
  <si>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</si>
  <si>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</si>
  <si>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</si>
  <si>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</si>
  <si>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</si>
  <si>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</si>
  <si>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</si>
  <si>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</si>
  <si>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</si>
  <si>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</si>
  <si>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</si>
  <si>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Bit</t>
  </si>
  <si>
    <t>0 value</t>
  </si>
  <si>
    <t>1 value</t>
  </si>
  <si>
    <t>H1.1 and H2.1 are not placed</t>
  </si>
  <si>
    <t>H1.1 and H2.1 are placed</t>
  </si>
  <si>
    <t>R1 is placed allowing OFFVCC to shutdown the SupMCU</t>
  </si>
  <si>
    <t>R1 is not placed, protecting the SupMCU from OFFVCC</t>
  </si>
  <si>
    <t>R22 is placed allowing -RESET to reset the SupMCU</t>
  </si>
  <si>
    <t>R22 is not placed protecting the SupMCU from -RESET</t>
  </si>
  <si>
    <t>R9 is not placed</t>
  </si>
  <si>
    <t>R9 is placed</t>
  </si>
  <si>
    <t>H1.2, H2.2, H3 and H4 are not placed</t>
  </si>
  <si>
    <t>H1.2, H2.2, H3 and H4 are placed</t>
  </si>
  <si>
    <t xml:space="preserve"> </t>
  </si>
  <si>
    <t>No corresponding Assembly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</si>
</sst>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1"/>
  </cellStyleXfs>
  <cellXfs count="56">
    <xf numFmtId="0" fontId="0" fillId="0" borderId="0" xfId="0"/>
    <xf numFmtId="0" fontId="0" fillId="0" borderId="0" xfId="0" quotePrefix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Protection="1">
      <protection locked="0"/>
    </xf>
    <xf numFmtId="0" fontId="2" fillId="3" borderId="1" xfId="2" applyAlignment="1" applyProtection="1">
      <alignment horizontal="center"/>
      <protection locked="0"/>
    </xf>
    <xf numFmtId="0" fontId="3" fillId="0" borderId="0" xfId="0" applyFont="1"/>
    <xf numFmtId="0" fontId="5" fillId="2" borderId="0" xfId="1" applyFont="1" applyAlignment="1">
      <alignment horizontal="center"/>
    </xf>
    <xf numFmtId="49" fontId="5" fillId="2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3" borderId="1" xfId="2" applyFont="1" applyAlignment="1">
      <alignment horizontal="center"/>
    </xf>
    <xf numFmtId="0" fontId="6" fillId="0" borderId="2" xfId="0" applyFont="1" applyBorder="1" applyAlignment="1">
      <alignment vertical="center"/>
    </xf>
    <xf numFmtId="0" fontId="7" fillId="4" borderId="0" xfId="0" quotePrefix="1" applyFont="1" applyFill="1" applyAlignment="1">
      <alignment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0" fillId="4" borderId="3" xfId="0" applyFill="1" applyBorder="1" applyAlignment="1">
      <alignment vertical="top"/>
    </xf>
    <xf numFmtId="0" fontId="8" fillId="0" borderId="2" xfId="0" applyFont="1" applyBorder="1"/>
    <xf numFmtId="0" fontId="8" fillId="0" borderId="0" xfId="0" quotePrefix="1" applyFont="1" applyAlignment="1">
      <alignment horizontal="left"/>
    </xf>
    <xf numFmtId="0" fontId="9" fillId="4" borderId="0" xfId="0" applyFont="1" applyFill="1" applyAlignment="1">
      <alignment horizontal="right" vertical="center"/>
    </xf>
    <xf numFmtId="164" fontId="10" fillId="0" borderId="0" xfId="0" applyNumberFormat="1" applyFont="1" applyAlignment="1">
      <alignment horizontal="left" vertical="center"/>
    </xf>
    <xf numFmtId="0" fontId="8" fillId="0" borderId="0" xfId="0" applyFont="1"/>
    <xf numFmtId="0" fontId="0" fillId="0" borderId="3" xfId="0" applyBorder="1" applyAlignment="1">
      <alignment vertical="top"/>
    </xf>
    <xf numFmtId="0" fontId="8" fillId="0" borderId="4" xfId="0" applyFont="1" applyBorder="1"/>
    <xf numFmtId="0" fontId="8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8" fillId="0" borderId="6" xfId="0" applyFont="1" applyBorder="1"/>
    <xf numFmtId="0" fontId="11" fillId="0" borderId="2" xfId="0" applyFont="1" applyBorder="1"/>
    <xf numFmtId="0" fontId="0" fillId="0" borderId="5" xfId="0" quotePrefix="1" applyBorder="1" applyAlignment="1">
      <alignment horizontal="left"/>
    </xf>
    <xf numFmtId="0" fontId="0" fillId="0" borderId="7" xfId="0" applyBorder="1" applyAlignment="1">
      <alignment horizontal="left"/>
    </xf>
    <xf numFmtId="0" fontId="11" fillId="0" borderId="0" xfId="0" applyFont="1"/>
    <xf numFmtId="0" fontId="0" fillId="0" borderId="3" xfId="0" applyBorder="1"/>
    <xf numFmtId="0" fontId="0" fillId="0" borderId="2" xfId="0" applyBorder="1"/>
    <xf numFmtId="0" fontId="0" fillId="0" borderId="0" xfId="0"/>
    <xf numFmtId="0" fontId="8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9" fillId="4" borderId="8" xfId="0" quotePrefix="1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9" fillId="4" borderId="8" xfId="0" quotePrefix="1" applyFont="1" applyFill="1" applyBorder="1" applyAlignment="1">
      <alignment horizontal="left" vertical="center"/>
    </xf>
    <xf numFmtId="0" fontId="9" fillId="4" borderId="9" xfId="0" quotePrefix="1" applyFont="1" applyFill="1" applyBorder="1" applyAlignment="1">
      <alignment vertical="center"/>
    </xf>
    <xf numFmtId="14" fontId="0" fillId="0" borderId="0" xfId="0" applyNumberFormat="1" applyAlignment="1">
      <alignment vertical="top"/>
    </xf>
    <xf numFmtId="0" fontId="10" fillId="0" borderId="0" xfId="0" quotePrefix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quotePrefix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0" xfId="0" quotePrefix="1" applyFont="1" applyAlignment="1">
      <alignment vertical="top"/>
    </xf>
    <xf numFmtId="164" fontId="10" fillId="0" borderId="0" xfId="0" applyNumberFormat="1" applyFont="1" applyAlignment="1">
      <alignment vertical="top"/>
    </xf>
    <xf numFmtId="49" fontId="4" fillId="3" borderId="1" xfId="2" applyNumberFormat="1" applyFont="1" applyAlignment="1" applyProtection="1">
      <alignment horizontal="center"/>
      <protection locked="0"/>
    </xf>
    <xf numFmtId="0" fontId="10" fillId="0" borderId="10" xfId="0" quotePrefix="1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0" xfId="0" quotePrefix="1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/>
    </xf>
    <xf numFmtId="0" fontId="10" fillId="0" borderId="10" xfId="0" quotePrefix="1" applyFont="1" applyBorder="1" applyAlignment="1">
      <alignment vertical="top"/>
    </xf>
    <xf numFmtId="164" fontId="10" fillId="0" borderId="10" xfId="0" applyNumberFormat="1" applyFont="1" applyBorder="1" applyAlignment="1">
      <alignment vertical="top"/>
    </xf>
  </cellXfs>
  <cellStyles count="3">
    <cellStyle name="Good" xfId="1" builtinId="26"/>
    <cellStyle name="Input" xfId="2" builtinId="20"/>
    <cellStyle name="Normal" xfId="0" builtinId="0"/>
  </cellStyles>
  <dxfs count="2">
    <dxf>
      <font>
        <b/>
      </font>
      <fill>
        <patternFill>
          <bgColor rgb="FFFF6600"/>
        </patternFill>
      </fill>
    </dxf>
    <dxf>
      <font>
        <b/>
      </font>
      <fill>
        <patternFill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34" sqref="C34"/>
    </sheetView>
  </sheetViews>
  <sheetFormatPr defaultRowHeight="15" x14ac:dyDescent="0.25"/>
  <cols>
    <col min="1" max="2" width="9.140625" style="4" customWidth="1"/>
    <col min="3" max="3" width="77.42578125" style="4" customWidth="1"/>
    <col min="4" max="6" width="9.140625" style="4" customWidth="1"/>
    <col min="7" max="7" width="79.42578125" style="4" customWidth="1"/>
    <col min="8" max="13" width="9.140625" style="4" customWidth="1"/>
    <col min="14" max="16384" width="9.140625" style="4"/>
  </cols>
  <sheetData>
    <row r="1" spans="1:7" x14ac:dyDescent="0.25">
      <c r="A1" s="6" t="s">
        <v>0</v>
      </c>
      <c r="C1" s="7" t="s">
        <v>1</v>
      </c>
      <c r="E1" s="6" t="s">
        <v>2</v>
      </c>
      <c r="G1" s="10" t="s">
        <v>1</v>
      </c>
    </row>
    <row r="2" spans="1:7" x14ac:dyDescent="0.25">
      <c r="A2" t="s">
        <v>3</v>
      </c>
      <c r="B2" t="s">
        <v>4</v>
      </c>
      <c r="C2" s="8" t="str">
        <f>Encoding!I11</f>
        <v>00000</v>
      </c>
      <c r="E2" s="9" t="s">
        <v>3</v>
      </c>
      <c r="F2" s="7" t="s">
        <v>5</v>
      </c>
      <c r="G2" s="49" t="s">
        <v>6</v>
      </c>
    </row>
    <row r="3" spans="1:7" x14ac:dyDescent="0.25">
      <c r="A3" s="9">
        <v>0</v>
      </c>
      <c r="B3" s="5">
        <v>0</v>
      </c>
      <c r="C3" t="str">
        <f>IF(B3=0,Options!B2,Options!C2)</f>
        <v>H1.1 and H2.1 are not placed</v>
      </c>
      <c r="E3" s="9">
        <v>0</v>
      </c>
      <c r="F3" s="7">
        <f>Encoding!AA3</f>
        <v>0</v>
      </c>
      <c r="G3" t="str">
        <f>IF(F3=0,Options!B2,Options!C2)</f>
        <v>H1.1 and H2.1 are not placed</v>
      </c>
    </row>
    <row r="4" spans="1:7" x14ac:dyDescent="0.25">
      <c r="A4" s="9">
        <v>1</v>
      </c>
      <c r="B4" s="5">
        <v>0</v>
      </c>
      <c r="C4" t="str">
        <f>IF(B4=0,Options!B3,Options!C3)</f>
        <v>R1 is placed allowing OFFVCC to shutdown the SupMCU</v>
      </c>
      <c r="E4" s="9">
        <v>1</v>
      </c>
      <c r="F4" s="7">
        <f>Encoding!AA4</f>
        <v>0</v>
      </c>
      <c r="G4" t="str">
        <f>IF(F4=0,Options!B3,Options!C3)</f>
        <v>R1 is placed allowing OFFVCC to shutdown the SupMCU</v>
      </c>
    </row>
    <row r="5" spans="1:7" x14ac:dyDescent="0.25">
      <c r="A5" s="9">
        <v>2</v>
      </c>
      <c r="B5" s="5">
        <v>0</v>
      </c>
      <c r="C5" t="str">
        <f>IF(B5=0,Options!B4,Options!C4)</f>
        <v>R22 is placed allowing -RESET to reset the SupMCU</v>
      </c>
      <c r="E5" s="9">
        <v>2</v>
      </c>
      <c r="F5" s="7">
        <f>Encoding!AA5</f>
        <v>0</v>
      </c>
      <c r="G5" t="str">
        <f>IF(F5=0,Options!B4,Options!C4)</f>
        <v>R22 is placed allowing -RESET to reset the SupMCU</v>
      </c>
    </row>
    <row r="6" spans="1:7" x14ac:dyDescent="0.25">
      <c r="A6" s="9">
        <v>3</v>
      </c>
      <c r="B6" s="5">
        <v>0</v>
      </c>
      <c r="C6" t="str">
        <f>IF(B6=0,Options!B5,Options!C5)</f>
        <v>R9 is not placed</v>
      </c>
      <c r="E6" s="9">
        <v>3</v>
      </c>
      <c r="F6" s="7">
        <f>Encoding!AA6</f>
        <v>0</v>
      </c>
      <c r="G6" t="str">
        <f>IF(F6=0,Options!B5,Options!C5)</f>
        <v>R9 is not placed</v>
      </c>
    </row>
    <row r="7" spans="1:7" x14ac:dyDescent="0.25">
      <c r="A7" s="9">
        <v>4</v>
      </c>
      <c r="B7" s="5">
        <v>0</v>
      </c>
      <c r="C7" t="str">
        <f>IF(B7=0,Options!B6,Options!C6)</f>
        <v>H1.2, H2.2, H3 and H4 are not placed</v>
      </c>
      <c r="E7" s="9">
        <v>4</v>
      </c>
      <c r="F7" s="7">
        <f>Encoding!AA7</f>
        <v>0</v>
      </c>
      <c r="G7" t="str">
        <f>IF(F7=0,Options!B6,Options!C6)</f>
        <v>H1.2, H2.2, H3 and H4 are not placed</v>
      </c>
    </row>
    <row r="8" spans="1:7" x14ac:dyDescent="0.25">
      <c r="A8" s="9">
        <v>5</v>
      </c>
      <c r="B8" s="5">
        <v>0</v>
      </c>
      <c r="C8" t="str">
        <f>IF(B8=0,Options!B7,Options!C7)</f>
        <v xml:space="preserve"> </v>
      </c>
      <c r="E8" s="9">
        <v>5</v>
      </c>
      <c r="F8" s="7">
        <f>Encoding!AA8</f>
        <v>0</v>
      </c>
      <c r="G8" t="str">
        <f>IF(F8=0,Options!B7,Options!C7)</f>
        <v xml:space="preserve"> </v>
      </c>
    </row>
    <row r="9" spans="1:7" x14ac:dyDescent="0.25">
      <c r="A9" s="9">
        <v>6</v>
      </c>
      <c r="B9" s="5">
        <v>0</v>
      </c>
      <c r="C9" t="str">
        <f>IF(B9=0,Options!B8,Options!C8)</f>
        <v xml:space="preserve"> </v>
      </c>
      <c r="E9" s="9">
        <v>6</v>
      </c>
      <c r="F9" s="7">
        <f>Encoding!AA9</f>
        <v>0</v>
      </c>
      <c r="G9" t="str">
        <f>IF(F9=0,Options!B8,Options!C8)</f>
        <v xml:space="preserve"> </v>
      </c>
    </row>
    <row r="10" spans="1:7" x14ac:dyDescent="0.25">
      <c r="A10" s="9">
        <v>7</v>
      </c>
      <c r="B10" s="5">
        <v>0</v>
      </c>
      <c r="C10" t="str">
        <f>IF(B10=0,Options!B9,Options!C9)</f>
        <v xml:space="preserve"> </v>
      </c>
      <c r="E10" s="9">
        <v>7</v>
      </c>
      <c r="F10" s="7">
        <f>Encoding!AA10</f>
        <v>0</v>
      </c>
      <c r="G10" t="str">
        <f>IF(F10=0,Options!B9,Options!C9)</f>
        <v xml:space="preserve"> </v>
      </c>
    </row>
    <row r="11" spans="1:7" x14ac:dyDescent="0.25">
      <c r="A11" s="9">
        <v>8</v>
      </c>
      <c r="B11" s="5">
        <v>0</v>
      </c>
      <c r="C11" t="str">
        <f>IF(B11=0,Options!B10,Options!C10)</f>
        <v xml:space="preserve"> </v>
      </c>
      <c r="E11" s="9">
        <v>8</v>
      </c>
      <c r="F11" s="7">
        <f>Encoding!AA11</f>
        <v>0</v>
      </c>
      <c r="G11" t="str">
        <f>IF(F11=0,Options!B10,Options!C10)</f>
        <v xml:space="preserve"> </v>
      </c>
    </row>
    <row r="12" spans="1:7" x14ac:dyDescent="0.25">
      <c r="A12" s="9">
        <v>9</v>
      </c>
      <c r="B12" s="5">
        <v>0</v>
      </c>
      <c r="C12" t="str">
        <f>IF(B12=0,Options!B11,Options!C11)</f>
        <v xml:space="preserve"> </v>
      </c>
      <c r="E12" s="9">
        <v>9</v>
      </c>
      <c r="F12" s="7">
        <f>Encoding!AA12</f>
        <v>0</v>
      </c>
      <c r="G12" t="str">
        <f>IF(F12=0,Options!B11,Options!C11)</f>
        <v xml:space="preserve"> </v>
      </c>
    </row>
    <row r="13" spans="1:7" x14ac:dyDescent="0.25">
      <c r="A13" s="9">
        <v>10</v>
      </c>
      <c r="B13" s="5">
        <v>0</v>
      </c>
      <c r="C13" t="str">
        <f>IF(B13=0,Options!B12,Options!C12)</f>
        <v xml:space="preserve"> </v>
      </c>
      <c r="E13" s="9">
        <v>10</v>
      </c>
      <c r="F13" s="7">
        <f>Encoding!AA13</f>
        <v>0</v>
      </c>
      <c r="G13" t="str">
        <f>IF(F13=0,Options!B12,Options!C12)</f>
        <v xml:space="preserve"> </v>
      </c>
    </row>
    <row r="14" spans="1:7" x14ac:dyDescent="0.25">
      <c r="A14" s="9">
        <v>11</v>
      </c>
      <c r="B14" s="5">
        <v>0</v>
      </c>
      <c r="C14" t="str">
        <f>IF(B14=0,Options!B13,Options!C13)</f>
        <v xml:space="preserve"> </v>
      </c>
      <c r="E14" s="9">
        <v>11</v>
      </c>
      <c r="F14" s="7">
        <f>Encoding!AA14</f>
        <v>0</v>
      </c>
      <c r="G14" t="str">
        <f>IF(F14=0,Options!B13,Options!C13)</f>
        <v xml:space="preserve"> </v>
      </c>
    </row>
    <row r="15" spans="1:7" x14ac:dyDescent="0.25">
      <c r="A15" s="9">
        <v>12</v>
      </c>
      <c r="B15" s="5">
        <v>0</v>
      </c>
      <c r="C15" t="str">
        <f>IF(B15=0,Options!B14,Options!C14)</f>
        <v xml:space="preserve"> </v>
      </c>
      <c r="E15" s="9">
        <v>12</v>
      </c>
      <c r="F15" s="7">
        <f>Encoding!AA15</f>
        <v>0</v>
      </c>
      <c r="G15" t="str">
        <f>IF(F15=0,Options!B14,Options!C14)</f>
        <v xml:space="preserve"> </v>
      </c>
    </row>
    <row r="16" spans="1:7" x14ac:dyDescent="0.25">
      <c r="A16" s="9">
        <v>13</v>
      </c>
      <c r="B16" s="5">
        <v>0</v>
      </c>
      <c r="C16" t="str">
        <f>IF(B16=0,Options!B15,Options!C15)</f>
        <v xml:space="preserve"> </v>
      </c>
      <c r="E16" s="9">
        <v>13</v>
      </c>
      <c r="F16" s="7">
        <f>Encoding!AA16</f>
        <v>0</v>
      </c>
      <c r="G16" t="str">
        <f>IF(F16=0,Options!B15,Options!C15)</f>
        <v xml:space="preserve"> </v>
      </c>
    </row>
    <row r="17" spans="1:7" x14ac:dyDescent="0.25">
      <c r="A17" s="9">
        <v>14</v>
      </c>
      <c r="B17" s="5">
        <v>0</v>
      </c>
      <c r="C17" t="str">
        <f>IF(B17=0,Options!B16,Options!C16)</f>
        <v xml:space="preserve"> </v>
      </c>
      <c r="E17" s="9">
        <v>14</v>
      </c>
      <c r="F17" s="7">
        <f>Encoding!AA17</f>
        <v>0</v>
      </c>
      <c r="G17" t="str">
        <f>IF(F17=0,Options!B16,Options!C16)</f>
        <v xml:space="preserve"> </v>
      </c>
    </row>
    <row r="18" spans="1:7" x14ac:dyDescent="0.25">
      <c r="A18" s="9">
        <v>15</v>
      </c>
      <c r="B18" s="5">
        <v>0</v>
      </c>
      <c r="C18" t="str">
        <f>IF(B18=0,Options!B17,Options!C17)</f>
        <v xml:space="preserve"> </v>
      </c>
      <c r="E18" s="9">
        <v>15</v>
      </c>
      <c r="F18" s="7">
        <f>Encoding!AA18</f>
        <v>0</v>
      </c>
      <c r="G18" t="str">
        <f>IF(F18=0,Options!B17,Options!C17)</f>
        <v xml:space="preserve"> </v>
      </c>
    </row>
    <row r="19" spans="1:7" x14ac:dyDescent="0.25">
      <c r="A19" s="9">
        <v>16</v>
      </c>
      <c r="B19" s="5">
        <v>0</v>
      </c>
      <c r="C19" t="str">
        <f>IF(B19=0,Options!B18,Options!C18)</f>
        <v xml:space="preserve"> </v>
      </c>
      <c r="E19" s="9">
        <v>16</v>
      </c>
      <c r="F19" s="7">
        <f>Encoding!AA19</f>
        <v>0</v>
      </c>
      <c r="G19" t="str">
        <f>IF(F19=0,Options!B18,Options!C18)</f>
        <v xml:space="preserve"> </v>
      </c>
    </row>
    <row r="20" spans="1:7" x14ac:dyDescent="0.25">
      <c r="A20" s="9">
        <v>17</v>
      </c>
      <c r="B20" s="5">
        <v>0</v>
      </c>
      <c r="C20" t="str">
        <f>IF(B20=0,Options!B19,Options!C19)</f>
        <v xml:space="preserve"> </v>
      </c>
      <c r="E20" s="9">
        <v>17</v>
      </c>
      <c r="F20" s="7">
        <f>Encoding!AA20</f>
        <v>0</v>
      </c>
      <c r="G20" t="str">
        <f>IF(F20=0,Options!B19,Options!C19)</f>
        <v xml:space="preserve"> </v>
      </c>
    </row>
    <row r="21" spans="1:7" x14ac:dyDescent="0.25">
      <c r="A21" s="9">
        <v>18</v>
      </c>
      <c r="B21" s="5">
        <v>0</v>
      </c>
      <c r="C21" t="str">
        <f>IF(B21=0,Options!B20,Options!C20)</f>
        <v xml:space="preserve"> </v>
      </c>
      <c r="E21" s="9">
        <v>18</v>
      </c>
      <c r="F21" s="7">
        <f>Encoding!AA21</f>
        <v>0</v>
      </c>
      <c r="G21" t="str">
        <f>IF(F21=0,Options!B20,Options!C20)</f>
        <v xml:space="preserve"> </v>
      </c>
    </row>
    <row r="22" spans="1:7" x14ac:dyDescent="0.25">
      <c r="A22" s="9">
        <v>19</v>
      </c>
      <c r="B22" s="5">
        <v>0</v>
      </c>
      <c r="C22" t="str">
        <f>IF(B22=0,Options!B21,Options!C21)</f>
        <v xml:space="preserve"> </v>
      </c>
      <c r="E22" s="9">
        <v>19</v>
      </c>
      <c r="F22" s="7">
        <f>Encoding!AA22</f>
        <v>0</v>
      </c>
      <c r="G22" t="str">
        <f>IF(F22=0,Options!B21,Options!C21)</f>
        <v xml:space="preserve"> </v>
      </c>
    </row>
    <row r="23" spans="1:7" x14ac:dyDescent="0.25">
      <c r="A23" s="9">
        <v>20</v>
      </c>
      <c r="B23" s="5">
        <v>0</v>
      </c>
      <c r="C23" t="str">
        <f>IF(B23=0,Options!B22,Options!C22)</f>
        <v xml:space="preserve"> </v>
      </c>
      <c r="E23" s="9">
        <v>20</v>
      </c>
      <c r="F23" s="7">
        <f>Encoding!AA23</f>
        <v>0</v>
      </c>
      <c r="G23" t="str">
        <f>IF(F23=0,Options!B22,Options!C22)</f>
        <v xml:space="preserve"> </v>
      </c>
    </row>
    <row r="24" spans="1:7" x14ac:dyDescent="0.25">
      <c r="A24" s="9">
        <v>21</v>
      </c>
      <c r="B24" s="5">
        <v>0</v>
      </c>
      <c r="C24" t="str">
        <f>IF(B24=0,Options!B23,Options!C23)</f>
        <v xml:space="preserve"> </v>
      </c>
      <c r="E24" s="9">
        <v>21</v>
      </c>
      <c r="F24" s="7">
        <f>Encoding!AA24</f>
        <v>0</v>
      </c>
      <c r="G24" t="str">
        <f>IF(F24=0,Options!B23,Options!C23)</f>
        <v xml:space="preserve"> </v>
      </c>
    </row>
    <row r="25" spans="1:7" x14ac:dyDescent="0.25">
      <c r="A25" s="9">
        <v>22</v>
      </c>
      <c r="B25" s="5">
        <v>0</v>
      </c>
      <c r="C25" t="str">
        <f>IF(B25=0,Options!B24,Options!C24)</f>
        <v xml:space="preserve"> </v>
      </c>
      <c r="E25" s="9">
        <v>22</v>
      </c>
      <c r="F25" s="7">
        <f>Encoding!AA25</f>
        <v>0</v>
      </c>
      <c r="G25" t="str">
        <f>IF(F25=0,Options!B24,Options!C24)</f>
        <v xml:space="preserve"> </v>
      </c>
    </row>
    <row r="26" spans="1:7" x14ac:dyDescent="0.25">
      <c r="A26" s="9">
        <v>23</v>
      </c>
      <c r="B26" s="5">
        <v>0</v>
      </c>
      <c r="C26" t="str">
        <f>IF(B26=0,Options!B25,Options!C25)</f>
        <v xml:space="preserve"> </v>
      </c>
      <c r="E26" s="9">
        <v>23</v>
      </c>
      <c r="F26" s="7">
        <f>Encoding!AA26</f>
        <v>0</v>
      </c>
      <c r="G26" t="str">
        <f>IF(F26=0,Options!B25,Options!C25)</f>
        <v xml:space="preserve"> </v>
      </c>
    </row>
  </sheetData>
  <sheetProtection sheet="1" objects="1" scenarios="1"/>
  <conditionalFormatting sqref="C3:C26">
    <cfRule type="expression" dxfId="1" priority="3">
      <formula>$B3=1</formula>
    </cfRule>
  </conditionalFormatting>
  <conditionalFormatting sqref="G3:G26">
    <cfRule type="expression" dxfId="0" priority="1">
      <formula>$F3=1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zoomScale="85" zoomScaleNormal="85" workbookViewId="0">
      <selection activeCell="C32" sqref="C32"/>
    </sheetView>
  </sheetViews>
  <sheetFormatPr defaultRowHeight="15" x14ac:dyDescent="0.25"/>
  <cols>
    <col min="1" max="1" width="37.42578125" style="37" bestFit="1" customWidth="1"/>
    <col min="2" max="2" width="26.5703125" style="36" bestFit="1" customWidth="1"/>
    <col min="3" max="3" width="34.42578125" style="36" bestFit="1" customWidth="1"/>
    <col min="4" max="4" width="11.5703125" style="37" bestFit="1" customWidth="1"/>
    <col min="5" max="8" width="35.85546875" style="37" customWidth="1"/>
    <col min="9" max="9" width="10.5703125" style="37" bestFit="1" customWidth="1"/>
    <col min="10" max="10" width="28.42578125" style="37" bestFit="1" customWidth="1"/>
    <col min="11" max="11" width="19.28515625" style="37" bestFit="1" customWidth="1"/>
    <col min="12" max="258" width="9.140625" style="37" customWidth="1"/>
    <col min="259" max="259" width="37.42578125" style="37" bestFit="1" customWidth="1"/>
    <col min="260" max="260" width="26.5703125" style="37" bestFit="1" customWidth="1"/>
    <col min="261" max="261" width="34.42578125" style="37" bestFit="1" customWidth="1"/>
    <col min="262" max="264" width="35.85546875" style="37" customWidth="1"/>
    <col min="265" max="265" width="36.42578125" style="37" customWidth="1"/>
    <col min="266" max="266" width="27.5703125" style="37" bestFit="1" customWidth="1"/>
    <col min="267" max="267" width="25" style="37" bestFit="1" customWidth="1"/>
    <col min="268" max="514" width="9.140625" style="37" customWidth="1"/>
    <col min="515" max="515" width="37.42578125" style="37" bestFit="1" customWidth="1"/>
    <col min="516" max="516" width="26.5703125" style="37" bestFit="1" customWidth="1"/>
    <col min="517" max="517" width="34.42578125" style="37" bestFit="1" customWidth="1"/>
    <col min="518" max="520" width="35.85546875" style="37" customWidth="1"/>
    <col min="521" max="521" width="36.42578125" style="37" customWidth="1"/>
    <col min="522" max="522" width="27.5703125" style="37" bestFit="1" customWidth="1"/>
    <col min="523" max="523" width="25" style="37" bestFit="1" customWidth="1"/>
    <col min="524" max="770" width="9.140625" style="37" customWidth="1"/>
    <col min="771" max="771" width="37.42578125" style="37" bestFit="1" customWidth="1"/>
    <col min="772" max="772" width="26.5703125" style="37" bestFit="1" customWidth="1"/>
    <col min="773" max="773" width="34.42578125" style="37" bestFit="1" customWidth="1"/>
    <col min="774" max="776" width="35.85546875" style="37" customWidth="1"/>
    <col min="777" max="777" width="36.42578125" style="37" customWidth="1"/>
    <col min="778" max="778" width="27.5703125" style="37" bestFit="1" customWidth="1"/>
    <col min="779" max="779" width="25" style="37" bestFit="1" customWidth="1"/>
    <col min="780" max="1026" width="9.140625" style="37" customWidth="1"/>
    <col min="1027" max="1027" width="37.42578125" style="37" bestFit="1" customWidth="1"/>
    <col min="1028" max="1028" width="26.5703125" style="37" bestFit="1" customWidth="1"/>
    <col min="1029" max="1029" width="34.42578125" style="37" bestFit="1" customWidth="1"/>
    <col min="1030" max="1032" width="35.85546875" style="37" customWidth="1"/>
    <col min="1033" max="1033" width="36.42578125" style="37" customWidth="1"/>
    <col min="1034" max="1034" width="27.5703125" style="37" bestFit="1" customWidth="1"/>
    <col min="1035" max="1035" width="25" style="37" bestFit="1" customWidth="1"/>
    <col min="1036" max="1282" width="9.140625" style="37" customWidth="1"/>
    <col min="1283" max="1283" width="37.42578125" style="37" bestFit="1" customWidth="1"/>
    <col min="1284" max="1284" width="26.5703125" style="37" bestFit="1" customWidth="1"/>
    <col min="1285" max="1285" width="34.42578125" style="37" bestFit="1" customWidth="1"/>
    <col min="1286" max="1288" width="35.85546875" style="37" customWidth="1"/>
    <col min="1289" max="1289" width="36.42578125" style="37" customWidth="1"/>
    <col min="1290" max="1290" width="27.5703125" style="37" bestFit="1" customWidth="1"/>
    <col min="1291" max="1291" width="25" style="37" bestFit="1" customWidth="1"/>
    <col min="1292" max="1538" width="9.140625" style="37" customWidth="1"/>
    <col min="1539" max="1539" width="37.42578125" style="37" bestFit="1" customWidth="1"/>
    <col min="1540" max="1540" width="26.5703125" style="37" bestFit="1" customWidth="1"/>
    <col min="1541" max="1541" width="34.42578125" style="37" bestFit="1" customWidth="1"/>
    <col min="1542" max="1544" width="35.85546875" style="37" customWidth="1"/>
    <col min="1545" max="1545" width="36.42578125" style="37" customWidth="1"/>
    <col min="1546" max="1546" width="27.5703125" style="37" bestFit="1" customWidth="1"/>
    <col min="1547" max="1547" width="25" style="37" bestFit="1" customWidth="1"/>
    <col min="1548" max="1794" width="9.140625" style="37" customWidth="1"/>
    <col min="1795" max="1795" width="37.42578125" style="37" bestFit="1" customWidth="1"/>
    <col min="1796" max="1796" width="26.5703125" style="37" bestFit="1" customWidth="1"/>
    <col min="1797" max="1797" width="34.42578125" style="37" bestFit="1" customWidth="1"/>
    <col min="1798" max="1800" width="35.85546875" style="37" customWidth="1"/>
    <col min="1801" max="1801" width="36.42578125" style="37" customWidth="1"/>
    <col min="1802" max="1802" width="27.5703125" style="37" bestFit="1" customWidth="1"/>
    <col min="1803" max="1803" width="25" style="37" bestFit="1" customWidth="1"/>
    <col min="1804" max="2050" width="9.140625" style="37" customWidth="1"/>
    <col min="2051" max="2051" width="37.42578125" style="37" bestFit="1" customWidth="1"/>
    <col min="2052" max="2052" width="26.5703125" style="37" bestFit="1" customWidth="1"/>
    <col min="2053" max="2053" width="34.42578125" style="37" bestFit="1" customWidth="1"/>
    <col min="2054" max="2056" width="35.85546875" style="37" customWidth="1"/>
    <col min="2057" max="2057" width="36.42578125" style="37" customWidth="1"/>
    <col min="2058" max="2058" width="27.5703125" style="37" bestFit="1" customWidth="1"/>
    <col min="2059" max="2059" width="25" style="37" bestFit="1" customWidth="1"/>
    <col min="2060" max="2306" width="9.140625" style="37" customWidth="1"/>
    <col min="2307" max="2307" width="37.42578125" style="37" bestFit="1" customWidth="1"/>
    <col min="2308" max="2308" width="26.5703125" style="37" bestFit="1" customWidth="1"/>
    <col min="2309" max="2309" width="34.42578125" style="37" bestFit="1" customWidth="1"/>
    <col min="2310" max="2312" width="35.85546875" style="37" customWidth="1"/>
    <col min="2313" max="2313" width="36.42578125" style="37" customWidth="1"/>
    <col min="2314" max="2314" width="27.5703125" style="37" bestFit="1" customWidth="1"/>
    <col min="2315" max="2315" width="25" style="37" bestFit="1" customWidth="1"/>
    <col min="2316" max="2562" width="9.140625" style="37" customWidth="1"/>
    <col min="2563" max="2563" width="37.42578125" style="37" bestFit="1" customWidth="1"/>
    <col min="2564" max="2564" width="26.5703125" style="37" bestFit="1" customWidth="1"/>
    <col min="2565" max="2565" width="34.42578125" style="37" bestFit="1" customWidth="1"/>
    <col min="2566" max="2568" width="35.85546875" style="37" customWidth="1"/>
    <col min="2569" max="2569" width="36.42578125" style="37" customWidth="1"/>
    <col min="2570" max="2570" width="27.5703125" style="37" bestFit="1" customWidth="1"/>
    <col min="2571" max="2571" width="25" style="37" bestFit="1" customWidth="1"/>
    <col min="2572" max="2818" width="9.140625" style="37" customWidth="1"/>
    <col min="2819" max="2819" width="37.42578125" style="37" bestFit="1" customWidth="1"/>
    <col min="2820" max="2820" width="26.5703125" style="37" bestFit="1" customWidth="1"/>
    <col min="2821" max="2821" width="34.42578125" style="37" bestFit="1" customWidth="1"/>
    <col min="2822" max="2824" width="35.85546875" style="37" customWidth="1"/>
    <col min="2825" max="2825" width="36.42578125" style="37" customWidth="1"/>
    <col min="2826" max="2826" width="27.5703125" style="37" bestFit="1" customWidth="1"/>
    <col min="2827" max="2827" width="25" style="37" bestFit="1" customWidth="1"/>
    <col min="2828" max="3074" width="9.140625" style="37" customWidth="1"/>
    <col min="3075" max="3075" width="37.42578125" style="37" bestFit="1" customWidth="1"/>
    <col min="3076" max="3076" width="26.5703125" style="37" bestFit="1" customWidth="1"/>
    <col min="3077" max="3077" width="34.42578125" style="37" bestFit="1" customWidth="1"/>
    <col min="3078" max="3080" width="35.85546875" style="37" customWidth="1"/>
    <col min="3081" max="3081" width="36.42578125" style="37" customWidth="1"/>
    <col min="3082" max="3082" width="27.5703125" style="37" bestFit="1" customWidth="1"/>
    <col min="3083" max="3083" width="25" style="37" bestFit="1" customWidth="1"/>
    <col min="3084" max="3330" width="9.140625" style="37" customWidth="1"/>
    <col min="3331" max="3331" width="37.42578125" style="37" bestFit="1" customWidth="1"/>
    <col min="3332" max="3332" width="26.5703125" style="37" bestFit="1" customWidth="1"/>
    <col min="3333" max="3333" width="34.42578125" style="37" bestFit="1" customWidth="1"/>
    <col min="3334" max="3336" width="35.85546875" style="37" customWidth="1"/>
    <col min="3337" max="3337" width="36.42578125" style="37" customWidth="1"/>
    <col min="3338" max="3338" width="27.5703125" style="37" bestFit="1" customWidth="1"/>
    <col min="3339" max="3339" width="25" style="37" bestFit="1" customWidth="1"/>
    <col min="3340" max="3586" width="9.140625" style="37" customWidth="1"/>
    <col min="3587" max="3587" width="37.42578125" style="37" bestFit="1" customWidth="1"/>
    <col min="3588" max="3588" width="26.5703125" style="37" bestFit="1" customWidth="1"/>
    <col min="3589" max="3589" width="34.42578125" style="37" bestFit="1" customWidth="1"/>
    <col min="3590" max="3592" width="35.85546875" style="37" customWidth="1"/>
    <col min="3593" max="3593" width="36.42578125" style="37" customWidth="1"/>
    <col min="3594" max="3594" width="27.5703125" style="37" bestFit="1" customWidth="1"/>
    <col min="3595" max="3595" width="25" style="37" bestFit="1" customWidth="1"/>
    <col min="3596" max="3842" width="9.140625" style="37" customWidth="1"/>
    <col min="3843" max="3843" width="37.42578125" style="37" bestFit="1" customWidth="1"/>
    <col min="3844" max="3844" width="26.5703125" style="37" bestFit="1" customWidth="1"/>
    <col min="3845" max="3845" width="34.42578125" style="37" bestFit="1" customWidth="1"/>
    <col min="3846" max="3848" width="35.85546875" style="37" customWidth="1"/>
    <col min="3849" max="3849" width="36.42578125" style="37" customWidth="1"/>
    <col min="3850" max="3850" width="27.5703125" style="37" bestFit="1" customWidth="1"/>
    <col min="3851" max="3851" width="25" style="37" bestFit="1" customWidth="1"/>
    <col min="3852" max="4098" width="9.140625" style="37" customWidth="1"/>
    <col min="4099" max="4099" width="37.42578125" style="37" bestFit="1" customWidth="1"/>
    <col min="4100" max="4100" width="26.5703125" style="37" bestFit="1" customWidth="1"/>
    <col min="4101" max="4101" width="34.42578125" style="37" bestFit="1" customWidth="1"/>
    <col min="4102" max="4104" width="35.85546875" style="37" customWidth="1"/>
    <col min="4105" max="4105" width="36.42578125" style="37" customWidth="1"/>
    <col min="4106" max="4106" width="27.5703125" style="37" bestFit="1" customWidth="1"/>
    <col min="4107" max="4107" width="25" style="37" bestFit="1" customWidth="1"/>
    <col min="4108" max="4354" width="9.140625" style="37" customWidth="1"/>
    <col min="4355" max="4355" width="37.42578125" style="37" bestFit="1" customWidth="1"/>
    <col min="4356" max="4356" width="26.5703125" style="37" bestFit="1" customWidth="1"/>
    <col min="4357" max="4357" width="34.42578125" style="37" bestFit="1" customWidth="1"/>
    <col min="4358" max="4360" width="35.85546875" style="37" customWidth="1"/>
    <col min="4361" max="4361" width="36.42578125" style="37" customWidth="1"/>
    <col min="4362" max="4362" width="27.5703125" style="37" bestFit="1" customWidth="1"/>
    <col min="4363" max="4363" width="25" style="37" bestFit="1" customWidth="1"/>
    <col min="4364" max="4610" width="9.140625" style="37" customWidth="1"/>
    <col min="4611" max="4611" width="37.42578125" style="37" bestFit="1" customWidth="1"/>
    <col min="4612" max="4612" width="26.5703125" style="37" bestFit="1" customWidth="1"/>
    <col min="4613" max="4613" width="34.42578125" style="37" bestFit="1" customWidth="1"/>
    <col min="4614" max="4616" width="35.85546875" style="37" customWidth="1"/>
    <col min="4617" max="4617" width="36.42578125" style="37" customWidth="1"/>
    <col min="4618" max="4618" width="27.5703125" style="37" bestFit="1" customWidth="1"/>
    <col min="4619" max="4619" width="25" style="37" bestFit="1" customWidth="1"/>
    <col min="4620" max="4866" width="9.140625" style="37" customWidth="1"/>
    <col min="4867" max="4867" width="37.42578125" style="37" bestFit="1" customWidth="1"/>
    <col min="4868" max="4868" width="26.5703125" style="37" bestFit="1" customWidth="1"/>
    <col min="4869" max="4869" width="34.42578125" style="37" bestFit="1" customWidth="1"/>
    <col min="4870" max="4872" width="35.85546875" style="37" customWidth="1"/>
    <col min="4873" max="4873" width="36.42578125" style="37" customWidth="1"/>
    <col min="4874" max="4874" width="27.5703125" style="37" bestFit="1" customWidth="1"/>
    <col min="4875" max="4875" width="25" style="37" bestFit="1" customWidth="1"/>
    <col min="4876" max="5122" width="9.140625" style="37" customWidth="1"/>
    <col min="5123" max="5123" width="37.42578125" style="37" bestFit="1" customWidth="1"/>
    <col min="5124" max="5124" width="26.5703125" style="37" bestFit="1" customWidth="1"/>
    <col min="5125" max="5125" width="34.42578125" style="37" bestFit="1" customWidth="1"/>
    <col min="5126" max="5128" width="35.85546875" style="37" customWidth="1"/>
    <col min="5129" max="5129" width="36.42578125" style="37" customWidth="1"/>
    <col min="5130" max="5130" width="27.5703125" style="37" bestFit="1" customWidth="1"/>
    <col min="5131" max="5131" width="25" style="37" bestFit="1" customWidth="1"/>
    <col min="5132" max="5378" width="9.140625" style="37" customWidth="1"/>
    <col min="5379" max="5379" width="37.42578125" style="37" bestFit="1" customWidth="1"/>
    <col min="5380" max="5380" width="26.5703125" style="37" bestFit="1" customWidth="1"/>
    <col min="5381" max="5381" width="34.42578125" style="37" bestFit="1" customWidth="1"/>
    <col min="5382" max="5384" width="35.85546875" style="37" customWidth="1"/>
    <col min="5385" max="5385" width="36.42578125" style="37" customWidth="1"/>
    <col min="5386" max="5386" width="27.5703125" style="37" bestFit="1" customWidth="1"/>
    <col min="5387" max="5387" width="25" style="37" bestFit="1" customWidth="1"/>
    <col min="5388" max="5634" width="9.140625" style="37" customWidth="1"/>
    <col min="5635" max="5635" width="37.42578125" style="37" bestFit="1" customWidth="1"/>
    <col min="5636" max="5636" width="26.5703125" style="37" bestFit="1" customWidth="1"/>
    <col min="5637" max="5637" width="34.42578125" style="37" bestFit="1" customWidth="1"/>
    <col min="5638" max="5640" width="35.85546875" style="37" customWidth="1"/>
    <col min="5641" max="5641" width="36.42578125" style="37" customWidth="1"/>
    <col min="5642" max="5642" width="27.5703125" style="37" bestFit="1" customWidth="1"/>
    <col min="5643" max="5643" width="25" style="37" bestFit="1" customWidth="1"/>
    <col min="5644" max="5890" width="9.140625" style="37" customWidth="1"/>
    <col min="5891" max="5891" width="37.42578125" style="37" bestFit="1" customWidth="1"/>
    <col min="5892" max="5892" width="26.5703125" style="37" bestFit="1" customWidth="1"/>
    <col min="5893" max="5893" width="34.42578125" style="37" bestFit="1" customWidth="1"/>
    <col min="5894" max="5896" width="35.85546875" style="37" customWidth="1"/>
    <col min="5897" max="5897" width="36.42578125" style="37" customWidth="1"/>
    <col min="5898" max="5898" width="27.5703125" style="37" bestFit="1" customWidth="1"/>
    <col min="5899" max="5899" width="25" style="37" bestFit="1" customWidth="1"/>
    <col min="5900" max="6146" width="9.140625" style="37" customWidth="1"/>
    <col min="6147" max="6147" width="37.42578125" style="37" bestFit="1" customWidth="1"/>
    <col min="6148" max="6148" width="26.5703125" style="37" bestFit="1" customWidth="1"/>
    <col min="6149" max="6149" width="34.42578125" style="37" bestFit="1" customWidth="1"/>
    <col min="6150" max="6152" width="35.85546875" style="37" customWidth="1"/>
    <col min="6153" max="6153" width="36.42578125" style="37" customWidth="1"/>
    <col min="6154" max="6154" width="27.5703125" style="37" bestFit="1" customWidth="1"/>
    <col min="6155" max="6155" width="25" style="37" bestFit="1" customWidth="1"/>
    <col min="6156" max="6402" width="9.140625" style="37" customWidth="1"/>
    <col min="6403" max="6403" width="37.42578125" style="37" bestFit="1" customWidth="1"/>
    <col min="6404" max="6404" width="26.5703125" style="37" bestFit="1" customWidth="1"/>
    <col min="6405" max="6405" width="34.42578125" style="37" bestFit="1" customWidth="1"/>
    <col min="6406" max="6408" width="35.85546875" style="37" customWidth="1"/>
    <col min="6409" max="6409" width="36.42578125" style="37" customWidth="1"/>
    <col min="6410" max="6410" width="27.5703125" style="37" bestFit="1" customWidth="1"/>
    <col min="6411" max="6411" width="25" style="37" bestFit="1" customWidth="1"/>
    <col min="6412" max="6658" width="9.140625" style="37" customWidth="1"/>
    <col min="6659" max="6659" width="37.42578125" style="37" bestFit="1" customWidth="1"/>
    <col min="6660" max="6660" width="26.5703125" style="37" bestFit="1" customWidth="1"/>
    <col min="6661" max="6661" width="34.42578125" style="37" bestFit="1" customWidth="1"/>
    <col min="6662" max="6664" width="35.85546875" style="37" customWidth="1"/>
    <col min="6665" max="6665" width="36.42578125" style="37" customWidth="1"/>
    <col min="6666" max="6666" width="27.5703125" style="37" bestFit="1" customWidth="1"/>
    <col min="6667" max="6667" width="25" style="37" bestFit="1" customWidth="1"/>
    <col min="6668" max="6914" width="9.140625" style="37" customWidth="1"/>
    <col min="6915" max="6915" width="37.42578125" style="37" bestFit="1" customWidth="1"/>
    <col min="6916" max="6916" width="26.5703125" style="37" bestFit="1" customWidth="1"/>
    <col min="6917" max="6917" width="34.42578125" style="37" bestFit="1" customWidth="1"/>
    <col min="6918" max="6920" width="35.85546875" style="37" customWidth="1"/>
    <col min="6921" max="6921" width="36.42578125" style="37" customWidth="1"/>
    <col min="6922" max="6922" width="27.5703125" style="37" bestFit="1" customWidth="1"/>
    <col min="6923" max="6923" width="25" style="37" bestFit="1" customWidth="1"/>
    <col min="6924" max="7170" width="9.140625" style="37" customWidth="1"/>
    <col min="7171" max="7171" width="37.42578125" style="37" bestFit="1" customWidth="1"/>
    <col min="7172" max="7172" width="26.5703125" style="37" bestFit="1" customWidth="1"/>
    <col min="7173" max="7173" width="34.42578125" style="37" bestFit="1" customWidth="1"/>
    <col min="7174" max="7176" width="35.85546875" style="37" customWidth="1"/>
    <col min="7177" max="7177" width="36.42578125" style="37" customWidth="1"/>
    <col min="7178" max="7178" width="27.5703125" style="37" bestFit="1" customWidth="1"/>
    <col min="7179" max="7179" width="25" style="37" bestFit="1" customWidth="1"/>
    <col min="7180" max="7426" width="9.140625" style="37" customWidth="1"/>
    <col min="7427" max="7427" width="37.42578125" style="37" bestFit="1" customWidth="1"/>
    <col min="7428" max="7428" width="26.5703125" style="37" bestFit="1" customWidth="1"/>
    <col min="7429" max="7429" width="34.42578125" style="37" bestFit="1" customWidth="1"/>
    <col min="7430" max="7432" width="35.85546875" style="37" customWidth="1"/>
    <col min="7433" max="7433" width="36.42578125" style="37" customWidth="1"/>
    <col min="7434" max="7434" width="27.5703125" style="37" bestFit="1" customWidth="1"/>
    <col min="7435" max="7435" width="25" style="37" bestFit="1" customWidth="1"/>
    <col min="7436" max="7682" width="9.140625" style="37" customWidth="1"/>
    <col min="7683" max="7683" width="37.42578125" style="37" bestFit="1" customWidth="1"/>
    <col min="7684" max="7684" width="26.5703125" style="37" bestFit="1" customWidth="1"/>
    <col min="7685" max="7685" width="34.42578125" style="37" bestFit="1" customWidth="1"/>
    <col min="7686" max="7688" width="35.85546875" style="37" customWidth="1"/>
    <col min="7689" max="7689" width="36.42578125" style="37" customWidth="1"/>
    <col min="7690" max="7690" width="27.5703125" style="37" bestFit="1" customWidth="1"/>
    <col min="7691" max="7691" width="25" style="37" bestFit="1" customWidth="1"/>
    <col min="7692" max="7938" width="9.140625" style="37" customWidth="1"/>
    <col min="7939" max="7939" width="37.42578125" style="37" bestFit="1" customWidth="1"/>
    <col min="7940" max="7940" width="26.5703125" style="37" bestFit="1" customWidth="1"/>
    <col min="7941" max="7941" width="34.42578125" style="37" bestFit="1" customWidth="1"/>
    <col min="7942" max="7944" width="35.85546875" style="37" customWidth="1"/>
    <col min="7945" max="7945" width="36.42578125" style="37" customWidth="1"/>
    <col min="7946" max="7946" width="27.5703125" style="37" bestFit="1" customWidth="1"/>
    <col min="7947" max="7947" width="25" style="37" bestFit="1" customWidth="1"/>
    <col min="7948" max="8194" width="9.140625" style="37" customWidth="1"/>
    <col min="8195" max="8195" width="37.42578125" style="37" bestFit="1" customWidth="1"/>
    <col min="8196" max="8196" width="26.5703125" style="37" bestFit="1" customWidth="1"/>
    <col min="8197" max="8197" width="34.42578125" style="37" bestFit="1" customWidth="1"/>
    <col min="8198" max="8200" width="35.85546875" style="37" customWidth="1"/>
    <col min="8201" max="8201" width="36.42578125" style="37" customWidth="1"/>
    <col min="8202" max="8202" width="27.5703125" style="37" bestFit="1" customWidth="1"/>
    <col min="8203" max="8203" width="25" style="37" bestFit="1" customWidth="1"/>
    <col min="8204" max="8450" width="9.140625" style="37" customWidth="1"/>
    <col min="8451" max="8451" width="37.42578125" style="37" bestFit="1" customWidth="1"/>
    <col min="8452" max="8452" width="26.5703125" style="37" bestFit="1" customWidth="1"/>
    <col min="8453" max="8453" width="34.42578125" style="37" bestFit="1" customWidth="1"/>
    <col min="8454" max="8456" width="35.85546875" style="37" customWidth="1"/>
    <col min="8457" max="8457" width="36.42578125" style="37" customWidth="1"/>
    <col min="8458" max="8458" width="27.5703125" style="37" bestFit="1" customWidth="1"/>
    <col min="8459" max="8459" width="25" style="37" bestFit="1" customWidth="1"/>
    <col min="8460" max="8706" width="9.140625" style="37" customWidth="1"/>
    <col min="8707" max="8707" width="37.42578125" style="37" bestFit="1" customWidth="1"/>
    <col min="8708" max="8708" width="26.5703125" style="37" bestFit="1" customWidth="1"/>
    <col min="8709" max="8709" width="34.42578125" style="37" bestFit="1" customWidth="1"/>
    <col min="8710" max="8712" width="35.85546875" style="37" customWidth="1"/>
    <col min="8713" max="8713" width="36.42578125" style="37" customWidth="1"/>
    <col min="8714" max="8714" width="27.5703125" style="37" bestFit="1" customWidth="1"/>
    <col min="8715" max="8715" width="25" style="37" bestFit="1" customWidth="1"/>
    <col min="8716" max="8962" width="9.140625" style="37" customWidth="1"/>
    <col min="8963" max="8963" width="37.42578125" style="37" bestFit="1" customWidth="1"/>
    <col min="8964" max="8964" width="26.5703125" style="37" bestFit="1" customWidth="1"/>
    <col min="8965" max="8965" width="34.42578125" style="37" bestFit="1" customWidth="1"/>
    <col min="8966" max="8968" width="35.85546875" style="37" customWidth="1"/>
    <col min="8969" max="8969" width="36.42578125" style="37" customWidth="1"/>
    <col min="8970" max="8970" width="27.5703125" style="37" bestFit="1" customWidth="1"/>
    <col min="8971" max="8971" width="25" style="37" bestFit="1" customWidth="1"/>
    <col min="8972" max="9218" width="9.140625" style="37" customWidth="1"/>
    <col min="9219" max="9219" width="37.42578125" style="37" bestFit="1" customWidth="1"/>
    <col min="9220" max="9220" width="26.5703125" style="37" bestFit="1" customWidth="1"/>
    <col min="9221" max="9221" width="34.42578125" style="37" bestFit="1" customWidth="1"/>
    <col min="9222" max="9224" width="35.85546875" style="37" customWidth="1"/>
    <col min="9225" max="9225" width="36.42578125" style="37" customWidth="1"/>
    <col min="9226" max="9226" width="27.5703125" style="37" bestFit="1" customWidth="1"/>
    <col min="9227" max="9227" width="25" style="37" bestFit="1" customWidth="1"/>
    <col min="9228" max="9474" width="9.140625" style="37" customWidth="1"/>
    <col min="9475" max="9475" width="37.42578125" style="37" bestFit="1" customWidth="1"/>
    <col min="9476" max="9476" width="26.5703125" style="37" bestFit="1" customWidth="1"/>
    <col min="9477" max="9477" width="34.42578125" style="37" bestFit="1" customWidth="1"/>
    <col min="9478" max="9480" width="35.85546875" style="37" customWidth="1"/>
    <col min="9481" max="9481" width="36.42578125" style="37" customWidth="1"/>
    <col min="9482" max="9482" width="27.5703125" style="37" bestFit="1" customWidth="1"/>
    <col min="9483" max="9483" width="25" style="37" bestFit="1" customWidth="1"/>
    <col min="9484" max="9730" width="9.140625" style="37" customWidth="1"/>
    <col min="9731" max="9731" width="37.42578125" style="37" bestFit="1" customWidth="1"/>
    <col min="9732" max="9732" width="26.5703125" style="37" bestFit="1" customWidth="1"/>
    <col min="9733" max="9733" width="34.42578125" style="37" bestFit="1" customWidth="1"/>
    <col min="9734" max="9736" width="35.85546875" style="37" customWidth="1"/>
    <col min="9737" max="9737" width="36.42578125" style="37" customWidth="1"/>
    <col min="9738" max="9738" width="27.5703125" style="37" bestFit="1" customWidth="1"/>
    <col min="9739" max="9739" width="25" style="37" bestFit="1" customWidth="1"/>
    <col min="9740" max="9986" width="9.140625" style="37" customWidth="1"/>
    <col min="9987" max="9987" width="37.42578125" style="37" bestFit="1" customWidth="1"/>
    <col min="9988" max="9988" width="26.5703125" style="37" bestFit="1" customWidth="1"/>
    <col min="9989" max="9989" width="34.42578125" style="37" bestFit="1" customWidth="1"/>
    <col min="9990" max="9992" width="35.85546875" style="37" customWidth="1"/>
    <col min="9993" max="9993" width="36.42578125" style="37" customWidth="1"/>
    <col min="9994" max="9994" width="27.5703125" style="37" bestFit="1" customWidth="1"/>
    <col min="9995" max="9995" width="25" style="37" bestFit="1" customWidth="1"/>
    <col min="9996" max="10242" width="9.140625" style="37" customWidth="1"/>
    <col min="10243" max="10243" width="37.42578125" style="37" bestFit="1" customWidth="1"/>
    <col min="10244" max="10244" width="26.5703125" style="37" bestFit="1" customWidth="1"/>
    <col min="10245" max="10245" width="34.42578125" style="37" bestFit="1" customWidth="1"/>
    <col min="10246" max="10248" width="35.85546875" style="37" customWidth="1"/>
    <col min="10249" max="10249" width="36.42578125" style="37" customWidth="1"/>
    <col min="10250" max="10250" width="27.5703125" style="37" bestFit="1" customWidth="1"/>
    <col min="10251" max="10251" width="25" style="37" bestFit="1" customWidth="1"/>
    <col min="10252" max="10498" width="9.140625" style="37" customWidth="1"/>
    <col min="10499" max="10499" width="37.42578125" style="37" bestFit="1" customWidth="1"/>
    <col min="10500" max="10500" width="26.5703125" style="37" bestFit="1" customWidth="1"/>
    <col min="10501" max="10501" width="34.42578125" style="37" bestFit="1" customWidth="1"/>
    <col min="10502" max="10504" width="35.85546875" style="37" customWidth="1"/>
    <col min="10505" max="10505" width="36.42578125" style="37" customWidth="1"/>
    <col min="10506" max="10506" width="27.5703125" style="37" bestFit="1" customWidth="1"/>
    <col min="10507" max="10507" width="25" style="37" bestFit="1" customWidth="1"/>
    <col min="10508" max="10754" width="9.140625" style="37" customWidth="1"/>
    <col min="10755" max="10755" width="37.42578125" style="37" bestFit="1" customWidth="1"/>
    <col min="10756" max="10756" width="26.5703125" style="37" bestFit="1" customWidth="1"/>
    <col min="10757" max="10757" width="34.42578125" style="37" bestFit="1" customWidth="1"/>
    <col min="10758" max="10760" width="35.85546875" style="37" customWidth="1"/>
    <col min="10761" max="10761" width="36.42578125" style="37" customWidth="1"/>
    <col min="10762" max="10762" width="27.5703125" style="37" bestFit="1" customWidth="1"/>
    <col min="10763" max="10763" width="25" style="37" bestFit="1" customWidth="1"/>
    <col min="10764" max="11010" width="9.140625" style="37" customWidth="1"/>
    <col min="11011" max="11011" width="37.42578125" style="37" bestFit="1" customWidth="1"/>
    <col min="11012" max="11012" width="26.5703125" style="37" bestFit="1" customWidth="1"/>
    <col min="11013" max="11013" width="34.42578125" style="37" bestFit="1" customWidth="1"/>
    <col min="11014" max="11016" width="35.85546875" style="37" customWidth="1"/>
    <col min="11017" max="11017" width="36.42578125" style="37" customWidth="1"/>
    <col min="11018" max="11018" width="27.5703125" style="37" bestFit="1" customWidth="1"/>
    <col min="11019" max="11019" width="25" style="37" bestFit="1" customWidth="1"/>
    <col min="11020" max="11266" width="9.140625" style="37" customWidth="1"/>
    <col min="11267" max="11267" width="37.42578125" style="37" bestFit="1" customWidth="1"/>
    <col min="11268" max="11268" width="26.5703125" style="37" bestFit="1" customWidth="1"/>
    <col min="11269" max="11269" width="34.42578125" style="37" bestFit="1" customWidth="1"/>
    <col min="11270" max="11272" width="35.85546875" style="37" customWidth="1"/>
    <col min="11273" max="11273" width="36.42578125" style="37" customWidth="1"/>
    <col min="11274" max="11274" width="27.5703125" style="37" bestFit="1" customWidth="1"/>
    <col min="11275" max="11275" width="25" style="37" bestFit="1" customWidth="1"/>
    <col min="11276" max="11522" width="9.140625" style="37" customWidth="1"/>
    <col min="11523" max="11523" width="37.42578125" style="37" bestFit="1" customWidth="1"/>
    <col min="11524" max="11524" width="26.5703125" style="37" bestFit="1" customWidth="1"/>
    <col min="11525" max="11525" width="34.42578125" style="37" bestFit="1" customWidth="1"/>
    <col min="11526" max="11528" width="35.85546875" style="37" customWidth="1"/>
    <col min="11529" max="11529" width="36.42578125" style="37" customWidth="1"/>
    <col min="11530" max="11530" width="27.5703125" style="37" bestFit="1" customWidth="1"/>
    <col min="11531" max="11531" width="25" style="37" bestFit="1" customWidth="1"/>
    <col min="11532" max="11778" width="9.140625" style="37" customWidth="1"/>
    <col min="11779" max="11779" width="37.42578125" style="37" bestFit="1" customWidth="1"/>
    <col min="11780" max="11780" width="26.5703125" style="37" bestFit="1" customWidth="1"/>
    <col min="11781" max="11781" width="34.42578125" style="37" bestFit="1" customWidth="1"/>
    <col min="11782" max="11784" width="35.85546875" style="37" customWidth="1"/>
    <col min="11785" max="11785" width="36.42578125" style="37" customWidth="1"/>
    <col min="11786" max="11786" width="27.5703125" style="37" bestFit="1" customWidth="1"/>
    <col min="11787" max="11787" width="25" style="37" bestFit="1" customWidth="1"/>
    <col min="11788" max="12034" width="9.140625" style="37" customWidth="1"/>
    <col min="12035" max="12035" width="37.42578125" style="37" bestFit="1" customWidth="1"/>
    <col min="12036" max="12036" width="26.5703125" style="37" bestFit="1" customWidth="1"/>
    <col min="12037" max="12037" width="34.42578125" style="37" bestFit="1" customWidth="1"/>
    <col min="12038" max="12040" width="35.85546875" style="37" customWidth="1"/>
    <col min="12041" max="12041" width="36.42578125" style="37" customWidth="1"/>
    <col min="12042" max="12042" width="27.5703125" style="37" bestFit="1" customWidth="1"/>
    <col min="12043" max="12043" width="25" style="37" bestFit="1" customWidth="1"/>
    <col min="12044" max="12290" width="9.140625" style="37" customWidth="1"/>
    <col min="12291" max="12291" width="37.42578125" style="37" bestFit="1" customWidth="1"/>
    <col min="12292" max="12292" width="26.5703125" style="37" bestFit="1" customWidth="1"/>
    <col min="12293" max="12293" width="34.42578125" style="37" bestFit="1" customWidth="1"/>
    <col min="12294" max="12296" width="35.85546875" style="37" customWidth="1"/>
    <col min="12297" max="12297" width="36.42578125" style="37" customWidth="1"/>
    <col min="12298" max="12298" width="27.5703125" style="37" bestFit="1" customWidth="1"/>
    <col min="12299" max="12299" width="25" style="37" bestFit="1" customWidth="1"/>
    <col min="12300" max="12546" width="9.140625" style="37" customWidth="1"/>
    <col min="12547" max="12547" width="37.42578125" style="37" bestFit="1" customWidth="1"/>
    <col min="12548" max="12548" width="26.5703125" style="37" bestFit="1" customWidth="1"/>
    <col min="12549" max="12549" width="34.42578125" style="37" bestFit="1" customWidth="1"/>
    <col min="12550" max="12552" width="35.85546875" style="37" customWidth="1"/>
    <col min="12553" max="12553" width="36.42578125" style="37" customWidth="1"/>
    <col min="12554" max="12554" width="27.5703125" style="37" bestFit="1" customWidth="1"/>
    <col min="12555" max="12555" width="25" style="37" bestFit="1" customWidth="1"/>
    <col min="12556" max="12802" width="9.140625" style="37" customWidth="1"/>
    <col min="12803" max="12803" width="37.42578125" style="37" bestFit="1" customWidth="1"/>
    <col min="12804" max="12804" width="26.5703125" style="37" bestFit="1" customWidth="1"/>
    <col min="12805" max="12805" width="34.42578125" style="37" bestFit="1" customWidth="1"/>
    <col min="12806" max="12808" width="35.85546875" style="37" customWidth="1"/>
    <col min="12809" max="12809" width="36.42578125" style="37" customWidth="1"/>
    <col min="12810" max="12810" width="27.5703125" style="37" bestFit="1" customWidth="1"/>
    <col min="12811" max="12811" width="25" style="37" bestFit="1" customWidth="1"/>
    <col min="12812" max="13058" width="9.140625" style="37" customWidth="1"/>
    <col min="13059" max="13059" width="37.42578125" style="37" bestFit="1" customWidth="1"/>
    <col min="13060" max="13060" width="26.5703125" style="37" bestFit="1" customWidth="1"/>
    <col min="13061" max="13061" width="34.42578125" style="37" bestFit="1" customWidth="1"/>
    <col min="13062" max="13064" width="35.85546875" style="37" customWidth="1"/>
    <col min="13065" max="13065" width="36.42578125" style="37" customWidth="1"/>
    <col min="13066" max="13066" width="27.5703125" style="37" bestFit="1" customWidth="1"/>
    <col min="13067" max="13067" width="25" style="37" bestFit="1" customWidth="1"/>
    <col min="13068" max="13314" width="9.140625" style="37" customWidth="1"/>
    <col min="13315" max="13315" width="37.42578125" style="37" bestFit="1" customWidth="1"/>
    <col min="13316" max="13316" width="26.5703125" style="37" bestFit="1" customWidth="1"/>
    <col min="13317" max="13317" width="34.42578125" style="37" bestFit="1" customWidth="1"/>
    <col min="13318" max="13320" width="35.85546875" style="37" customWidth="1"/>
    <col min="13321" max="13321" width="36.42578125" style="37" customWidth="1"/>
    <col min="13322" max="13322" width="27.5703125" style="37" bestFit="1" customWidth="1"/>
    <col min="13323" max="13323" width="25" style="37" bestFit="1" customWidth="1"/>
    <col min="13324" max="13570" width="9.140625" style="37" customWidth="1"/>
    <col min="13571" max="13571" width="37.42578125" style="37" bestFit="1" customWidth="1"/>
    <col min="13572" max="13572" width="26.5703125" style="37" bestFit="1" customWidth="1"/>
    <col min="13573" max="13573" width="34.42578125" style="37" bestFit="1" customWidth="1"/>
    <col min="13574" max="13576" width="35.85546875" style="37" customWidth="1"/>
    <col min="13577" max="13577" width="36.42578125" style="37" customWidth="1"/>
    <col min="13578" max="13578" width="27.5703125" style="37" bestFit="1" customWidth="1"/>
    <col min="13579" max="13579" width="25" style="37" bestFit="1" customWidth="1"/>
    <col min="13580" max="13826" width="9.140625" style="37" customWidth="1"/>
    <col min="13827" max="13827" width="37.42578125" style="37" bestFit="1" customWidth="1"/>
    <col min="13828" max="13828" width="26.5703125" style="37" bestFit="1" customWidth="1"/>
    <col min="13829" max="13829" width="34.42578125" style="37" bestFit="1" customWidth="1"/>
    <col min="13830" max="13832" width="35.85546875" style="37" customWidth="1"/>
    <col min="13833" max="13833" width="36.42578125" style="37" customWidth="1"/>
    <col min="13834" max="13834" width="27.5703125" style="37" bestFit="1" customWidth="1"/>
    <col min="13835" max="13835" width="25" style="37" bestFit="1" customWidth="1"/>
    <col min="13836" max="14082" width="9.140625" style="37" customWidth="1"/>
    <col min="14083" max="14083" width="37.42578125" style="37" bestFit="1" customWidth="1"/>
    <col min="14084" max="14084" width="26.5703125" style="37" bestFit="1" customWidth="1"/>
    <col min="14085" max="14085" width="34.42578125" style="37" bestFit="1" customWidth="1"/>
    <col min="14086" max="14088" width="35.85546875" style="37" customWidth="1"/>
    <col min="14089" max="14089" width="36.42578125" style="37" customWidth="1"/>
    <col min="14090" max="14090" width="27.5703125" style="37" bestFit="1" customWidth="1"/>
    <col min="14091" max="14091" width="25" style="37" bestFit="1" customWidth="1"/>
    <col min="14092" max="14338" width="9.140625" style="37" customWidth="1"/>
    <col min="14339" max="14339" width="37.42578125" style="37" bestFit="1" customWidth="1"/>
    <col min="14340" max="14340" width="26.5703125" style="37" bestFit="1" customWidth="1"/>
    <col min="14341" max="14341" width="34.42578125" style="37" bestFit="1" customWidth="1"/>
    <col min="14342" max="14344" width="35.85546875" style="37" customWidth="1"/>
    <col min="14345" max="14345" width="36.42578125" style="37" customWidth="1"/>
    <col min="14346" max="14346" width="27.5703125" style="37" bestFit="1" customWidth="1"/>
    <col min="14347" max="14347" width="25" style="37" bestFit="1" customWidth="1"/>
    <col min="14348" max="14594" width="9.140625" style="37" customWidth="1"/>
    <col min="14595" max="14595" width="37.42578125" style="37" bestFit="1" customWidth="1"/>
    <col min="14596" max="14596" width="26.5703125" style="37" bestFit="1" customWidth="1"/>
    <col min="14597" max="14597" width="34.42578125" style="37" bestFit="1" customWidth="1"/>
    <col min="14598" max="14600" width="35.85546875" style="37" customWidth="1"/>
    <col min="14601" max="14601" width="36.42578125" style="37" customWidth="1"/>
    <col min="14602" max="14602" width="27.5703125" style="37" bestFit="1" customWidth="1"/>
    <col min="14603" max="14603" width="25" style="37" bestFit="1" customWidth="1"/>
    <col min="14604" max="14850" width="9.140625" style="37" customWidth="1"/>
    <col min="14851" max="14851" width="37.42578125" style="37" bestFit="1" customWidth="1"/>
    <col min="14852" max="14852" width="26.5703125" style="37" bestFit="1" customWidth="1"/>
    <col min="14853" max="14853" width="34.42578125" style="37" bestFit="1" customWidth="1"/>
    <col min="14854" max="14856" width="35.85546875" style="37" customWidth="1"/>
    <col min="14857" max="14857" width="36.42578125" style="37" customWidth="1"/>
    <col min="14858" max="14858" width="27.5703125" style="37" bestFit="1" customWidth="1"/>
    <col min="14859" max="14859" width="25" style="37" bestFit="1" customWidth="1"/>
    <col min="14860" max="15106" width="9.140625" style="37" customWidth="1"/>
    <col min="15107" max="15107" width="37.42578125" style="37" bestFit="1" customWidth="1"/>
    <col min="15108" max="15108" width="26.5703125" style="37" bestFit="1" customWidth="1"/>
    <col min="15109" max="15109" width="34.42578125" style="37" bestFit="1" customWidth="1"/>
    <col min="15110" max="15112" width="35.85546875" style="37" customWidth="1"/>
    <col min="15113" max="15113" width="36.42578125" style="37" customWidth="1"/>
    <col min="15114" max="15114" width="27.5703125" style="37" bestFit="1" customWidth="1"/>
    <col min="15115" max="15115" width="25" style="37" bestFit="1" customWidth="1"/>
    <col min="15116" max="15362" width="9.140625" style="37" customWidth="1"/>
    <col min="15363" max="15363" width="37.42578125" style="37" bestFit="1" customWidth="1"/>
    <col min="15364" max="15364" width="26.5703125" style="37" bestFit="1" customWidth="1"/>
    <col min="15365" max="15365" width="34.42578125" style="37" bestFit="1" customWidth="1"/>
    <col min="15366" max="15368" width="35.85546875" style="37" customWidth="1"/>
    <col min="15369" max="15369" width="36.42578125" style="37" customWidth="1"/>
    <col min="15370" max="15370" width="27.5703125" style="37" bestFit="1" customWidth="1"/>
    <col min="15371" max="15371" width="25" style="37" bestFit="1" customWidth="1"/>
    <col min="15372" max="15618" width="9.140625" style="37" customWidth="1"/>
    <col min="15619" max="15619" width="37.42578125" style="37" bestFit="1" customWidth="1"/>
    <col min="15620" max="15620" width="26.5703125" style="37" bestFit="1" customWidth="1"/>
    <col min="15621" max="15621" width="34.42578125" style="37" bestFit="1" customWidth="1"/>
    <col min="15622" max="15624" width="35.85546875" style="37" customWidth="1"/>
    <col min="15625" max="15625" width="36.42578125" style="37" customWidth="1"/>
    <col min="15626" max="15626" width="27.5703125" style="37" bestFit="1" customWidth="1"/>
    <col min="15627" max="15627" width="25" style="37" bestFit="1" customWidth="1"/>
    <col min="15628" max="15874" width="9.140625" style="37" customWidth="1"/>
    <col min="15875" max="15875" width="37.42578125" style="37" bestFit="1" customWidth="1"/>
    <col min="15876" max="15876" width="26.5703125" style="37" bestFit="1" customWidth="1"/>
    <col min="15877" max="15877" width="34.42578125" style="37" bestFit="1" customWidth="1"/>
    <col min="15878" max="15880" width="35.85546875" style="37" customWidth="1"/>
    <col min="15881" max="15881" width="36.42578125" style="37" customWidth="1"/>
    <col min="15882" max="15882" width="27.5703125" style="37" bestFit="1" customWidth="1"/>
    <col min="15883" max="15883" width="25" style="37" bestFit="1" customWidth="1"/>
    <col min="15884" max="16130" width="9.140625" style="37" customWidth="1"/>
    <col min="16131" max="16131" width="37.42578125" style="37" bestFit="1" customWidth="1"/>
    <col min="16132" max="16132" width="26.5703125" style="37" bestFit="1" customWidth="1"/>
    <col min="16133" max="16133" width="34.42578125" style="37" bestFit="1" customWidth="1"/>
    <col min="16134" max="16136" width="35.85546875" style="37" customWidth="1"/>
    <col min="16137" max="16137" width="36.42578125" style="37" customWidth="1"/>
    <col min="16138" max="16138" width="27.5703125" style="37" bestFit="1" customWidth="1"/>
    <col min="16139" max="16139" width="25" style="37" bestFit="1" customWidth="1"/>
    <col min="16140" max="16384" width="9.140625" style="37" customWidth="1"/>
  </cols>
  <sheetData>
    <row r="1" spans="1:11" ht="37.5" customHeight="1" x14ac:dyDescent="0.25">
      <c r="A1" s="11" t="s">
        <v>7</v>
      </c>
      <c r="B1" s="12" t="s">
        <v>8</v>
      </c>
      <c r="C1" s="14"/>
      <c r="D1" s="13" t="s">
        <v>9</v>
      </c>
      <c r="E1" s="12" t="s">
        <v>10</v>
      </c>
      <c r="F1" s="14"/>
      <c r="G1" s="14"/>
      <c r="H1" s="14"/>
      <c r="I1" s="14"/>
      <c r="J1" s="14"/>
      <c r="K1" s="15"/>
    </row>
    <row r="2" spans="1:11" ht="23.25" customHeight="1" x14ac:dyDescent="0.25">
      <c r="A2" s="16" t="s">
        <v>11</v>
      </c>
      <c r="B2" s="17" t="s">
        <v>12</v>
      </c>
      <c r="C2" s="20"/>
      <c r="D2" s="18" t="s">
        <v>13</v>
      </c>
      <c r="E2" s="19">
        <v>55.109999999999992</v>
      </c>
      <c r="F2" s="20"/>
      <c r="G2" s="20"/>
      <c r="H2" s="20"/>
      <c r="I2" s="20"/>
      <c r="J2"/>
      <c r="K2" s="21"/>
    </row>
    <row r="3" spans="1:11" x14ac:dyDescent="0.25">
      <c r="A3" s="22"/>
      <c r="B3" s="23"/>
      <c r="C3" s="24"/>
      <c r="D3" s="25"/>
      <c r="E3" s="25"/>
      <c r="F3" s="25"/>
      <c r="G3" s="25"/>
      <c r="H3" s="25"/>
      <c r="I3" s="25"/>
      <c r="J3" s="25"/>
      <c r="K3" s="26"/>
    </row>
    <row r="4" spans="1:11" ht="15.75" customHeight="1" x14ac:dyDescent="0.25">
      <c r="A4" s="27" t="s">
        <v>14</v>
      </c>
      <c r="B4" s="28" t="s">
        <v>15</v>
      </c>
      <c r="C4" s="29"/>
      <c r="D4" s="30"/>
      <c r="E4" s="30"/>
      <c r="F4" s="30"/>
      <c r="G4" s="30"/>
      <c r="H4" s="30"/>
      <c r="I4" s="30"/>
      <c r="J4" s="30"/>
      <c r="K4" s="31"/>
    </row>
    <row r="5" spans="1:11" ht="15.75" customHeight="1" x14ac:dyDescent="0.25">
      <c r="A5" s="32"/>
      <c r="B5" s="24"/>
      <c r="C5" s="24"/>
      <c r="D5"/>
      <c r="E5"/>
      <c r="F5"/>
      <c r="G5"/>
      <c r="H5"/>
      <c r="I5"/>
      <c r="J5"/>
      <c r="K5" s="31"/>
    </row>
    <row r="6" spans="1:11" s="34" customFormat="1" ht="19.5" customHeight="1" x14ac:dyDescent="0.25">
      <c r="A6" s="38" t="s">
        <v>16</v>
      </c>
      <c r="B6" s="39" t="s">
        <v>17</v>
      </c>
      <c r="C6" s="40" t="s">
        <v>18</v>
      </c>
      <c r="D6" s="40" t="s">
        <v>19</v>
      </c>
      <c r="E6" s="38" t="s">
        <v>20</v>
      </c>
      <c r="F6" s="38" t="s">
        <v>21</v>
      </c>
      <c r="G6" s="38" t="s">
        <v>22</v>
      </c>
      <c r="H6" s="38" t="s">
        <v>23</v>
      </c>
      <c r="I6" s="38" t="s">
        <v>24</v>
      </c>
      <c r="J6" s="41" t="s">
        <v>25</v>
      </c>
      <c r="K6" s="41" t="s">
        <v>26</v>
      </c>
    </row>
    <row r="7" spans="1:11" s="35" customFormat="1" ht="16.5" customHeight="1" x14ac:dyDescent="0.25">
      <c r="A7" s="50"/>
      <c r="B7" s="51" t="s">
        <v>27</v>
      </c>
      <c r="C7" s="52" t="s">
        <v>28</v>
      </c>
      <c r="D7" s="53">
        <v>2</v>
      </c>
      <c r="E7" s="50" t="s">
        <v>29</v>
      </c>
      <c r="F7" s="50" t="s">
        <v>30</v>
      </c>
      <c r="G7" s="50"/>
      <c r="H7" s="50"/>
      <c r="I7" s="50" t="s">
        <v>31</v>
      </c>
      <c r="J7" s="54" t="s">
        <v>32</v>
      </c>
      <c r="K7" s="55">
        <v>18.02</v>
      </c>
    </row>
    <row r="8" spans="1:11" s="35" customFormat="1" ht="16.5" customHeight="1" x14ac:dyDescent="0.25">
      <c r="A8" s="50"/>
      <c r="B8" s="51" t="s">
        <v>33</v>
      </c>
      <c r="C8" s="52" t="s">
        <v>34</v>
      </c>
      <c r="D8" s="53">
        <v>2</v>
      </c>
      <c r="E8" s="52" t="s">
        <v>35</v>
      </c>
      <c r="F8" s="52" t="s">
        <v>36</v>
      </c>
      <c r="G8" s="52"/>
      <c r="H8" s="52"/>
      <c r="I8" s="52" t="s">
        <v>31</v>
      </c>
      <c r="J8" s="54" t="s">
        <v>37</v>
      </c>
      <c r="K8" s="55">
        <v>36.22</v>
      </c>
    </row>
    <row r="9" spans="1:11" s="35" customFormat="1" ht="16.5" customHeight="1" x14ac:dyDescent="0.25">
      <c r="A9" s="50" t="s">
        <v>38</v>
      </c>
      <c r="B9" s="51"/>
      <c r="C9" s="52" t="s">
        <v>39</v>
      </c>
      <c r="D9" s="53">
        <v>1</v>
      </c>
      <c r="E9" s="50" t="s">
        <v>40</v>
      </c>
      <c r="F9" s="50" t="s">
        <v>41</v>
      </c>
      <c r="G9" s="50"/>
      <c r="H9" s="50"/>
      <c r="I9" s="50" t="s">
        <v>31</v>
      </c>
      <c r="J9" s="54" t="s">
        <v>42</v>
      </c>
      <c r="K9" s="55">
        <v>0.87</v>
      </c>
    </row>
    <row r="10" spans="1:11" s="35" customFormat="1" ht="16.5" customHeight="1" x14ac:dyDescent="0.25">
      <c r="A10" s="43"/>
      <c r="B10" s="44"/>
      <c r="C10" s="45"/>
      <c r="D10" s="46"/>
      <c r="E10" s="45"/>
      <c r="F10" s="45"/>
      <c r="G10" s="45"/>
      <c r="H10" s="45"/>
      <c r="I10" s="45"/>
      <c r="J10" s="47"/>
      <c r="K10" s="48"/>
    </row>
    <row r="11" spans="1:11" s="35" customFormat="1" ht="16.5" customHeight="1" x14ac:dyDescent="0.25">
      <c r="A11" s="43"/>
      <c r="B11" s="44"/>
      <c r="C11" s="45"/>
      <c r="D11" s="46"/>
      <c r="E11" s="43"/>
      <c r="F11" s="43"/>
      <c r="G11" s="43"/>
      <c r="H11" s="43"/>
      <c r="I11" s="43"/>
      <c r="J11" s="47"/>
      <c r="K11" s="48"/>
    </row>
    <row r="12" spans="1:11" s="35" customFormat="1" ht="16.5" customHeight="1" x14ac:dyDescent="0.25">
      <c r="A12" s="43"/>
      <c r="B12" s="44"/>
      <c r="C12" s="45"/>
      <c r="D12" s="46"/>
      <c r="E12" s="45"/>
      <c r="F12" s="45"/>
      <c r="G12" s="45"/>
      <c r="H12" s="45"/>
      <c r="I12" s="45"/>
      <c r="J12" s="47"/>
      <c r="K12" s="48"/>
    </row>
    <row r="13" spans="1:11" s="35" customFormat="1" ht="16.5" customHeight="1" x14ac:dyDescent="0.25">
      <c r="A13" s="43"/>
      <c r="B13" s="44"/>
      <c r="C13" s="45"/>
      <c r="D13" s="46"/>
      <c r="E13" s="43"/>
      <c r="F13" s="43"/>
      <c r="G13" s="43"/>
      <c r="H13" s="43"/>
      <c r="I13" s="43"/>
      <c r="J13" s="47"/>
      <c r="K13" s="48"/>
    </row>
    <row r="14" spans="1:11" s="35" customFormat="1" ht="16.5" customHeight="1" x14ac:dyDescent="0.25">
      <c r="A14" s="43"/>
      <c r="B14" s="44"/>
      <c r="C14" s="45"/>
      <c r="D14" s="46"/>
      <c r="E14" s="45"/>
      <c r="F14" s="45"/>
      <c r="G14" s="45"/>
      <c r="H14" s="45"/>
      <c r="I14" s="45"/>
      <c r="J14" s="47"/>
      <c r="K14" s="48"/>
    </row>
    <row r="15" spans="1:11" s="35" customFormat="1" ht="16.5" customHeight="1" x14ac:dyDescent="0.25">
      <c r="A15" s="43"/>
      <c r="B15" s="44"/>
      <c r="C15" s="45"/>
      <c r="D15" s="46"/>
      <c r="E15" s="43"/>
      <c r="F15" s="43"/>
      <c r="G15" s="43"/>
      <c r="H15" s="43"/>
      <c r="I15" s="43"/>
      <c r="J15" s="47"/>
      <c r="K15" s="48"/>
    </row>
    <row r="16" spans="1:11" s="35" customFormat="1" ht="16.5" customHeight="1" x14ac:dyDescent="0.25">
      <c r="A16" s="43"/>
      <c r="B16" s="44"/>
      <c r="C16" s="45"/>
      <c r="D16" s="46"/>
      <c r="E16" s="45"/>
      <c r="F16" s="45"/>
      <c r="G16" s="45"/>
      <c r="H16" s="45"/>
      <c r="I16" s="45"/>
      <c r="J16" s="47"/>
      <c r="K16" s="48"/>
    </row>
    <row r="17" spans="1:11" s="35" customFormat="1" ht="16.5" customHeight="1" x14ac:dyDescent="0.25">
      <c r="A17" s="43"/>
      <c r="B17" s="44"/>
      <c r="C17" s="45"/>
      <c r="D17" s="46"/>
      <c r="E17" s="43"/>
      <c r="F17" s="43"/>
      <c r="G17" s="43"/>
      <c r="H17" s="43"/>
      <c r="I17" s="43"/>
      <c r="J17" s="47"/>
      <c r="K17" s="48"/>
    </row>
    <row r="18" spans="1:11" s="35" customFormat="1" ht="16.5" customHeight="1" x14ac:dyDescent="0.25">
      <c r="A18" s="43"/>
      <c r="B18" s="44"/>
      <c r="C18" s="45"/>
      <c r="D18" s="46"/>
      <c r="E18" s="45"/>
      <c r="F18" s="45"/>
      <c r="G18" s="45"/>
      <c r="H18" s="45"/>
      <c r="I18" s="45"/>
      <c r="J18" s="47"/>
      <c r="K18" s="48"/>
    </row>
    <row r="19" spans="1:11" s="35" customFormat="1" ht="16.5" customHeight="1" x14ac:dyDescent="0.25">
      <c r="A19" s="43"/>
      <c r="B19" s="44"/>
      <c r="C19" s="45"/>
      <c r="D19" s="46"/>
      <c r="E19" s="43"/>
      <c r="F19" s="43"/>
      <c r="G19" s="43"/>
      <c r="H19" s="43"/>
      <c r="I19" s="43"/>
      <c r="J19" s="47"/>
      <c r="K19" s="48"/>
    </row>
    <row r="20" spans="1:11" s="35" customFormat="1" ht="16.5" customHeight="1" x14ac:dyDescent="0.25">
      <c r="A20" s="43"/>
      <c r="B20" s="44"/>
      <c r="C20" s="45"/>
      <c r="D20" s="46"/>
      <c r="E20" s="45"/>
      <c r="F20" s="45"/>
      <c r="G20" s="45"/>
      <c r="H20" s="45"/>
      <c r="I20" s="45"/>
      <c r="J20" s="47"/>
      <c r="K20" s="48"/>
    </row>
    <row r="21" spans="1:11" s="35" customFormat="1" ht="16.5" customHeight="1" x14ac:dyDescent="0.25">
      <c r="A21" s="43"/>
      <c r="B21" s="44"/>
      <c r="C21" s="45"/>
      <c r="D21" s="46"/>
      <c r="E21" s="43"/>
      <c r="F21" s="43"/>
      <c r="G21" s="43"/>
      <c r="H21" s="43"/>
      <c r="I21" s="43"/>
      <c r="J21" s="47"/>
      <c r="K21" s="48"/>
    </row>
    <row r="22" spans="1:11" s="35" customFormat="1" ht="16.5" customHeight="1" x14ac:dyDescent="0.25">
      <c r="A22" s="43"/>
      <c r="B22" s="44"/>
      <c r="C22" s="45"/>
      <c r="D22" s="46"/>
      <c r="E22" s="45"/>
      <c r="F22" s="45"/>
      <c r="G22" s="45"/>
      <c r="H22" s="45"/>
      <c r="I22" s="45"/>
      <c r="J22" s="47"/>
      <c r="K22" s="48"/>
    </row>
    <row r="23" spans="1:11" s="35" customFormat="1" ht="16.5" customHeight="1" x14ac:dyDescent="0.25">
      <c r="A23" s="43"/>
      <c r="B23" s="44"/>
      <c r="C23" s="45"/>
      <c r="D23" s="46"/>
      <c r="E23" s="43"/>
      <c r="F23" s="43"/>
      <c r="G23" s="43"/>
      <c r="H23" s="43"/>
      <c r="I23" s="43"/>
      <c r="J23" s="47"/>
      <c r="K23" s="48"/>
    </row>
    <row r="24" spans="1:11" s="35" customFormat="1" ht="16.5" customHeight="1" x14ac:dyDescent="0.25">
      <c r="A24" s="43"/>
      <c r="B24" s="44"/>
      <c r="C24" s="45"/>
      <c r="D24" s="46"/>
      <c r="E24" s="45"/>
      <c r="F24" s="45"/>
      <c r="G24" s="45"/>
      <c r="H24" s="45"/>
      <c r="I24" s="45"/>
      <c r="J24" s="47"/>
      <c r="K24" s="48"/>
    </row>
    <row r="25" spans="1:11" s="35" customFormat="1" ht="16.5" customHeight="1" x14ac:dyDescent="0.25">
      <c r="A25" s="43"/>
      <c r="B25" s="44"/>
      <c r="C25" s="45"/>
      <c r="D25" s="46"/>
      <c r="E25" s="43"/>
      <c r="F25" s="43"/>
      <c r="G25" s="43"/>
      <c r="H25" s="43"/>
      <c r="I25" s="43"/>
      <c r="J25" s="47"/>
      <c r="K25" s="48"/>
    </row>
    <row r="26" spans="1:11" s="35" customFormat="1" ht="16.5" customHeight="1" x14ac:dyDescent="0.25">
      <c r="A26" s="43"/>
      <c r="B26" s="44"/>
      <c r="C26" s="45"/>
      <c r="D26" s="46"/>
      <c r="E26" s="45"/>
      <c r="F26" s="45"/>
      <c r="G26" s="45"/>
      <c r="H26" s="45"/>
      <c r="I26" s="45"/>
      <c r="J26" s="47"/>
      <c r="K26" s="48"/>
    </row>
    <row r="27" spans="1:11" s="35" customFormat="1" ht="16.5" customHeight="1" x14ac:dyDescent="0.25">
      <c r="A27" s="43"/>
      <c r="B27" s="44"/>
      <c r="C27" s="45"/>
      <c r="D27" s="46"/>
      <c r="E27" s="43"/>
      <c r="F27" s="43"/>
      <c r="G27" s="43"/>
      <c r="H27" s="43"/>
      <c r="I27" s="43"/>
      <c r="J27" s="47"/>
      <c r="K27" s="48"/>
    </row>
    <row r="28" spans="1:11" s="35" customFormat="1" ht="16.5" customHeight="1" x14ac:dyDescent="0.25">
      <c r="A28" s="43"/>
      <c r="B28" s="44"/>
      <c r="C28" s="45"/>
      <c r="D28" s="46"/>
      <c r="E28" s="45"/>
      <c r="F28" s="45"/>
      <c r="G28" s="45"/>
      <c r="H28" s="45"/>
      <c r="I28" s="45"/>
      <c r="J28" s="47"/>
      <c r="K28" s="48"/>
    </row>
    <row r="29" spans="1:11" s="35" customFormat="1" ht="16.5" customHeight="1" x14ac:dyDescent="0.25">
      <c r="A29" s="43"/>
      <c r="B29" s="44"/>
      <c r="C29" s="45"/>
      <c r="D29" s="46"/>
      <c r="E29" s="43"/>
      <c r="F29" s="43"/>
      <c r="G29" s="43"/>
      <c r="H29" s="43"/>
      <c r="I29" s="43"/>
      <c r="J29" s="47"/>
      <c r="K29" s="48"/>
    </row>
    <row r="30" spans="1:11" s="35" customFormat="1" ht="16.5" customHeight="1" x14ac:dyDescent="0.25">
      <c r="A30" s="43"/>
      <c r="B30" s="44"/>
      <c r="C30" s="45"/>
      <c r="D30" s="46"/>
      <c r="E30" s="45"/>
      <c r="F30" s="45"/>
      <c r="G30" s="45"/>
      <c r="H30" s="45"/>
      <c r="I30" s="45"/>
      <c r="J30" s="47"/>
      <c r="K30" s="48"/>
    </row>
    <row r="31" spans="1:11" s="35" customFormat="1" ht="16.5" customHeight="1" x14ac:dyDescent="0.25">
      <c r="A31" s="43"/>
      <c r="B31" s="44"/>
      <c r="C31" s="45"/>
      <c r="D31" s="46"/>
      <c r="E31" s="43"/>
      <c r="F31" s="43"/>
      <c r="G31" s="43"/>
      <c r="H31" s="43"/>
      <c r="I31" s="43"/>
      <c r="J31" s="47"/>
      <c r="K31" s="48"/>
    </row>
    <row r="32" spans="1:11" s="35" customFormat="1" ht="16.5" customHeight="1" x14ac:dyDescent="0.25">
      <c r="A32" s="43"/>
      <c r="B32" s="44"/>
      <c r="C32" s="45"/>
      <c r="D32" s="46"/>
      <c r="E32" s="45"/>
      <c r="F32" s="45"/>
      <c r="G32" s="45"/>
      <c r="H32" s="45"/>
      <c r="I32" s="45"/>
      <c r="J32" s="47"/>
      <c r="K32" s="48"/>
    </row>
    <row r="33" spans="1:11" s="35" customFormat="1" ht="16.5" customHeight="1" x14ac:dyDescent="0.25">
      <c r="A33" s="43"/>
      <c r="B33" s="44"/>
      <c r="C33" s="45"/>
      <c r="D33" s="46"/>
      <c r="E33" s="43"/>
      <c r="F33" s="43"/>
      <c r="G33" s="43"/>
      <c r="H33" s="43"/>
      <c r="I33" s="43"/>
      <c r="J33" s="47"/>
      <c r="K33" s="48"/>
    </row>
    <row r="34" spans="1:11" s="35" customFormat="1" ht="16.5" customHeight="1" x14ac:dyDescent="0.25">
      <c r="A34" s="43"/>
      <c r="B34" s="44"/>
      <c r="C34" s="45"/>
      <c r="D34" s="46"/>
      <c r="E34" s="45"/>
      <c r="F34" s="45"/>
      <c r="G34" s="45"/>
      <c r="H34" s="45"/>
      <c r="I34" s="45"/>
      <c r="J34" s="47"/>
      <c r="K34" s="48"/>
    </row>
    <row r="35" spans="1:11" s="35" customFormat="1" ht="16.5" customHeight="1" x14ac:dyDescent="0.25">
      <c r="A35" s="43"/>
      <c r="B35" s="44"/>
      <c r="C35" s="45"/>
      <c r="D35" s="46"/>
      <c r="E35" s="43"/>
      <c r="F35" s="43"/>
      <c r="G35" s="43"/>
      <c r="H35" s="43"/>
      <c r="I35" s="43"/>
      <c r="J35" s="47"/>
      <c r="K35" s="48"/>
    </row>
    <row r="36" spans="1:11" s="35" customFormat="1" ht="16.5" customHeight="1" x14ac:dyDescent="0.25">
      <c r="A36" s="43"/>
      <c r="B36" s="44"/>
      <c r="C36" s="45"/>
      <c r="D36" s="46"/>
      <c r="E36" s="45"/>
      <c r="F36" s="45"/>
      <c r="G36" s="45"/>
      <c r="H36" s="45"/>
      <c r="I36" s="45"/>
      <c r="J36" s="47"/>
      <c r="K36" s="48"/>
    </row>
    <row r="37" spans="1:11" s="35" customFormat="1" ht="16.5" customHeight="1" x14ac:dyDescent="0.25">
      <c r="A37" s="43"/>
      <c r="B37" s="44"/>
      <c r="C37" s="45"/>
      <c r="D37" s="46"/>
      <c r="E37" s="43"/>
      <c r="F37" s="43"/>
      <c r="G37" s="43"/>
      <c r="H37" s="43"/>
      <c r="I37" s="43"/>
      <c r="J37" s="47"/>
      <c r="K37" s="48"/>
    </row>
    <row r="38" spans="1:11" s="35" customFormat="1" ht="16.5" customHeight="1" x14ac:dyDescent="0.25">
      <c r="A38" s="43"/>
      <c r="B38" s="44"/>
      <c r="C38" s="45"/>
      <c r="D38" s="46"/>
      <c r="E38" s="45"/>
      <c r="F38" s="45"/>
      <c r="G38" s="45"/>
      <c r="H38" s="45"/>
      <c r="I38" s="45"/>
      <c r="J38" s="47"/>
      <c r="K38" s="48"/>
    </row>
    <row r="39" spans="1:11" s="35" customFormat="1" ht="16.5" customHeight="1" x14ac:dyDescent="0.25">
      <c r="A39" s="43"/>
      <c r="B39" s="44"/>
      <c r="C39" s="45"/>
      <c r="D39" s="46"/>
      <c r="E39" s="43"/>
      <c r="F39" s="43"/>
      <c r="G39" s="43"/>
      <c r="H39" s="43"/>
      <c r="I39" s="43"/>
      <c r="J39" s="47"/>
      <c r="K39" s="48"/>
    </row>
    <row r="40" spans="1:11" s="35" customFormat="1" ht="16.5" customHeight="1" x14ac:dyDescent="0.25">
      <c r="A40" s="43"/>
      <c r="B40" s="44"/>
      <c r="C40" s="45"/>
      <c r="D40" s="46"/>
      <c r="E40" s="45"/>
      <c r="F40" s="45"/>
      <c r="G40" s="45"/>
      <c r="H40" s="45"/>
      <c r="I40" s="45"/>
      <c r="J40" s="47"/>
      <c r="K40" s="48"/>
    </row>
    <row r="41" spans="1:11" s="35" customFormat="1" ht="16.5" customHeight="1" x14ac:dyDescent="0.25">
      <c r="A41" s="43"/>
      <c r="B41" s="44"/>
      <c r="C41" s="45"/>
      <c r="D41" s="46"/>
      <c r="E41" s="43"/>
      <c r="F41" s="43"/>
      <c r="G41" s="43"/>
      <c r="H41" s="43"/>
      <c r="I41" s="43"/>
      <c r="J41" s="47"/>
      <c r="K41" s="48"/>
    </row>
    <row r="42" spans="1:11" s="35" customFormat="1" ht="16.5" customHeight="1" x14ac:dyDescent="0.25">
      <c r="A42" s="43"/>
      <c r="B42" s="44"/>
      <c r="C42" s="45"/>
      <c r="D42" s="46"/>
      <c r="E42" s="45"/>
      <c r="F42" s="45"/>
      <c r="G42" s="45"/>
      <c r="H42" s="45"/>
      <c r="I42" s="45"/>
      <c r="J42" s="47"/>
      <c r="K42" s="48"/>
    </row>
    <row r="43" spans="1:11" s="35" customFormat="1" ht="16.5" customHeight="1" x14ac:dyDescent="0.25">
      <c r="A43" s="43"/>
      <c r="B43" s="44"/>
      <c r="C43" s="45"/>
      <c r="D43" s="46"/>
      <c r="E43" s="43"/>
      <c r="F43" s="43"/>
      <c r="G43" s="43"/>
      <c r="H43" s="43"/>
      <c r="I43" s="43"/>
      <c r="J43" s="47"/>
      <c r="K43" s="48"/>
    </row>
    <row r="44" spans="1:11" s="35" customFormat="1" ht="16.5" customHeight="1" x14ac:dyDescent="0.25">
      <c r="A44" s="43"/>
      <c r="B44" s="44"/>
      <c r="C44" s="45"/>
      <c r="D44" s="46"/>
      <c r="E44" s="45"/>
      <c r="F44" s="45"/>
      <c r="G44" s="45"/>
      <c r="H44" s="45"/>
      <c r="I44" s="45"/>
      <c r="J44" s="47"/>
      <c r="K44" s="48"/>
    </row>
    <row r="45" spans="1:11" s="35" customFormat="1" ht="16.5" customHeight="1" x14ac:dyDescent="0.25">
      <c r="A45" s="43"/>
      <c r="B45" s="44"/>
      <c r="C45" s="45"/>
      <c r="D45" s="46"/>
      <c r="E45" s="43"/>
      <c r="F45" s="43"/>
      <c r="G45" s="43"/>
      <c r="H45" s="43"/>
      <c r="I45" s="43"/>
      <c r="J45" s="47"/>
      <c r="K45" s="48"/>
    </row>
    <row r="46" spans="1:11" s="35" customFormat="1" ht="16.5" customHeight="1" x14ac:dyDescent="0.25">
      <c r="A46" s="43"/>
      <c r="B46" s="44"/>
      <c r="C46" s="45"/>
      <c r="D46" s="46"/>
      <c r="E46" s="45"/>
      <c r="F46" s="45"/>
      <c r="G46" s="45"/>
      <c r="H46" s="45"/>
      <c r="I46" s="45"/>
      <c r="J46" s="47"/>
      <c r="K46" s="48"/>
    </row>
    <row r="47" spans="1:11" s="35" customFormat="1" ht="16.5" customHeight="1" x14ac:dyDescent="0.25">
      <c r="A47" s="43"/>
      <c r="B47" s="44"/>
      <c r="C47" s="45"/>
      <c r="D47" s="46"/>
      <c r="E47" s="43"/>
      <c r="F47" s="43"/>
      <c r="G47" s="43"/>
      <c r="H47" s="43"/>
      <c r="I47" s="43"/>
      <c r="J47" s="47"/>
      <c r="K47" s="48"/>
    </row>
    <row r="48" spans="1:11" s="35" customFormat="1" ht="16.5" customHeight="1" x14ac:dyDescent="0.25">
      <c r="A48" s="43"/>
      <c r="B48" s="44"/>
      <c r="C48" s="45"/>
      <c r="D48" s="46"/>
      <c r="E48" s="45"/>
      <c r="F48" s="45"/>
      <c r="G48" s="45"/>
      <c r="H48" s="45"/>
      <c r="I48" s="45"/>
      <c r="J48" s="47"/>
      <c r="K48" s="48"/>
    </row>
    <row r="49" spans="1:11" s="35" customFormat="1" ht="16.5" customHeight="1" x14ac:dyDescent="0.25">
      <c r="A49" s="43"/>
      <c r="B49" s="44"/>
      <c r="C49" s="45"/>
      <c r="D49" s="46"/>
      <c r="E49" s="43"/>
      <c r="F49" s="43"/>
      <c r="G49" s="43"/>
      <c r="H49" s="43"/>
      <c r="I49" s="43"/>
      <c r="J49" s="47"/>
      <c r="K49" s="48"/>
    </row>
    <row r="50" spans="1:11" s="35" customFormat="1" ht="16.5" customHeight="1" x14ac:dyDescent="0.25">
      <c r="A50" s="43"/>
      <c r="B50" s="44"/>
      <c r="C50" s="45"/>
      <c r="D50" s="46"/>
      <c r="E50" s="45"/>
      <c r="F50" s="45"/>
      <c r="G50" s="45"/>
      <c r="H50" s="45"/>
      <c r="I50" s="45"/>
      <c r="J50" s="47"/>
      <c r="K50" s="48"/>
    </row>
    <row r="51" spans="1:11" s="35" customFormat="1" ht="16.5" customHeight="1" x14ac:dyDescent="0.25">
      <c r="A51" s="43"/>
      <c r="B51" s="44"/>
      <c r="C51" s="45"/>
      <c r="D51" s="46"/>
      <c r="E51" s="43"/>
      <c r="F51" s="43"/>
      <c r="G51" s="43"/>
      <c r="H51" s="43"/>
      <c r="I51" s="43"/>
      <c r="J51" s="47"/>
      <c r="K51" s="48"/>
    </row>
    <row r="52" spans="1:11" s="35" customFormat="1" ht="16.5" customHeight="1" x14ac:dyDescent="0.25">
      <c r="A52" s="43"/>
      <c r="B52" s="44"/>
      <c r="C52" s="45"/>
      <c r="D52" s="46"/>
      <c r="E52" s="45"/>
      <c r="F52" s="45"/>
      <c r="G52" s="45"/>
      <c r="H52" s="45"/>
      <c r="I52" s="45"/>
      <c r="J52" s="47"/>
      <c r="K52" s="48"/>
    </row>
    <row r="53" spans="1:11" s="35" customFormat="1" ht="16.5" customHeight="1" x14ac:dyDescent="0.25">
      <c r="A53" s="43"/>
      <c r="B53" s="44"/>
      <c r="C53" s="45"/>
      <c r="D53" s="46"/>
      <c r="E53" s="43"/>
      <c r="F53" s="43"/>
      <c r="G53" s="43"/>
      <c r="H53" s="43"/>
      <c r="I53" s="43"/>
      <c r="J53" s="47"/>
      <c r="K53" s="48"/>
    </row>
    <row r="54" spans="1:11" s="35" customFormat="1" ht="16.5" customHeight="1" x14ac:dyDescent="0.25">
      <c r="A54" s="43"/>
      <c r="B54" s="44"/>
      <c r="C54" s="45"/>
      <c r="D54" s="46"/>
      <c r="E54" s="45"/>
      <c r="F54" s="45"/>
      <c r="G54" s="45"/>
      <c r="H54" s="45"/>
      <c r="I54" s="45"/>
      <c r="J54" s="47"/>
      <c r="K54" s="48"/>
    </row>
    <row r="55" spans="1:11" s="35" customFormat="1" ht="16.5" customHeight="1" x14ac:dyDescent="0.25">
      <c r="A55" s="43"/>
      <c r="B55" s="44"/>
      <c r="C55" s="45"/>
      <c r="D55" s="46"/>
      <c r="E55" s="43"/>
      <c r="F55" s="43"/>
      <c r="G55" s="43"/>
      <c r="H55" s="43"/>
      <c r="I55" s="43"/>
      <c r="J55" s="47"/>
      <c r="K55" s="48"/>
    </row>
    <row r="56" spans="1:11" s="35" customFormat="1" ht="16.5" customHeight="1" x14ac:dyDescent="0.25">
      <c r="A56" s="43"/>
      <c r="B56" s="44"/>
      <c r="C56" s="45"/>
      <c r="D56" s="46"/>
      <c r="E56" s="45"/>
      <c r="F56" s="45"/>
      <c r="G56" s="45"/>
      <c r="H56" s="45"/>
      <c r="I56" s="45"/>
      <c r="J56" s="47"/>
      <c r="K56" s="48"/>
    </row>
    <row r="57" spans="1:11" s="35" customFormat="1" ht="16.5" customHeight="1" x14ac:dyDescent="0.25">
      <c r="A57" s="43"/>
      <c r="B57" s="44"/>
      <c r="C57" s="45"/>
      <c r="D57" s="46"/>
      <c r="E57" s="43"/>
      <c r="F57" s="43"/>
      <c r="G57" s="43"/>
      <c r="H57" s="43"/>
      <c r="I57" s="43"/>
      <c r="J57" s="47"/>
      <c r="K57" s="48"/>
    </row>
    <row r="58" spans="1:11" s="35" customFormat="1" ht="16.5" customHeight="1" x14ac:dyDescent="0.25">
      <c r="A58" s="43"/>
      <c r="B58" s="44"/>
      <c r="C58" s="45"/>
      <c r="D58" s="46"/>
      <c r="E58" s="45"/>
      <c r="F58" s="45"/>
      <c r="G58" s="45"/>
      <c r="H58" s="45"/>
      <c r="I58" s="45"/>
      <c r="J58" s="47"/>
      <c r="K58" s="48"/>
    </row>
    <row r="59" spans="1:11" s="35" customFormat="1" ht="16.5" customHeight="1" x14ac:dyDescent="0.25">
      <c r="A59" s="43"/>
      <c r="B59" s="44"/>
      <c r="C59" s="45"/>
      <c r="D59" s="46"/>
      <c r="E59" s="43"/>
      <c r="F59" s="43"/>
      <c r="G59" s="43"/>
      <c r="H59" s="43"/>
      <c r="I59" s="43"/>
      <c r="J59" s="47"/>
      <c r="K59" s="48"/>
    </row>
    <row r="60" spans="1:11" s="35" customFormat="1" ht="16.5" customHeight="1" x14ac:dyDescent="0.25">
      <c r="A60" s="43"/>
      <c r="B60" s="44"/>
      <c r="C60" s="45"/>
      <c r="D60" s="46"/>
      <c r="E60" s="45"/>
      <c r="F60" s="45"/>
      <c r="G60" s="45"/>
      <c r="H60" s="45"/>
      <c r="I60" s="45"/>
      <c r="J60" s="47"/>
      <c r="K60" s="48"/>
    </row>
    <row r="61" spans="1:11" s="35" customFormat="1" ht="16.5" customHeight="1" x14ac:dyDescent="0.25">
      <c r="A61" s="43"/>
      <c r="B61" s="44"/>
      <c r="C61" s="45"/>
      <c r="D61" s="46"/>
      <c r="E61" s="43"/>
      <c r="F61" s="43"/>
      <c r="G61" s="43"/>
      <c r="H61" s="43"/>
      <c r="I61" s="43"/>
      <c r="J61" s="47"/>
      <c r="K61" s="48"/>
    </row>
    <row r="62" spans="1:11" s="35" customFormat="1" ht="16.5" customHeight="1" x14ac:dyDescent="0.25">
      <c r="A62" s="43"/>
      <c r="B62" s="44"/>
      <c r="C62" s="45"/>
      <c r="D62" s="46"/>
      <c r="E62" s="45"/>
      <c r="F62" s="45"/>
      <c r="G62" s="45"/>
      <c r="H62" s="45"/>
      <c r="I62" s="45"/>
      <c r="J62" s="47"/>
      <c r="K62" s="48"/>
    </row>
    <row r="63" spans="1:11" s="35" customFormat="1" ht="16.5" customHeight="1" x14ac:dyDescent="0.25">
      <c r="A63" s="43"/>
      <c r="B63" s="44"/>
      <c r="C63" s="45"/>
      <c r="D63" s="46"/>
      <c r="E63" s="43"/>
      <c r="F63" s="43"/>
      <c r="G63" s="43"/>
      <c r="H63" s="43"/>
      <c r="I63" s="43"/>
      <c r="J63" s="47"/>
      <c r="K63" s="48"/>
    </row>
    <row r="64" spans="1:11" s="35" customFormat="1" ht="16.5" customHeight="1" x14ac:dyDescent="0.25">
      <c r="A64" s="43"/>
      <c r="B64" s="44"/>
      <c r="C64" s="45"/>
      <c r="D64" s="46"/>
      <c r="E64" s="45"/>
      <c r="F64" s="45"/>
      <c r="G64" s="45"/>
      <c r="H64" s="45"/>
      <c r="I64" s="45"/>
      <c r="J64" s="47"/>
      <c r="K64" s="48"/>
    </row>
    <row r="65" spans="1:11" s="35" customFormat="1" ht="16.5" customHeight="1" x14ac:dyDescent="0.25">
      <c r="A65" s="43"/>
      <c r="B65" s="44"/>
      <c r="C65" s="45"/>
      <c r="D65" s="46"/>
      <c r="E65" s="43"/>
      <c r="F65" s="43"/>
      <c r="G65" s="43"/>
      <c r="H65" s="43"/>
      <c r="I65" s="43"/>
      <c r="J65" s="47"/>
      <c r="K65" s="48"/>
    </row>
    <row r="66" spans="1:11" s="35" customFormat="1" ht="16.5" customHeight="1" x14ac:dyDescent="0.25">
      <c r="A66" s="43"/>
      <c r="B66" s="44"/>
      <c r="C66" s="45"/>
      <c r="D66" s="46"/>
      <c r="E66" s="45"/>
      <c r="F66" s="45"/>
      <c r="G66" s="45"/>
      <c r="H66" s="45"/>
      <c r="I66" s="45"/>
      <c r="J66" s="47"/>
      <c r="K66" s="48"/>
    </row>
    <row r="67" spans="1:11" s="35" customFormat="1" ht="16.5" customHeight="1" x14ac:dyDescent="0.25">
      <c r="A67" s="43"/>
      <c r="B67" s="44"/>
      <c r="C67" s="45"/>
      <c r="D67" s="46"/>
      <c r="E67" s="43"/>
      <c r="F67" s="43"/>
      <c r="G67" s="43"/>
      <c r="H67" s="43"/>
      <c r="I67" s="43"/>
      <c r="J67" s="47"/>
      <c r="K67" s="48"/>
    </row>
    <row r="68" spans="1:11" s="35" customFormat="1" ht="16.5" customHeight="1" x14ac:dyDescent="0.25">
      <c r="A68" s="43"/>
      <c r="B68" s="44"/>
      <c r="C68" s="45"/>
      <c r="D68" s="46"/>
      <c r="E68" s="45"/>
      <c r="F68" s="45"/>
      <c r="G68" s="45"/>
      <c r="H68" s="45"/>
      <c r="I68" s="45"/>
      <c r="J68" s="47"/>
      <c r="K68" s="48"/>
    </row>
    <row r="69" spans="1:11" s="35" customFormat="1" ht="16.5" customHeight="1" x14ac:dyDescent="0.25">
      <c r="A69" s="43"/>
      <c r="B69" s="44"/>
      <c r="C69" s="45"/>
      <c r="D69" s="46"/>
      <c r="E69" s="43"/>
      <c r="F69" s="43"/>
      <c r="G69" s="43"/>
      <c r="H69" s="43"/>
      <c r="I69" s="43"/>
      <c r="J69" s="47"/>
      <c r="K69" s="48"/>
    </row>
    <row r="70" spans="1:11" s="35" customFormat="1" ht="16.5" customHeight="1" x14ac:dyDescent="0.25">
      <c r="A70" s="43"/>
      <c r="B70" s="44"/>
      <c r="C70" s="45"/>
      <c r="D70" s="46"/>
      <c r="E70" s="45"/>
      <c r="F70" s="45"/>
      <c r="G70" s="45"/>
      <c r="H70" s="45"/>
      <c r="I70" s="45"/>
      <c r="J70" s="47"/>
      <c r="K70" s="48"/>
    </row>
    <row r="71" spans="1:11" s="35" customFormat="1" ht="16.5" customHeight="1" x14ac:dyDescent="0.25">
      <c r="A71" s="43"/>
      <c r="B71" s="44"/>
      <c r="C71" s="45"/>
      <c r="D71" s="46"/>
      <c r="E71" s="43"/>
      <c r="F71" s="43"/>
      <c r="G71" s="43"/>
      <c r="H71" s="43"/>
      <c r="I71" s="43"/>
      <c r="J71" s="47"/>
      <c r="K71" s="48"/>
    </row>
    <row r="72" spans="1:11" s="35" customFormat="1" ht="16.5" customHeight="1" x14ac:dyDescent="0.25">
      <c r="A72" s="43"/>
      <c r="B72" s="44"/>
      <c r="C72" s="45"/>
      <c r="D72" s="46"/>
      <c r="E72" s="45"/>
      <c r="F72" s="45"/>
      <c r="G72" s="45"/>
      <c r="H72" s="45"/>
      <c r="I72" s="45"/>
      <c r="J72" s="47"/>
      <c r="K72" s="48"/>
    </row>
    <row r="73" spans="1:11" s="35" customFormat="1" ht="16.5" customHeight="1" x14ac:dyDescent="0.25">
      <c r="A73" s="43"/>
      <c r="B73" s="44"/>
      <c r="C73" s="45"/>
      <c r="D73" s="46"/>
      <c r="E73" s="43"/>
      <c r="F73" s="43"/>
      <c r="G73" s="43"/>
      <c r="H73" s="43"/>
      <c r="I73" s="43"/>
      <c r="J73" s="47"/>
      <c r="K73" s="48"/>
    </row>
    <row r="74" spans="1:11" s="35" customFormat="1" ht="16.5" customHeight="1" x14ac:dyDescent="0.25">
      <c r="A74" s="43"/>
      <c r="B74" s="44"/>
      <c r="C74" s="45"/>
      <c r="D74" s="46"/>
      <c r="E74" s="45"/>
      <c r="F74" s="45"/>
      <c r="G74" s="45"/>
      <c r="H74" s="45"/>
      <c r="I74" s="45"/>
      <c r="J74" s="47"/>
      <c r="K74" s="48"/>
    </row>
    <row r="75" spans="1:11" s="35" customFormat="1" ht="16.5" customHeight="1" x14ac:dyDescent="0.25">
      <c r="A75" s="43"/>
      <c r="B75" s="44"/>
      <c r="C75" s="45"/>
      <c r="D75" s="46"/>
      <c r="E75" s="43"/>
      <c r="F75" s="43"/>
      <c r="G75" s="43"/>
      <c r="H75" s="43"/>
      <c r="I75" s="43"/>
      <c r="J75" s="47"/>
      <c r="K75" s="48"/>
    </row>
    <row r="76" spans="1:11" s="35" customFormat="1" ht="16.5" customHeight="1" x14ac:dyDescent="0.25">
      <c r="A76" s="43"/>
      <c r="B76" s="44"/>
      <c r="C76" s="45"/>
      <c r="D76" s="46"/>
      <c r="E76" s="45"/>
      <c r="F76" s="45"/>
      <c r="G76" s="45"/>
      <c r="H76" s="45"/>
      <c r="I76" s="45"/>
      <c r="J76" s="47"/>
      <c r="K76" s="48"/>
    </row>
    <row r="77" spans="1:11" s="35" customFormat="1" ht="16.5" customHeight="1" x14ac:dyDescent="0.25">
      <c r="A77" s="43"/>
      <c r="B77" s="44"/>
      <c r="C77" s="45"/>
      <c r="D77" s="46"/>
      <c r="E77" s="43"/>
      <c r="F77" s="43"/>
      <c r="G77" s="43"/>
      <c r="H77" s="43"/>
      <c r="I77" s="43"/>
      <c r="J77" s="47"/>
      <c r="K77" s="48"/>
    </row>
    <row r="78" spans="1:11" s="35" customFormat="1" ht="16.5" customHeight="1" x14ac:dyDescent="0.25">
      <c r="A78" s="43"/>
      <c r="B78" s="44"/>
      <c r="C78" s="45"/>
      <c r="D78" s="46"/>
      <c r="E78" s="45"/>
      <c r="F78" s="45"/>
      <c r="G78" s="45"/>
      <c r="H78" s="45"/>
      <c r="I78" s="45"/>
      <c r="J78" s="47"/>
      <c r="K78" s="48"/>
    </row>
    <row r="79" spans="1:11" x14ac:dyDescent="0.25">
      <c r="A79" s="42"/>
      <c r="B79"/>
      <c r="C79"/>
      <c r="D79" s="36"/>
      <c r="E79"/>
      <c r="F79"/>
      <c r="G79"/>
      <c r="H79"/>
      <c r="I79"/>
      <c r="J79"/>
      <c r="K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workbookViewId="0">
      <selection activeCell="M4" sqref="M4"/>
    </sheetView>
  </sheetViews>
  <sheetFormatPr defaultRowHeight="15" x14ac:dyDescent="0.25"/>
  <cols>
    <col min="11" max="11" width="16.28515625" style="33" bestFit="1" customWidth="1"/>
  </cols>
  <sheetData>
    <row r="1" spans="1:27" x14ac:dyDescent="0.25">
      <c r="B1" t="s">
        <v>0</v>
      </c>
      <c r="M1" t="s">
        <v>2</v>
      </c>
    </row>
    <row r="2" spans="1:27" x14ac:dyDescent="0.25">
      <c r="A2" t="s">
        <v>3</v>
      </c>
      <c r="B2" t="s">
        <v>4</v>
      </c>
      <c r="D2" t="s">
        <v>43</v>
      </c>
      <c r="E2" t="s">
        <v>44</v>
      </c>
      <c r="F2" t="s">
        <v>45</v>
      </c>
      <c r="I2" t="s">
        <v>46</v>
      </c>
      <c r="J2" t="s">
        <v>47</v>
      </c>
      <c r="K2" t="s">
        <v>45</v>
      </c>
      <c r="M2" t="s">
        <v>1</v>
      </c>
      <c r="O2" s="9" t="s">
        <v>48</v>
      </c>
      <c r="Q2" s="24" t="s">
        <v>49</v>
      </c>
      <c r="R2" s="9"/>
      <c r="T2" t="s">
        <v>47</v>
      </c>
      <c r="W2" t="s">
        <v>50</v>
      </c>
      <c r="Y2" t="s">
        <v>51</v>
      </c>
      <c r="Z2" s="9" t="s">
        <v>3</v>
      </c>
      <c r="AA2" t="s">
        <v>5</v>
      </c>
    </row>
    <row r="3" spans="1:27" x14ac:dyDescent="0.25">
      <c r="A3">
        <v>0</v>
      </c>
      <c r="B3">
        <f>'ASSY REV'!B3</f>
        <v>0</v>
      </c>
      <c r="D3" s="9">
        <f t="shared" ref="D3:D26" si="0">B3*2^A3</f>
        <v>0</v>
      </c>
      <c r="E3" s="9">
        <f>SUM(D3:D26)</f>
        <v>0</v>
      </c>
      <c r="F3" s="9">
        <v>0</v>
      </c>
      <c r="G3" s="2">
        <v>0</v>
      </c>
      <c r="I3" s="9">
        <f>36^A3</f>
        <v>1</v>
      </c>
      <c r="J3" s="9">
        <f>ROUNDDOWN($E$3/I3,0)-(J4*36)-(J5*36^2)-(J6*36^3)-(J7*36^4)</f>
        <v>0</v>
      </c>
      <c r="K3" s="2">
        <f>VLOOKUP(J3,$F$2:$G$37,2)</f>
        <v>0</v>
      </c>
      <c r="M3" t="str">
        <f>'ASSY REV'!G2</f>
        <v>00000</v>
      </c>
      <c r="O3" s="9" t="str">
        <f>IF(LEN($M$3)&gt;0,MID($M$3,LEN($M$3),1),0)</f>
        <v>0</v>
      </c>
      <c r="Q3" s="2" t="s">
        <v>52</v>
      </c>
      <c r="R3" s="9">
        <v>0</v>
      </c>
      <c r="T3" s="9">
        <f t="shared" ref="T3:T8" si="1">IF(O3&lt;&gt;0,VLOOKUP(O3,$Q$3:$R$38,2),0)</f>
        <v>0</v>
      </c>
      <c r="U3" s="9">
        <f t="shared" ref="U3:U8" si="2">T3*36^R3</f>
        <v>0</v>
      </c>
      <c r="W3" s="9">
        <f>SUM(U3:U8)</f>
        <v>0</v>
      </c>
      <c r="Y3" s="9">
        <f t="shared" ref="Y3:Y25" si="3">Y4-AA3*2^Z3</f>
        <v>0</v>
      </c>
      <c r="Z3" s="9">
        <v>0</v>
      </c>
      <c r="AA3" s="9">
        <f t="shared" ref="AA3:AA26" si="4">ROUNDDOWN(Y4/2^Z3,0)</f>
        <v>0</v>
      </c>
    </row>
    <row r="4" spans="1:27" x14ac:dyDescent="0.25">
      <c r="A4">
        <v>1</v>
      </c>
      <c r="B4">
        <f>'ASSY REV'!B4</f>
        <v>0</v>
      </c>
      <c r="D4" s="9">
        <f t="shared" si="0"/>
        <v>0</v>
      </c>
      <c r="F4" s="9">
        <v>1</v>
      </c>
      <c r="G4" s="2">
        <v>1</v>
      </c>
      <c r="I4" s="9">
        <f>36^A4</f>
        <v>36</v>
      </c>
      <c r="J4" s="9">
        <f>ROUNDDOWN($E$3/I4,0)-(J5*36)-(J6*36^2)-(J7*36^3)-(J8*36^4)</f>
        <v>0</v>
      </c>
      <c r="K4" s="2">
        <f>VLOOKUP(J4,$F$2:$G$37,2)</f>
        <v>0</v>
      </c>
      <c r="O4" s="9" t="str">
        <f>IF(LEN($M$3)&gt;1,MID($M$3,LEN($M$3)-1,1),0)</f>
        <v>0</v>
      </c>
      <c r="Q4" s="2" t="s">
        <v>53</v>
      </c>
      <c r="R4" s="9">
        <v>1</v>
      </c>
      <c r="T4" s="9">
        <f t="shared" si="1"/>
        <v>0</v>
      </c>
      <c r="U4" s="9">
        <f t="shared" si="2"/>
        <v>0</v>
      </c>
      <c r="Y4" s="9">
        <f t="shared" si="3"/>
        <v>0</v>
      </c>
      <c r="Z4" s="9">
        <v>1</v>
      </c>
      <c r="AA4" s="9">
        <f t="shared" si="4"/>
        <v>0</v>
      </c>
    </row>
    <row r="5" spans="1:27" x14ac:dyDescent="0.25">
      <c r="A5">
        <v>2</v>
      </c>
      <c r="B5">
        <f>'ASSY REV'!B5</f>
        <v>0</v>
      </c>
      <c r="D5" s="9">
        <f t="shared" si="0"/>
        <v>0</v>
      </c>
      <c r="F5" s="9">
        <v>2</v>
      </c>
      <c r="G5" s="2">
        <v>2</v>
      </c>
      <c r="I5" s="9">
        <f>36^A5</f>
        <v>1296</v>
      </c>
      <c r="J5" s="9">
        <f>ROUNDDOWN($E$3/I5,0)-(J6*36)-(J7*36^2)-(J8*36^3)-(J9*36^4)</f>
        <v>0</v>
      </c>
      <c r="K5" s="2">
        <f>VLOOKUP(J5,$F$2:$G$37,2)</f>
        <v>0</v>
      </c>
      <c r="O5" s="9" t="str">
        <f>IF(LEN($M$3)&gt;2,MID($M$3,LEN($M$3)-2,1),0)</f>
        <v>0</v>
      </c>
      <c r="Q5" s="2" t="s">
        <v>54</v>
      </c>
      <c r="R5" s="9">
        <v>2</v>
      </c>
      <c r="T5" s="9">
        <f t="shared" si="1"/>
        <v>0</v>
      </c>
      <c r="U5" s="9">
        <f t="shared" si="2"/>
        <v>0</v>
      </c>
      <c r="Y5" s="9">
        <f t="shared" si="3"/>
        <v>0</v>
      </c>
      <c r="Z5" s="9">
        <v>2</v>
      </c>
      <c r="AA5" s="9">
        <f t="shared" si="4"/>
        <v>0</v>
      </c>
    </row>
    <row r="6" spans="1:27" x14ac:dyDescent="0.25">
      <c r="A6">
        <v>3</v>
      </c>
      <c r="B6">
        <f>'ASSY REV'!B6</f>
        <v>0</v>
      </c>
      <c r="D6" s="9">
        <f t="shared" si="0"/>
        <v>0</v>
      </c>
      <c r="F6" s="9">
        <v>3</v>
      </c>
      <c r="G6" s="2">
        <v>3</v>
      </c>
      <c r="I6" s="9">
        <f>36^A6</f>
        <v>46656</v>
      </c>
      <c r="J6" s="9">
        <f>ROUNDDOWN($E$3/I6,0)-(J7*36)-(J8*36^2)-(J9*36^3)-(J10*36^4)</f>
        <v>0</v>
      </c>
      <c r="K6" s="2">
        <f>VLOOKUP(J6,$F$2:$G$37,2)</f>
        <v>0</v>
      </c>
      <c r="O6" s="9" t="str">
        <f>IF(LEN($M$3)&gt;3,MID($M$3,LEN($M$3)-3,1),0)</f>
        <v>0</v>
      </c>
      <c r="Q6" s="2" t="s">
        <v>55</v>
      </c>
      <c r="R6" s="9">
        <v>3</v>
      </c>
      <c r="T6" s="9">
        <f t="shared" si="1"/>
        <v>0</v>
      </c>
      <c r="U6" s="9">
        <f t="shared" si="2"/>
        <v>0</v>
      </c>
      <c r="Y6" s="9">
        <f t="shared" si="3"/>
        <v>0</v>
      </c>
      <c r="Z6" s="9">
        <v>3</v>
      </c>
      <c r="AA6" s="9">
        <f t="shared" si="4"/>
        <v>0</v>
      </c>
    </row>
    <row r="7" spans="1:27" x14ac:dyDescent="0.25">
      <c r="A7">
        <v>4</v>
      </c>
      <c r="B7">
        <f>'ASSY REV'!B7</f>
        <v>0</v>
      </c>
      <c r="D7" s="9">
        <f t="shared" si="0"/>
        <v>0</v>
      </c>
      <c r="F7" s="9">
        <v>4</v>
      </c>
      <c r="G7" s="2">
        <v>4</v>
      </c>
      <c r="I7" s="9">
        <f>36^A7</f>
        <v>1679616</v>
      </c>
      <c r="J7" s="9">
        <f>ROUNDDOWN($E$3/I7,0)-(J8*36)-(J9*36^2)-(J10*36^3)-(J11*36^4)</f>
        <v>0</v>
      </c>
      <c r="K7" s="2">
        <f>VLOOKUP(J7,$F$2:$G$37,2)</f>
        <v>0</v>
      </c>
      <c r="O7" s="9" t="str">
        <f>IF(LEN($M$3)&gt;4,MID($M$3,LEN($M$3)-4,1),0)</f>
        <v>0</v>
      </c>
      <c r="Q7" s="2" t="s">
        <v>56</v>
      </c>
      <c r="R7" s="9">
        <v>4</v>
      </c>
      <c r="T7" s="9">
        <f t="shared" si="1"/>
        <v>0</v>
      </c>
      <c r="U7" s="9">
        <f t="shared" si="2"/>
        <v>0</v>
      </c>
      <c r="Y7" s="9">
        <f t="shared" si="3"/>
        <v>0</v>
      </c>
      <c r="Z7" s="9">
        <v>4</v>
      </c>
      <c r="AA7" s="9">
        <f t="shared" si="4"/>
        <v>0</v>
      </c>
    </row>
    <row r="8" spans="1:27" x14ac:dyDescent="0.25">
      <c r="A8">
        <v>5</v>
      </c>
      <c r="B8">
        <f>'ASSY REV'!B8</f>
        <v>0</v>
      </c>
      <c r="D8" s="9">
        <f t="shared" si="0"/>
        <v>0</v>
      </c>
      <c r="F8" s="9">
        <v>5</v>
      </c>
      <c r="G8" s="2">
        <v>5</v>
      </c>
      <c r="O8" s="9">
        <f>IF(LEN($M$3)&gt;5,MID($M$3,LEN($M$3)-5,1),0)</f>
        <v>0</v>
      </c>
      <c r="Q8" s="2" t="s">
        <v>57</v>
      </c>
      <c r="R8" s="9">
        <v>5</v>
      </c>
      <c r="T8" s="9">
        <f t="shared" si="1"/>
        <v>0</v>
      </c>
      <c r="U8" s="9">
        <f t="shared" si="2"/>
        <v>0</v>
      </c>
      <c r="Y8" s="9">
        <f t="shared" si="3"/>
        <v>0</v>
      </c>
      <c r="Z8" s="9">
        <v>5</v>
      </c>
      <c r="AA8" s="9">
        <f t="shared" si="4"/>
        <v>0</v>
      </c>
    </row>
    <row r="9" spans="1:27" x14ac:dyDescent="0.25">
      <c r="A9">
        <v>6</v>
      </c>
      <c r="B9">
        <f>'ASSY REV'!B9</f>
        <v>0</v>
      </c>
      <c r="D9" s="9">
        <f t="shared" si="0"/>
        <v>0</v>
      </c>
      <c r="F9" s="9">
        <v>6</v>
      </c>
      <c r="G9" s="2">
        <v>6</v>
      </c>
      <c r="Q9" s="2" t="s">
        <v>58</v>
      </c>
      <c r="R9" s="9">
        <v>6</v>
      </c>
      <c r="T9" s="9"/>
      <c r="U9" s="9"/>
      <c r="Y9" s="9">
        <f t="shared" si="3"/>
        <v>0</v>
      </c>
      <c r="Z9" s="9">
        <v>6</v>
      </c>
      <c r="AA9" s="9">
        <f t="shared" si="4"/>
        <v>0</v>
      </c>
    </row>
    <row r="10" spans="1:27" x14ac:dyDescent="0.25">
      <c r="A10">
        <v>7</v>
      </c>
      <c r="B10">
        <f>'ASSY REV'!B10</f>
        <v>0</v>
      </c>
      <c r="D10" s="9">
        <f t="shared" si="0"/>
        <v>0</v>
      </c>
      <c r="F10" s="9">
        <v>7</v>
      </c>
      <c r="G10" s="2">
        <v>7</v>
      </c>
      <c r="I10" t="s">
        <v>59</v>
      </c>
      <c r="Q10" s="2" t="s">
        <v>60</v>
      </c>
      <c r="R10" s="9">
        <v>7</v>
      </c>
      <c r="Y10" s="9">
        <f t="shared" si="3"/>
        <v>0</v>
      </c>
      <c r="Z10" s="9">
        <v>7</v>
      </c>
      <c r="AA10" s="9">
        <f t="shared" si="4"/>
        <v>0</v>
      </c>
    </row>
    <row r="11" spans="1:27" x14ac:dyDescent="0.25">
      <c r="A11">
        <v>8</v>
      </c>
      <c r="B11">
        <f>'ASSY REV'!B11</f>
        <v>0</v>
      </c>
      <c r="D11" s="9">
        <f t="shared" si="0"/>
        <v>0</v>
      </c>
      <c r="F11" s="9">
        <v>8</v>
      </c>
      <c r="G11" s="2">
        <v>8</v>
      </c>
      <c r="I11" s="3" t="str">
        <f>K7&amp;K6&amp;K5&amp;K4&amp;K3</f>
        <v>00000</v>
      </c>
      <c r="Q11" s="2" t="s">
        <v>61</v>
      </c>
      <c r="R11" s="9">
        <v>8</v>
      </c>
      <c r="Y11" s="9">
        <f t="shared" si="3"/>
        <v>0</v>
      </c>
      <c r="Z11" s="9">
        <v>8</v>
      </c>
      <c r="AA11" s="9">
        <f t="shared" si="4"/>
        <v>0</v>
      </c>
    </row>
    <row r="12" spans="1:27" x14ac:dyDescent="0.25">
      <c r="A12">
        <v>9</v>
      </c>
      <c r="B12">
        <f>'ASSY REV'!B12</f>
        <v>0</v>
      </c>
      <c r="D12" s="9">
        <f t="shared" si="0"/>
        <v>0</v>
      </c>
      <c r="F12" s="9">
        <v>9</v>
      </c>
      <c r="G12" s="2">
        <v>9</v>
      </c>
      <c r="Q12" s="2" t="s">
        <v>62</v>
      </c>
      <c r="R12" s="9">
        <v>9</v>
      </c>
      <c r="Y12" s="9">
        <f t="shared" si="3"/>
        <v>0</v>
      </c>
      <c r="Z12" s="9">
        <v>9</v>
      </c>
      <c r="AA12" s="9">
        <f t="shared" si="4"/>
        <v>0</v>
      </c>
    </row>
    <row r="13" spans="1:27" x14ac:dyDescent="0.25">
      <c r="A13">
        <v>10</v>
      </c>
      <c r="B13">
        <f>'ASSY REV'!B13</f>
        <v>0</v>
      </c>
      <c r="D13" s="9">
        <f t="shared" si="0"/>
        <v>0</v>
      </c>
      <c r="F13" s="9">
        <v>10</v>
      </c>
      <c r="G13" s="9" t="s">
        <v>63</v>
      </c>
      <c r="Q13" s="9" t="s">
        <v>63</v>
      </c>
      <c r="R13" s="9">
        <v>10</v>
      </c>
      <c r="Y13" s="9">
        <f t="shared" si="3"/>
        <v>0</v>
      </c>
      <c r="Z13" s="9">
        <v>10</v>
      </c>
      <c r="AA13" s="9">
        <f t="shared" si="4"/>
        <v>0</v>
      </c>
    </row>
    <row r="14" spans="1:27" x14ac:dyDescent="0.25">
      <c r="A14">
        <v>11</v>
      </c>
      <c r="B14">
        <f>'ASSY REV'!B14</f>
        <v>0</v>
      </c>
      <c r="D14" s="9">
        <f t="shared" si="0"/>
        <v>0</v>
      </c>
      <c r="F14" s="9">
        <v>11</v>
      </c>
      <c r="G14" s="9" t="s">
        <v>10</v>
      </c>
      <c r="Q14" s="9" t="s">
        <v>10</v>
      </c>
      <c r="R14" s="9">
        <v>11</v>
      </c>
      <c r="Y14" s="9">
        <f t="shared" si="3"/>
        <v>0</v>
      </c>
      <c r="Z14" s="9">
        <v>11</v>
      </c>
      <c r="AA14" s="9">
        <f t="shared" si="4"/>
        <v>0</v>
      </c>
    </row>
    <row r="15" spans="1:27" x14ac:dyDescent="0.25">
      <c r="A15">
        <v>12</v>
      </c>
      <c r="B15">
        <f>'ASSY REV'!B15</f>
        <v>0</v>
      </c>
      <c r="D15" s="9">
        <f t="shared" si="0"/>
        <v>0</v>
      </c>
      <c r="F15" s="9">
        <v>12</v>
      </c>
      <c r="G15" s="9" t="s">
        <v>64</v>
      </c>
      <c r="Q15" s="9" t="s">
        <v>64</v>
      </c>
      <c r="R15" s="9">
        <v>12</v>
      </c>
      <c r="Y15" s="9">
        <f t="shared" si="3"/>
        <v>0</v>
      </c>
      <c r="Z15" s="9">
        <v>12</v>
      </c>
      <c r="AA15" s="9">
        <f t="shared" si="4"/>
        <v>0</v>
      </c>
    </row>
    <row r="16" spans="1:27" x14ac:dyDescent="0.25">
      <c r="A16">
        <v>13</v>
      </c>
      <c r="B16">
        <f>'ASSY REV'!B16</f>
        <v>0</v>
      </c>
      <c r="D16" s="9">
        <f t="shared" si="0"/>
        <v>0</v>
      </c>
      <c r="F16" s="9">
        <v>13</v>
      </c>
      <c r="G16" s="9" t="s">
        <v>65</v>
      </c>
      <c r="Q16" s="9" t="s">
        <v>65</v>
      </c>
      <c r="R16" s="9">
        <v>13</v>
      </c>
      <c r="Y16" s="9">
        <f t="shared" si="3"/>
        <v>0</v>
      </c>
      <c r="Z16" s="9">
        <v>13</v>
      </c>
      <c r="AA16" s="9">
        <f t="shared" si="4"/>
        <v>0</v>
      </c>
    </row>
    <row r="17" spans="1:27" x14ac:dyDescent="0.25">
      <c r="A17">
        <v>14</v>
      </c>
      <c r="B17">
        <f>'ASSY REV'!B17</f>
        <v>0</v>
      </c>
      <c r="D17" s="9">
        <f t="shared" si="0"/>
        <v>0</v>
      </c>
      <c r="F17" s="9">
        <v>14</v>
      </c>
      <c r="G17" s="9" t="s">
        <v>66</v>
      </c>
      <c r="Q17" s="9" t="s">
        <v>66</v>
      </c>
      <c r="R17" s="9">
        <v>14</v>
      </c>
      <c r="Y17" s="9">
        <f t="shared" si="3"/>
        <v>0</v>
      </c>
      <c r="Z17" s="9">
        <v>14</v>
      </c>
      <c r="AA17" s="9">
        <f t="shared" si="4"/>
        <v>0</v>
      </c>
    </row>
    <row r="18" spans="1:27" x14ac:dyDescent="0.25">
      <c r="A18">
        <v>15</v>
      </c>
      <c r="B18">
        <f>'ASSY REV'!B18</f>
        <v>0</v>
      </c>
      <c r="D18" s="9">
        <f t="shared" si="0"/>
        <v>0</v>
      </c>
      <c r="F18" s="9">
        <v>15</v>
      </c>
      <c r="G18" s="9" t="s">
        <v>67</v>
      </c>
      <c r="Q18" s="9" t="s">
        <v>67</v>
      </c>
      <c r="R18" s="9">
        <v>15</v>
      </c>
      <c r="Y18" s="9">
        <f t="shared" si="3"/>
        <v>0</v>
      </c>
      <c r="Z18" s="9">
        <v>15</v>
      </c>
      <c r="AA18" s="9">
        <f t="shared" si="4"/>
        <v>0</v>
      </c>
    </row>
    <row r="19" spans="1:27" x14ac:dyDescent="0.25">
      <c r="A19">
        <v>16</v>
      </c>
      <c r="B19">
        <f>'ASSY REV'!B19</f>
        <v>0</v>
      </c>
      <c r="D19" s="9">
        <f t="shared" si="0"/>
        <v>0</v>
      </c>
      <c r="F19" s="9">
        <v>16</v>
      </c>
      <c r="G19" s="9" t="s">
        <v>68</v>
      </c>
      <c r="Q19" s="9" t="s">
        <v>68</v>
      </c>
      <c r="R19" s="9">
        <v>16</v>
      </c>
      <c r="Y19" s="9">
        <f t="shared" si="3"/>
        <v>0</v>
      </c>
      <c r="Z19" s="9">
        <v>16</v>
      </c>
      <c r="AA19" s="9">
        <f t="shared" si="4"/>
        <v>0</v>
      </c>
    </row>
    <row r="20" spans="1:27" x14ac:dyDescent="0.25">
      <c r="A20">
        <v>17</v>
      </c>
      <c r="B20">
        <f>'ASSY REV'!B20</f>
        <v>0</v>
      </c>
      <c r="D20" s="9">
        <f t="shared" si="0"/>
        <v>0</v>
      </c>
      <c r="F20" s="9">
        <v>17</v>
      </c>
      <c r="G20" s="9" t="s">
        <v>69</v>
      </c>
      <c r="Q20" s="9" t="s">
        <v>69</v>
      </c>
      <c r="R20" s="9">
        <v>17</v>
      </c>
      <c r="Y20" s="9">
        <f t="shared" si="3"/>
        <v>0</v>
      </c>
      <c r="Z20" s="9">
        <v>17</v>
      </c>
      <c r="AA20" s="9">
        <f t="shared" si="4"/>
        <v>0</v>
      </c>
    </row>
    <row r="21" spans="1:27" x14ac:dyDescent="0.25">
      <c r="A21">
        <v>18</v>
      </c>
      <c r="B21">
        <f>'ASSY REV'!B21</f>
        <v>0</v>
      </c>
      <c r="D21" s="9">
        <f t="shared" si="0"/>
        <v>0</v>
      </c>
      <c r="F21" s="9">
        <v>18</v>
      </c>
      <c r="G21" s="9" t="s">
        <v>70</v>
      </c>
      <c r="Q21" s="9" t="s">
        <v>70</v>
      </c>
      <c r="R21" s="9">
        <v>18</v>
      </c>
      <c r="Y21" s="9">
        <f t="shared" si="3"/>
        <v>0</v>
      </c>
      <c r="Z21" s="9">
        <v>18</v>
      </c>
      <c r="AA21" s="9">
        <f t="shared" si="4"/>
        <v>0</v>
      </c>
    </row>
    <row r="22" spans="1:27" x14ac:dyDescent="0.25">
      <c r="A22">
        <v>19</v>
      </c>
      <c r="B22">
        <f>'ASSY REV'!B22</f>
        <v>0</v>
      </c>
      <c r="D22" s="9">
        <f t="shared" si="0"/>
        <v>0</v>
      </c>
      <c r="F22" s="9">
        <v>19</v>
      </c>
      <c r="G22" s="9" t="s">
        <v>71</v>
      </c>
      <c r="Q22" s="9" t="s">
        <v>71</v>
      </c>
      <c r="R22" s="9">
        <v>19</v>
      </c>
      <c r="Y22" s="9">
        <f t="shared" si="3"/>
        <v>0</v>
      </c>
      <c r="Z22" s="9">
        <v>19</v>
      </c>
      <c r="AA22" s="9">
        <f t="shared" si="4"/>
        <v>0</v>
      </c>
    </row>
    <row r="23" spans="1:27" x14ac:dyDescent="0.25">
      <c r="A23">
        <v>20</v>
      </c>
      <c r="B23">
        <f>'ASSY REV'!B23</f>
        <v>0</v>
      </c>
      <c r="D23" s="9">
        <f t="shared" si="0"/>
        <v>0</v>
      </c>
      <c r="F23" s="9">
        <v>20</v>
      </c>
      <c r="G23" s="9" t="s">
        <v>72</v>
      </c>
      <c r="Q23" s="9" t="s">
        <v>72</v>
      </c>
      <c r="R23" s="9">
        <v>20</v>
      </c>
      <c r="Y23" s="9">
        <f t="shared" si="3"/>
        <v>0</v>
      </c>
      <c r="Z23" s="9">
        <v>20</v>
      </c>
      <c r="AA23" s="9">
        <f t="shared" si="4"/>
        <v>0</v>
      </c>
    </row>
    <row r="24" spans="1:27" x14ac:dyDescent="0.25">
      <c r="A24">
        <v>21</v>
      </c>
      <c r="B24">
        <f>'ASSY REV'!B24</f>
        <v>0</v>
      </c>
      <c r="D24" s="9">
        <f t="shared" si="0"/>
        <v>0</v>
      </c>
      <c r="F24" s="9">
        <v>21</v>
      </c>
      <c r="G24" s="9" t="s">
        <v>73</v>
      </c>
      <c r="Q24" s="9" t="s">
        <v>73</v>
      </c>
      <c r="R24" s="9">
        <v>21</v>
      </c>
      <c r="Y24" s="9">
        <f t="shared" si="3"/>
        <v>0</v>
      </c>
      <c r="Z24" s="9">
        <v>21</v>
      </c>
      <c r="AA24" s="9">
        <f t="shared" si="4"/>
        <v>0</v>
      </c>
    </row>
    <row r="25" spans="1:27" x14ac:dyDescent="0.25">
      <c r="A25">
        <v>22</v>
      </c>
      <c r="B25">
        <f>'ASSY REV'!B25</f>
        <v>0</v>
      </c>
      <c r="D25" s="9">
        <f t="shared" si="0"/>
        <v>0</v>
      </c>
      <c r="F25" s="9">
        <v>22</v>
      </c>
      <c r="G25" s="9" t="s">
        <v>74</v>
      </c>
      <c r="Q25" s="9" t="s">
        <v>74</v>
      </c>
      <c r="R25" s="9">
        <v>22</v>
      </c>
      <c r="Y25" s="9">
        <f t="shared" si="3"/>
        <v>0</v>
      </c>
      <c r="Z25" s="9">
        <v>22</v>
      </c>
      <c r="AA25" s="9">
        <f t="shared" si="4"/>
        <v>0</v>
      </c>
    </row>
    <row r="26" spans="1:27" x14ac:dyDescent="0.25">
      <c r="A26">
        <v>23</v>
      </c>
      <c r="B26">
        <f>'ASSY REV'!B26</f>
        <v>0</v>
      </c>
      <c r="D26" s="9">
        <f t="shared" si="0"/>
        <v>0</v>
      </c>
      <c r="F26" s="9">
        <v>23</v>
      </c>
      <c r="G26" s="9" t="s">
        <v>75</v>
      </c>
      <c r="Q26" s="9" t="s">
        <v>75</v>
      </c>
      <c r="R26" s="9">
        <v>23</v>
      </c>
      <c r="Y26" s="9">
        <f>W3-AA26*2^Z26</f>
        <v>0</v>
      </c>
      <c r="Z26" s="9">
        <v>23</v>
      </c>
      <c r="AA26" s="9">
        <f t="shared" si="4"/>
        <v>0</v>
      </c>
    </row>
    <row r="27" spans="1:27" x14ac:dyDescent="0.25">
      <c r="F27" s="9">
        <v>24</v>
      </c>
      <c r="G27" s="9" t="s">
        <v>76</v>
      </c>
      <c r="Q27" s="9" t="s">
        <v>76</v>
      </c>
      <c r="R27" s="9">
        <v>24</v>
      </c>
    </row>
    <row r="28" spans="1:27" x14ac:dyDescent="0.25">
      <c r="F28" s="9">
        <v>25</v>
      </c>
      <c r="G28" s="9" t="s">
        <v>77</v>
      </c>
      <c r="Q28" s="9" t="s">
        <v>77</v>
      </c>
      <c r="R28" s="9">
        <v>25</v>
      </c>
    </row>
    <row r="29" spans="1:27" x14ac:dyDescent="0.25">
      <c r="F29" s="9">
        <v>26</v>
      </c>
      <c r="G29" s="9" t="s">
        <v>78</v>
      </c>
      <c r="Q29" s="9" t="s">
        <v>78</v>
      </c>
      <c r="R29" s="9">
        <v>26</v>
      </c>
    </row>
    <row r="30" spans="1:27" x14ac:dyDescent="0.25">
      <c r="F30" s="9">
        <v>27</v>
      </c>
      <c r="G30" s="9" t="s">
        <v>79</v>
      </c>
      <c r="Q30" s="9" t="s">
        <v>79</v>
      </c>
      <c r="R30" s="9">
        <v>27</v>
      </c>
    </row>
    <row r="31" spans="1:27" x14ac:dyDescent="0.25">
      <c r="F31" s="9">
        <v>28</v>
      </c>
      <c r="G31" s="9" t="s">
        <v>80</v>
      </c>
      <c r="Q31" s="9" t="s">
        <v>80</v>
      </c>
      <c r="R31" s="9">
        <v>28</v>
      </c>
    </row>
    <row r="32" spans="1:27" x14ac:dyDescent="0.25">
      <c r="F32" s="9">
        <v>29</v>
      </c>
      <c r="G32" s="9" t="s">
        <v>81</v>
      </c>
      <c r="Q32" s="9" t="s">
        <v>81</v>
      </c>
      <c r="R32" s="9">
        <v>29</v>
      </c>
    </row>
    <row r="33" spans="6:18" x14ac:dyDescent="0.25">
      <c r="F33" s="9">
        <v>30</v>
      </c>
      <c r="G33" s="9" t="s">
        <v>82</v>
      </c>
      <c r="Q33" s="9" t="s">
        <v>82</v>
      </c>
      <c r="R33" s="9">
        <v>30</v>
      </c>
    </row>
    <row r="34" spans="6:18" x14ac:dyDescent="0.25">
      <c r="F34" s="9">
        <v>31</v>
      </c>
      <c r="G34" s="9" t="s">
        <v>83</v>
      </c>
      <c r="Q34" s="9" t="s">
        <v>83</v>
      </c>
      <c r="R34" s="9">
        <v>31</v>
      </c>
    </row>
    <row r="35" spans="6:18" x14ac:dyDescent="0.25">
      <c r="F35" s="9">
        <v>32</v>
      </c>
      <c r="G35" s="9" t="s">
        <v>84</v>
      </c>
      <c r="Q35" s="9" t="s">
        <v>84</v>
      </c>
      <c r="R35" s="9">
        <v>32</v>
      </c>
    </row>
    <row r="36" spans="6:18" x14ac:dyDescent="0.25">
      <c r="F36" s="9">
        <v>33</v>
      </c>
      <c r="G36" s="9" t="s">
        <v>85</v>
      </c>
      <c r="Q36" s="9" t="s">
        <v>85</v>
      </c>
      <c r="R36" s="9">
        <v>33</v>
      </c>
    </row>
    <row r="37" spans="6:18" x14ac:dyDescent="0.25">
      <c r="F37" s="9">
        <v>34</v>
      </c>
      <c r="G37" s="9" t="s">
        <v>86</v>
      </c>
      <c r="Q37" s="9" t="s">
        <v>86</v>
      </c>
      <c r="R37" s="9">
        <v>34</v>
      </c>
    </row>
    <row r="38" spans="6:18" x14ac:dyDescent="0.25">
      <c r="F38" s="9">
        <v>35</v>
      </c>
      <c r="G38" s="9" t="s">
        <v>87</v>
      </c>
      <c r="Q38" s="9" t="s">
        <v>87</v>
      </c>
      <c r="R38" s="9">
        <v>35</v>
      </c>
    </row>
  </sheetData>
  <sheetProtection sheet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2" sqref="C32"/>
    </sheetView>
  </sheetViews>
  <sheetFormatPr defaultRowHeight="15" x14ac:dyDescent="0.25"/>
  <cols>
    <col min="2" max="2" width="61.7109375" style="33" bestFit="1" customWidth="1"/>
    <col min="3" max="3" width="65.140625" style="33" bestFit="1" customWidth="1"/>
  </cols>
  <sheetData>
    <row r="1" spans="1:3" x14ac:dyDescent="0.25">
      <c r="A1" t="s">
        <v>88</v>
      </c>
      <c r="B1" t="s">
        <v>89</v>
      </c>
      <c r="C1" t="s">
        <v>90</v>
      </c>
    </row>
    <row r="2" spans="1:3" x14ac:dyDescent="0.25">
      <c r="A2">
        <v>0</v>
      </c>
      <c r="B2" s="1" t="s">
        <v>91</v>
      </c>
      <c r="C2" t="s">
        <v>92</v>
      </c>
    </row>
    <row r="3" spans="1:3" x14ac:dyDescent="0.25">
      <c r="A3">
        <v>1</v>
      </c>
      <c r="B3" s="1" t="s">
        <v>93</v>
      </c>
      <c r="C3" t="s">
        <v>94</v>
      </c>
    </row>
    <row r="4" spans="1:3" x14ac:dyDescent="0.25">
      <c r="A4">
        <v>2</v>
      </c>
      <c r="B4" s="1" t="s">
        <v>95</v>
      </c>
      <c r="C4" t="s">
        <v>96</v>
      </c>
    </row>
    <row r="5" spans="1:3" x14ac:dyDescent="0.25">
      <c r="A5">
        <v>3</v>
      </c>
      <c r="B5" s="1" t="s">
        <v>97</v>
      </c>
      <c r="C5" t="s">
        <v>98</v>
      </c>
    </row>
    <row r="6" spans="1:3" x14ac:dyDescent="0.25">
      <c r="A6">
        <v>4</v>
      </c>
      <c r="B6" s="1" t="s">
        <v>99</v>
      </c>
      <c r="C6" t="s">
        <v>100</v>
      </c>
    </row>
    <row r="7" spans="1:3" x14ac:dyDescent="0.25">
      <c r="A7">
        <v>5</v>
      </c>
      <c r="B7" s="1" t="s">
        <v>101</v>
      </c>
      <c r="C7" t="s">
        <v>102</v>
      </c>
    </row>
    <row r="8" spans="1:3" x14ac:dyDescent="0.25">
      <c r="A8">
        <v>6</v>
      </c>
      <c r="B8" s="1" t="s">
        <v>101</v>
      </c>
      <c r="C8" t="s">
        <v>102</v>
      </c>
    </row>
    <row r="9" spans="1:3" x14ac:dyDescent="0.25">
      <c r="A9">
        <v>7</v>
      </c>
      <c r="B9" s="1" t="s">
        <v>101</v>
      </c>
      <c r="C9" t="s">
        <v>102</v>
      </c>
    </row>
    <row r="10" spans="1:3" x14ac:dyDescent="0.25">
      <c r="A10">
        <v>8</v>
      </c>
      <c r="B10" s="1" t="s">
        <v>101</v>
      </c>
      <c r="C10" t="s">
        <v>102</v>
      </c>
    </row>
    <row r="11" spans="1:3" x14ac:dyDescent="0.25">
      <c r="A11">
        <v>9</v>
      </c>
      <c r="B11" s="1" t="s">
        <v>101</v>
      </c>
      <c r="C11" t="s">
        <v>102</v>
      </c>
    </row>
    <row r="12" spans="1:3" x14ac:dyDescent="0.25">
      <c r="A12">
        <v>10</v>
      </c>
      <c r="B12" s="1" t="s">
        <v>101</v>
      </c>
      <c r="C12" t="s">
        <v>102</v>
      </c>
    </row>
    <row r="13" spans="1:3" x14ac:dyDescent="0.25">
      <c r="A13">
        <v>11</v>
      </c>
      <c r="B13" s="1" t="s">
        <v>101</v>
      </c>
      <c r="C13" t="s">
        <v>102</v>
      </c>
    </row>
    <row r="14" spans="1:3" x14ac:dyDescent="0.25">
      <c r="A14">
        <v>12</v>
      </c>
      <c r="B14" s="1" t="s">
        <v>101</v>
      </c>
      <c r="C14" t="s">
        <v>102</v>
      </c>
    </row>
    <row r="15" spans="1:3" x14ac:dyDescent="0.25">
      <c r="A15">
        <v>13</v>
      </c>
      <c r="B15" s="1" t="s">
        <v>101</v>
      </c>
      <c r="C15" t="s">
        <v>102</v>
      </c>
    </row>
    <row r="16" spans="1:3" x14ac:dyDescent="0.25">
      <c r="A16">
        <v>14</v>
      </c>
      <c r="B16" s="1" t="s">
        <v>101</v>
      </c>
      <c r="C16" t="s">
        <v>102</v>
      </c>
    </row>
    <row r="17" spans="1:3" x14ac:dyDescent="0.25">
      <c r="A17">
        <v>15</v>
      </c>
      <c r="B17" s="1" t="s">
        <v>101</v>
      </c>
      <c r="C17" t="s">
        <v>102</v>
      </c>
    </row>
    <row r="18" spans="1:3" x14ac:dyDescent="0.25">
      <c r="A18">
        <v>16</v>
      </c>
      <c r="B18" s="1" t="s">
        <v>101</v>
      </c>
      <c r="C18" t="s">
        <v>102</v>
      </c>
    </row>
    <row r="19" spans="1:3" x14ac:dyDescent="0.25">
      <c r="A19">
        <v>17</v>
      </c>
      <c r="B19" s="1" t="s">
        <v>101</v>
      </c>
      <c r="C19" t="s">
        <v>102</v>
      </c>
    </row>
    <row r="20" spans="1:3" x14ac:dyDescent="0.25">
      <c r="A20">
        <v>18</v>
      </c>
      <c r="B20" s="1" t="s">
        <v>101</v>
      </c>
      <c r="C20" t="s">
        <v>102</v>
      </c>
    </row>
    <row r="21" spans="1:3" x14ac:dyDescent="0.25">
      <c r="A21">
        <v>19</v>
      </c>
      <c r="B21" s="1" t="s">
        <v>101</v>
      </c>
      <c r="C21" t="s">
        <v>102</v>
      </c>
    </row>
    <row r="22" spans="1:3" x14ac:dyDescent="0.25">
      <c r="A22">
        <v>20</v>
      </c>
      <c r="B22" s="1" t="s">
        <v>101</v>
      </c>
      <c r="C22" t="s">
        <v>102</v>
      </c>
    </row>
    <row r="23" spans="1:3" x14ac:dyDescent="0.25">
      <c r="A23">
        <v>21</v>
      </c>
      <c r="B23" s="1" t="s">
        <v>101</v>
      </c>
      <c r="C23" t="s">
        <v>102</v>
      </c>
    </row>
    <row r="24" spans="1:3" x14ac:dyDescent="0.25">
      <c r="A24">
        <v>22</v>
      </c>
      <c r="B24" s="1" t="s">
        <v>101</v>
      </c>
      <c r="C24" t="s">
        <v>102</v>
      </c>
    </row>
    <row r="25" spans="1:3" x14ac:dyDescent="0.25">
      <c r="A25">
        <v>23</v>
      </c>
      <c r="B25" s="1" t="s">
        <v>101</v>
      </c>
      <c r="C25" t="s">
        <v>102</v>
      </c>
    </row>
    <row r="26" spans="1:3" x14ac:dyDescent="0.25">
      <c r="B26" t="s">
        <v>101</v>
      </c>
      <c r="C26"/>
    </row>
    <row r="27" spans="1:3" x14ac:dyDescent="0.25">
      <c r="B27" t="s">
        <v>101</v>
      </c>
      <c r="C27"/>
    </row>
    <row r="28" spans="1:3" x14ac:dyDescent="0.25">
      <c r="B28" s="1" t="s">
        <v>101</v>
      </c>
      <c r="C28"/>
    </row>
    <row r="29" spans="1:3" x14ac:dyDescent="0.25">
      <c r="B29" s="1" t="s">
        <v>101</v>
      </c>
      <c r="C29"/>
    </row>
    <row r="30" spans="1:3" x14ac:dyDescent="0.25">
      <c r="B30" s="1" t="s">
        <v>101</v>
      </c>
      <c r="C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ASSY REV</vt:lpstr>
      <vt:lpstr>BOM</vt:lpstr>
      <vt:lpstr>Encoding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Asteria</dc:creator>
  <cp:lastModifiedBy>Asteria</cp:lastModifiedBy>
  <dcterms:created xsi:type="dcterms:W3CDTF">2018-01-21T22:30:46Z</dcterms:created>
  <dcterms:modified xsi:type="dcterms:W3CDTF">2018-04-09T04:29:01Z</dcterms:modified>
</cp:coreProperties>
</file>